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haredStrings.xml" ContentType="application/vnd.openxmlformats-officedocument.spreadsheetml.sharedStrings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80" yWindow="60" windowWidth="11520" windowHeight="9540" tabRatio="881" firstSheet="57" activeTab="62"/>
  </bookViews>
  <sheets>
    <sheet name="0901" sheetId="587" r:id="rId1"/>
    <sheet name="晉欣18度C0901" sheetId="593" r:id="rId2"/>
    <sheet name="晉欣4度C0901" sheetId="591" r:id="rId3"/>
    <sheet name="0902" sheetId="590" r:id="rId4"/>
    <sheet name="晉欣18度C0902" sheetId="594" r:id="rId5"/>
    <sheet name="晉欣4度C0902" sheetId="592" r:id="rId6"/>
    <sheet name="0903" sheetId="595" r:id="rId7"/>
    <sheet name="晉欣18度C0903" sheetId="603" r:id="rId8"/>
    <sheet name="晉欣4度C0903" sheetId="599" r:id="rId9"/>
    <sheet name="0904" sheetId="596" r:id="rId10"/>
    <sheet name="晉欣18度C0904" sheetId="604" r:id="rId11"/>
    <sheet name="晉欣4度C0904" sheetId="600" r:id="rId12"/>
    <sheet name="0905" sheetId="597" r:id="rId13"/>
    <sheet name="晉欣18度C0905" sheetId="605" r:id="rId14"/>
    <sheet name="晉欣4度C0905" sheetId="601" r:id="rId15"/>
    <sheet name="0906" sheetId="598" r:id="rId16"/>
    <sheet name="晉欣18度C0906" sheetId="606" r:id="rId17"/>
    <sheet name="晉欣4度C0906" sheetId="602" r:id="rId18"/>
    <sheet name="0907" sheetId="607" r:id="rId19"/>
    <sheet name="晉欣18度C0907" sheetId="609" r:id="rId20"/>
    <sheet name="晉欣4度C0907" sheetId="608" r:id="rId21"/>
    <sheet name="0908" sheetId="610" r:id="rId22"/>
    <sheet name="晉欣18度C0908" sheetId="612" r:id="rId23"/>
    <sheet name="晉欣4度C0908" sheetId="613" r:id="rId24"/>
    <sheet name="0909" sheetId="614" r:id="rId25"/>
    <sheet name="晉欣18度C0909" sheetId="615" r:id="rId26"/>
    <sheet name="晉欣4度C0909" sheetId="617" r:id="rId27"/>
    <sheet name="0910" sheetId="618" r:id="rId28"/>
    <sheet name="晉欣18度C0910" sheetId="619" r:id="rId29"/>
    <sheet name="晉欣4度C0910" sheetId="620" r:id="rId30"/>
    <sheet name="0911" sheetId="624" r:id="rId31"/>
    <sheet name="晉欣18度C0911" sheetId="627" r:id="rId32"/>
    <sheet name="晉欣4度C0911" sheetId="621" r:id="rId33"/>
    <sheet name="0912" sheetId="625" r:id="rId34"/>
    <sheet name="晉欣18度C0912" sheetId="628" r:id="rId35"/>
    <sheet name="晉欣4度C0912" sheetId="622" r:id="rId36"/>
    <sheet name="0913" sheetId="626" r:id="rId37"/>
    <sheet name="晉欣18度C0913" sheetId="629" r:id="rId38"/>
    <sheet name="晉欣4度C0913" sheetId="630" r:id="rId39"/>
    <sheet name="0914" sheetId="632" r:id="rId40"/>
    <sheet name="晉欣18度C0914" sheetId="634" r:id="rId41"/>
    <sheet name="晉欣4度C0914" sheetId="633" r:id="rId42"/>
    <sheet name="0915" sheetId="636" r:id="rId43"/>
    <sheet name="晉欣18度C0915" sheetId="639" r:id="rId44"/>
    <sheet name="晉欣4度C0915" sheetId="637" r:id="rId45"/>
    <sheet name="0916" sheetId="635" r:id="rId46"/>
    <sheet name="晉欣18度C0916" sheetId="640" r:id="rId47"/>
    <sheet name="晉欣4度C0916" sheetId="638" r:id="rId48"/>
    <sheet name="0917" sheetId="641" r:id="rId49"/>
    <sheet name="晉欣18度C0917" sheetId="642" r:id="rId50"/>
    <sheet name="晉欣4度C0917" sheetId="643" r:id="rId51"/>
    <sheet name="0918" sheetId="644" r:id="rId52"/>
    <sheet name="晉欣18度C0918" sheetId="646" r:id="rId53"/>
    <sheet name="晉欣4度C0918" sheetId="648" r:id="rId54"/>
    <sheet name="0919" sheetId="645" r:id="rId55"/>
    <sheet name="晉欣18度C0919" sheetId="647" r:id="rId56"/>
    <sheet name="晉欣4度C0919" sheetId="649" r:id="rId57"/>
    <sheet name="0920" sheetId="650" r:id="rId58"/>
    <sheet name="晉欣18度C0920" sheetId="652" r:id="rId59"/>
    <sheet name="晉欣4度C0920" sheetId="654" r:id="rId60"/>
    <sheet name="0921" sheetId="651" r:id="rId61"/>
    <sheet name="晉欣18度C0921" sheetId="653" r:id="rId62"/>
    <sheet name="晉欣4度C0921" sheetId="655" r:id="rId63"/>
  </sheets>
  <definedNames>
    <definedName name="_xlnm._FilterDatabase" localSheetId="0" hidden="1">'0901'!$B$10:$Q$25</definedName>
    <definedName name="_xlnm._FilterDatabase" localSheetId="3" hidden="1">'0902'!$B$10:$Q$25</definedName>
    <definedName name="_xlnm._FilterDatabase" localSheetId="6" hidden="1">'0903'!$B$10:$Q$25</definedName>
    <definedName name="_xlnm._FilterDatabase" localSheetId="9" hidden="1">'0904'!$B$10:$Q$25</definedName>
    <definedName name="_xlnm._FilterDatabase" localSheetId="12" hidden="1">'0905'!$B$10:$Q$25</definedName>
    <definedName name="_xlnm._FilterDatabase" localSheetId="15" hidden="1">'0906'!$B$10:$Q$25</definedName>
    <definedName name="_xlnm._FilterDatabase" localSheetId="18" hidden="1">'0907'!$B$10:$Q$25</definedName>
    <definedName name="_xlnm._FilterDatabase" localSheetId="21" hidden="1">'0908'!$B$10:$Q$25</definedName>
    <definedName name="_xlnm._FilterDatabase" localSheetId="24" hidden="1">'0909'!$B$10:$Q$25</definedName>
    <definedName name="_xlnm._FilterDatabase" localSheetId="27" hidden="1">'0910'!$B$10:$Q$25</definedName>
    <definedName name="_xlnm._FilterDatabase" localSheetId="30" hidden="1">'0911'!$B$10:$Q$25</definedName>
    <definedName name="_xlnm._FilterDatabase" localSheetId="33" hidden="1">'0912'!$B$10:$Q$25</definedName>
    <definedName name="_xlnm._FilterDatabase" localSheetId="36" hidden="1">'0913'!$B$10:$Q$25</definedName>
    <definedName name="_xlnm._FilterDatabase" localSheetId="39" hidden="1">'0914'!$B$10:$Q$25</definedName>
    <definedName name="_xlnm._FilterDatabase" localSheetId="42" hidden="1">'0915'!$B$10:$Q$25</definedName>
    <definedName name="_xlnm._FilterDatabase" localSheetId="45" hidden="1">'0916'!$B$10:$Q$25</definedName>
    <definedName name="_xlnm._FilterDatabase" localSheetId="48" hidden="1">'0917'!$B$10:$Q$25</definedName>
    <definedName name="_xlnm._FilterDatabase" localSheetId="51" hidden="1">'0918'!$B$10:$Q$25</definedName>
    <definedName name="_xlnm._FilterDatabase" localSheetId="54" hidden="1">'0919'!$B$10:$Q$25</definedName>
    <definedName name="_xlnm._FilterDatabase" localSheetId="57" hidden="1">'0920'!$B$10:$Q$25</definedName>
    <definedName name="_xlnm._FilterDatabase" localSheetId="60" hidden="1">'0921'!$B$10:$Q$25</definedName>
    <definedName name="_xlnm._FilterDatabase" localSheetId="1" hidden="1">晉欣18度C0901!$A$4:$R$124</definedName>
    <definedName name="_xlnm._FilterDatabase" localSheetId="4" hidden="1">晉欣18度C0902!$A$4:$R$124</definedName>
    <definedName name="_xlnm._FilterDatabase" localSheetId="7" hidden="1">晉欣18度C0903!$A$4:$R$124</definedName>
    <definedName name="_xlnm._FilterDatabase" localSheetId="10" hidden="1">晉欣18度C0904!$A$4:$R$124</definedName>
    <definedName name="_xlnm._FilterDatabase" localSheetId="13" hidden="1">晉欣18度C0905!$A$4:$R$124</definedName>
    <definedName name="_xlnm._FilterDatabase" localSheetId="16" hidden="1">晉欣18度C0906!$A$4:$R$124</definedName>
    <definedName name="_xlnm._FilterDatabase" localSheetId="19" hidden="1">晉欣18度C0907!$A$4:$R$124</definedName>
    <definedName name="_xlnm._FilterDatabase" localSheetId="22" hidden="1">晉欣18度C0908!$A$4:$R$124</definedName>
    <definedName name="_xlnm._FilterDatabase" localSheetId="25" hidden="1">晉欣18度C0909!$A$4:$R$124</definedName>
    <definedName name="_xlnm._FilterDatabase" localSheetId="28" hidden="1">晉欣18度C0910!$A$4:$R$124</definedName>
    <definedName name="_xlnm._FilterDatabase" localSheetId="31" hidden="1">晉欣18度C0911!$A$4:$R$124</definedName>
    <definedName name="_xlnm._FilterDatabase" localSheetId="34" hidden="1">晉欣18度C0912!$A$4:$R$124</definedName>
    <definedName name="_xlnm._FilterDatabase" localSheetId="37" hidden="1">晉欣18度C0913!$A$4:$R$124</definedName>
    <definedName name="_xlnm._FilterDatabase" localSheetId="40" hidden="1">晉欣18度C0914!$A$4:$R$124</definedName>
    <definedName name="_xlnm._FilterDatabase" localSheetId="43" hidden="1">晉欣18度C0915!$A$4:$R$124</definedName>
    <definedName name="_xlnm._FilterDatabase" localSheetId="46" hidden="1">晉欣18度C0916!$A$4:$R$124</definedName>
    <definedName name="_xlnm._FilterDatabase" localSheetId="49" hidden="1">晉欣18度C0917!$A$4:$R$124</definedName>
    <definedName name="_xlnm._FilterDatabase" localSheetId="52" hidden="1">晉欣18度C0918!$A$4:$R$124</definedName>
    <definedName name="_xlnm._FilterDatabase" localSheetId="55" hidden="1">晉欣18度C0919!$A$4:$R$124</definedName>
    <definedName name="_xlnm._FilterDatabase" localSheetId="58" hidden="1">晉欣18度C0920!$A$4:$R$124</definedName>
    <definedName name="_xlnm._FilterDatabase" localSheetId="61" hidden="1">晉欣18度C0921!$A$4:$R$124</definedName>
    <definedName name="_xlnm._FilterDatabase" localSheetId="2" hidden="1">晉欣4度C0901!$A$4:$AJ$173</definedName>
    <definedName name="_xlnm._FilterDatabase" localSheetId="5" hidden="1">晉欣4度C0902!$A$4:$AJ$173</definedName>
    <definedName name="_xlnm._FilterDatabase" localSheetId="8" hidden="1">晉欣4度C0903!$A$4:$AJ$173</definedName>
    <definedName name="_xlnm._FilterDatabase" localSheetId="11" hidden="1">晉欣4度C0904!$A$4:$AJ$173</definedName>
    <definedName name="_xlnm._FilterDatabase" localSheetId="14" hidden="1">晉欣4度C0905!$A$4:$AJ$173</definedName>
    <definedName name="_xlnm._FilterDatabase" localSheetId="17" hidden="1">晉欣4度C0906!$A$4:$AJ$173</definedName>
    <definedName name="_xlnm._FilterDatabase" localSheetId="20" hidden="1">晉欣4度C0907!$A$4:$AJ$173</definedName>
    <definedName name="_xlnm._FilterDatabase" localSheetId="23" hidden="1">晉欣4度C0908!$A$4:$AJ$173</definedName>
    <definedName name="_xlnm._FilterDatabase" localSheetId="26" hidden="1">晉欣4度C0909!$A$4:$AJ$173</definedName>
    <definedName name="_xlnm._FilterDatabase" localSheetId="29" hidden="1">晉欣4度C0910!$A$4:$AJ$173</definedName>
    <definedName name="_xlnm._FilterDatabase" localSheetId="32" hidden="1">晉欣4度C0911!$A$4:$AJ$173</definedName>
    <definedName name="_xlnm._FilterDatabase" localSheetId="35" hidden="1">晉欣4度C0912!$A$4:$AJ$173</definedName>
    <definedName name="_xlnm._FilterDatabase" localSheetId="38" hidden="1">晉欣4度C0913!$A$4:$AJ$173</definedName>
    <definedName name="_xlnm._FilterDatabase" localSheetId="41" hidden="1">晉欣4度C0914!$A$4:$AJ$173</definedName>
    <definedName name="_xlnm._FilterDatabase" localSheetId="44" hidden="1">晉欣4度C0915!$A$4:$AJ$173</definedName>
    <definedName name="_xlnm._FilterDatabase" localSheetId="47" hidden="1">晉欣4度C0916!$A$4:$AJ$173</definedName>
    <definedName name="_xlnm._FilterDatabase" localSheetId="50" hidden="1">晉欣4度C0917!$A$4:$AJ$173</definedName>
    <definedName name="_xlnm._FilterDatabase" localSheetId="53" hidden="1">晉欣4度C0918!$A$4:$AJ$173</definedName>
    <definedName name="_xlnm._FilterDatabase" localSheetId="56" hidden="1">晉欣4度C0919!$A$4:$AJ$173</definedName>
    <definedName name="_xlnm._FilterDatabase" localSheetId="59" hidden="1">晉欣4度C0920!$A$4:$AJ$173</definedName>
    <definedName name="_xlnm._FilterDatabase" localSheetId="62" hidden="1">晉欣4度C0921!$A$4:$AI$173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655" l="1"/>
  <c r="AD173" i="655"/>
  <c r="AA173" i="655"/>
  <c r="Z173" i="655"/>
  <c r="M173" i="655"/>
  <c r="W172" i="655"/>
  <c r="H172" i="655"/>
  <c r="W171" i="655"/>
  <c r="H171" i="655"/>
  <c r="AG170" i="655"/>
  <c r="AF170" i="655"/>
  <c r="W170" i="655"/>
  <c r="H170" i="655"/>
  <c r="AG169" i="655"/>
  <c r="AF169" i="655"/>
  <c r="W169" i="655"/>
  <c r="H169" i="655"/>
  <c r="AG168" i="655"/>
  <c r="AF168" i="655"/>
  <c r="W168" i="655"/>
  <c r="H168" i="655"/>
  <c r="W167" i="655"/>
  <c r="N167" i="655" s="1"/>
  <c r="P167" i="655"/>
  <c r="H167" i="655"/>
  <c r="W166" i="655"/>
  <c r="N166" i="655"/>
  <c r="AG166" i="655" s="1"/>
  <c r="H166" i="655"/>
  <c r="W165" i="655"/>
  <c r="P165" i="655"/>
  <c r="N165" i="655"/>
  <c r="O165" i="655" s="1"/>
  <c r="H165" i="655"/>
  <c r="W164" i="655"/>
  <c r="N164" i="655"/>
  <c r="AG164" i="655" s="1"/>
  <c r="P164" i="655"/>
  <c r="H164" i="655"/>
  <c r="W163" i="655"/>
  <c r="P163" i="655"/>
  <c r="N163" i="655"/>
  <c r="O163" i="655" s="1"/>
  <c r="H163" i="655"/>
  <c r="W162" i="655"/>
  <c r="N162" i="655"/>
  <c r="AG162" i="655" s="1"/>
  <c r="H162" i="655"/>
  <c r="W161" i="655"/>
  <c r="N161" i="655"/>
  <c r="AF161" i="655" s="1"/>
  <c r="P161" i="655"/>
  <c r="H161" i="655"/>
  <c r="AE160" i="655"/>
  <c r="AD160" i="655"/>
  <c r="AA160" i="655"/>
  <c r="Z160" i="655"/>
  <c r="M160" i="655"/>
  <c r="W159" i="655"/>
  <c r="H159" i="655"/>
  <c r="W158" i="655"/>
  <c r="H158" i="655"/>
  <c r="W157" i="655"/>
  <c r="H157" i="655"/>
  <c r="W156" i="655"/>
  <c r="H156" i="655"/>
  <c r="AG155" i="655"/>
  <c r="AF155" i="655"/>
  <c r="W155" i="655"/>
  <c r="H155" i="655"/>
  <c r="W154" i="655"/>
  <c r="P154" i="655"/>
  <c r="N154" i="655"/>
  <c r="AG154" i="655" s="1"/>
  <c r="H154" i="655"/>
  <c r="W153" i="655"/>
  <c r="N153" i="655"/>
  <c r="O153" i="655" s="1"/>
  <c r="P153" i="655"/>
  <c r="H153" i="655"/>
  <c r="W152" i="655"/>
  <c r="P152" i="655"/>
  <c r="N152" i="655"/>
  <c r="AG152" i="655" s="1"/>
  <c r="H152" i="655"/>
  <c r="W151" i="655"/>
  <c r="P151" i="655"/>
  <c r="N151" i="655"/>
  <c r="O151" i="655" s="1"/>
  <c r="H151" i="655"/>
  <c r="W150" i="655"/>
  <c r="P150" i="655"/>
  <c r="N150" i="655"/>
  <c r="AG150" i="655" s="1"/>
  <c r="H150" i="655"/>
  <c r="W149" i="655"/>
  <c r="N149" i="655"/>
  <c r="O149" i="655" s="1"/>
  <c r="P149" i="655"/>
  <c r="H149" i="655"/>
  <c r="W148" i="655"/>
  <c r="P148" i="655"/>
  <c r="N148" i="655"/>
  <c r="N160" i="655" s="1"/>
  <c r="H148" i="655"/>
  <c r="AE147" i="655"/>
  <c r="AD147" i="655"/>
  <c r="AA147" i="655"/>
  <c r="Z147" i="655"/>
  <c r="W147" i="655"/>
  <c r="M147" i="655"/>
  <c r="AK146" i="655"/>
  <c r="AJ146" i="655"/>
  <c r="W146" i="655"/>
  <c r="H146" i="655"/>
  <c r="AK145" i="655"/>
  <c r="AJ145" i="655"/>
  <c r="AG145" i="655"/>
  <c r="AF145" i="655"/>
  <c r="W145" i="655"/>
  <c r="H145" i="655"/>
  <c r="AK144" i="655"/>
  <c r="AJ144" i="655"/>
  <c r="AG144" i="655"/>
  <c r="AF144" i="655"/>
  <c r="W144" i="655"/>
  <c r="H144" i="655"/>
  <c r="AK143" i="655"/>
  <c r="AJ143" i="655"/>
  <c r="AG143" i="655"/>
  <c r="AF143" i="655"/>
  <c r="W143" i="655"/>
  <c r="H143" i="655"/>
  <c r="AJ142" i="655"/>
  <c r="AK142" i="655" s="1"/>
  <c r="AK135" i="655" s="1"/>
  <c r="W142" i="655"/>
  <c r="N142" i="655"/>
  <c r="O142" i="655" s="1"/>
  <c r="AG142" i="655"/>
  <c r="P142" i="655"/>
  <c r="H142" i="655"/>
  <c r="AK141" i="655"/>
  <c r="AJ141" i="655"/>
  <c r="W141" i="655"/>
  <c r="N141" i="655" s="1"/>
  <c r="P141" i="655"/>
  <c r="H141" i="655"/>
  <c r="AK140" i="655"/>
  <c r="AJ140" i="655"/>
  <c r="W140" i="655"/>
  <c r="N140" i="655" s="1"/>
  <c r="P140" i="655"/>
  <c r="H140" i="655"/>
  <c r="AK139" i="655"/>
  <c r="AJ139" i="655"/>
  <c r="W139" i="655"/>
  <c r="N139" i="655" s="1"/>
  <c r="P139" i="655"/>
  <c r="H139" i="655"/>
  <c r="AK138" i="655"/>
  <c r="AJ138" i="655"/>
  <c r="W138" i="655"/>
  <c r="N138" i="655" s="1"/>
  <c r="P138" i="655"/>
  <c r="H138" i="655"/>
  <c r="AK137" i="655"/>
  <c r="AJ137" i="655"/>
  <c r="W137" i="655"/>
  <c r="N137" i="655" s="1"/>
  <c r="P137" i="655"/>
  <c r="H137" i="655"/>
  <c r="AK136" i="655"/>
  <c r="AJ136" i="655"/>
  <c r="W136" i="655"/>
  <c r="N136" i="655" s="1"/>
  <c r="P136" i="655"/>
  <c r="H136" i="655"/>
  <c r="AJ135" i="655"/>
  <c r="W135" i="655"/>
  <c r="N135" i="655"/>
  <c r="O135" i="655" s="1"/>
  <c r="P135" i="655"/>
  <c r="H135" i="655"/>
  <c r="AE134" i="655"/>
  <c r="AD134" i="655"/>
  <c r="AA134" i="655"/>
  <c r="Z134" i="655"/>
  <c r="M134" i="655"/>
  <c r="AJ133" i="655"/>
  <c r="AK133" i="655" s="1"/>
  <c r="W133" i="655"/>
  <c r="H133" i="655"/>
  <c r="AJ132" i="655"/>
  <c r="AK132" i="655" s="1"/>
  <c r="W132" i="655"/>
  <c r="H132" i="655"/>
  <c r="AJ131" i="655"/>
  <c r="AK131" i="655" s="1"/>
  <c r="AG131" i="655"/>
  <c r="AF131" i="655"/>
  <c r="W131" i="655"/>
  <c r="H131" i="655"/>
  <c r="AJ130" i="655"/>
  <c r="AK130" i="655" s="1"/>
  <c r="AG130" i="655"/>
  <c r="AF130" i="655"/>
  <c r="W130" i="655"/>
  <c r="H130" i="655"/>
  <c r="AJ129" i="655"/>
  <c r="AK129" i="655" s="1"/>
  <c r="W129" i="655"/>
  <c r="N129" i="655"/>
  <c r="AF129" i="655" s="1"/>
  <c r="P129" i="655"/>
  <c r="H129" i="655"/>
  <c r="AJ128" i="655"/>
  <c r="AK128" i="655" s="1"/>
  <c r="W128" i="655"/>
  <c r="N128" i="655"/>
  <c r="AF128" i="655" s="1"/>
  <c r="P128" i="655"/>
  <c r="H128" i="655"/>
  <c r="AJ127" i="655"/>
  <c r="AK127" i="655" s="1"/>
  <c r="W127" i="655"/>
  <c r="N127" i="655"/>
  <c r="AF127" i="655" s="1"/>
  <c r="P127" i="655"/>
  <c r="H127" i="655"/>
  <c r="AJ126" i="655"/>
  <c r="AK126" i="655" s="1"/>
  <c r="W126" i="655"/>
  <c r="N126" i="655"/>
  <c r="AF126" i="655" s="1"/>
  <c r="P126" i="655"/>
  <c r="H126" i="655"/>
  <c r="AJ125" i="655"/>
  <c r="AK125" i="655" s="1"/>
  <c r="W125" i="655"/>
  <c r="N125" i="655"/>
  <c r="AF125" i="655" s="1"/>
  <c r="P125" i="655"/>
  <c r="H125" i="655"/>
  <c r="AJ124" i="655"/>
  <c r="AK124" i="655" s="1"/>
  <c r="W124" i="655"/>
  <c r="N124" i="655"/>
  <c r="AF124" i="655" s="1"/>
  <c r="P124" i="655"/>
  <c r="H124" i="655"/>
  <c r="AK123" i="655"/>
  <c r="AJ123" i="655"/>
  <c r="W123" i="655"/>
  <c r="N123" i="655" s="1"/>
  <c r="P123" i="655"/>
  <c r="H123" i="655"/>
  <c r="AJ122" i="655"/>
  <c r="W122" i="655"/>
  <c r="N122" i="655"/>
  <c r="AG122" i="655" s="1"/>
  <c r="P122" i="655"/>
  <c r="H122" i="655"/>
  <c r="AE121" i="655"/>
  <c r="AD121" i="655"/>
  <c r="AA121" i="655"/>
  <c r="Z121" i="655"/>
  <c r="W121" i="655"/>
  <c r="M121" i="655"/>
  <c r="AK120" i="655"/>
  <c r="AJ120" i="655"/>
  <c r="AG120" i="655"/>
  <c r="AF120" i="655"/>
  <c r="W120" i="655"/>
  <c r="H120" i="655"/>
  <c r="AK119" i="655"/>
  <c r="AJ119" i="655"/>
  <c r="AG119" i="655"/>
  <c r="AF119" i="655"/>
  <c r="W119" i="655"/>
  <c r="H119" i="655"/>
  <c r="AK118" i="655"/>
  <c r="AJ118" i="655"/>
  <c r="AG118" i="655"/>
  <c r="AF118" i="655"/>
  <c r="W118" i="655"/>
  <c r="H118" i="655"/>
  <c r="AK117" i="655"/>
  <c r="AJ117" i="655"/>
  <c r="W117" i="655"/>
  <c r="N117" i="655" s="1"/>
  <c r="AG117" i="655" s="1"/>
  <c r="P117" i="655"/>
  <c r="H117" i="655"/>
  <c r="AK116" i="655"/>
  <c r="AJ116" i="655"/>
  <c r="W116" i="655"/>
  <c r="N116" i="655" s="1"/>
  <c r="AG116" i="655" s="1"/>
  <c r="O116" i="655"/>
  <c r="AF116" i="655"/>
  <c r="P116" i="655"/>
  <c r="H116" i="655"/>
  <c r="AJ115" i="655"/>
  <c r="AK115" i="655" s="1"/>
  <c r="AK109" i="655" s="1"/>
  <c r="W115" i="655"/>
  <c r="P115" i="655"/>
  <c r="N115" i="655"/>
  <c r="O115" i="655" s="1"/>
  <c r="AF115" i="655"/>
  <c r="H115" i="655"/>
  <c r="AK114" i="655"/>
  <c r="AJ114" i="655"/>
  <c r="W114" i="655"/>
  <c r="N114" i="655" s="1"/>
  <c r="P114" i="655"/>
  <c r="H114" i="655"/>
  <c r="AK113" i="655"/>
  <c r="AJ113" i="655"/>
  <c r="W113" i="655"/>
  <c r="N113" i="655" s="1"/>
  <c r="P113" i="655"/>
  <c r="H113" i="655"/>
  <c r="AK112" i="655"/>
  <c r="AJ112" i="655"/>
  <c r="W112" i="655"/>
  <c r="N112" i="655" s="1"/>
  <c r="P112" i="655"/>
  <c r="H112" i="655"/>
  <c r="AK111" i="655"/>
  <c r="AJ111" i="655"/>
  <c r="W111" i="655"/>
  <c r="N111" i="655" s="1"/>
  <c r="P111" i="655"/>
  <c r="H111" i="655"/>
  <c r="AK110" i="655"/>
  <c r="AJ110" i="655"/>
  <c r="W110" i="655"/>
  <c r="N110" i="655" s="1"/>
  <c r="P110" i="655"/>
  <c r="H110" i="655"/>
  <c r="AJ109" i="655"/>
  <c r="W109" i="655"/>
  <c r="N109" i="655"/>
  <c r="AF109" i="655" s="1"/>
  <c r="P121" i="655"/>
  <c r="H109" i="655"/>
  <c r="AE108" i="655"/>
  <c r="AD108" i="655"/>
  <c r="AA108" i="655"/>
  <c r="Z108" i="655"/>
  <c r="W108" i="655"/>
  <c r="M108" i="655"/>
  <c r="W107" i="655"/>
  <c r="H107" i="655"/>
  <c r="AG106" i="655"/>
  <c r="AF106" i="655"/>
  <c r="W106" i="655"/>
  <c r="H106" i="655"/>
  <c r="AG105" i="655"/>
  <c r="AF105" i="655"/>
  <c r="W105" i="655"/>
  <c r="H105" i="655"/>
  <c r="AG104" i="655"/>
  <c r="AF104" i="655"/>
  <c r="W104" i="655"/>
  <c r="H104" i="655"/>
  <c r="W103" i="655"/>
  <c r="N103" i="655" s="1"/>
  <c r="P103" i="655"/>
  <c r="H103" i="655"/>
  <c r="AG102" i="655"/>
  <c r="W102" i="655"/>
  <c r="P102" i="655"/>
  <c r="N102" i="655"/>
  <c r="AF102" i="655" s="1"/>
  <c r="H102" i="655"/>
  <c r="W101" i="655"/>
  <c r="N101" i="655" s="1"/>
  <c r="P101" i="655"/>
  <c r="H101" i="655"/>
  <c r="AG100" i="655"/>
  <c r="W100" i="655"/>
  <c r="P100" i="655"/>
  <c r="N100" i="655"/>
  <c r="AF100" i="655" s="1"/>
  <c r="H100" i="655"/>
  <c r="W99" i="655"/>
  <c r="N99" i="655" s="1"/>
  <c r="P99" i="655"/>
  <c r="H99" i="655"/>
  <c r="AG98" i="655"/>
  <c r="W98" i="655"/>
  <c r="P98" i="655"/>
  <c r="N98" i="655"/>
  <c r="AF98" i="655" s="1"/>
  <c r="H98" i="655"/>
  <c r="W97" i="655"/>
  <c r="N97" i="655" s="1"/>
  <c r="P97" i="655"/>
  <c r="H97" i="655"/>
  <c r="W96" i="655"/>
  <c r="N96" i="655" s="1"/>
  <c r="P108" i="655"/>
  <c r="H96" i="655"/>
  <c r="AE95" i="655"/>
  <c r="AD95" i="655"/>
  <c r="AA95" i="655"/>
  <c r="Z95" i="655"/>
  <c r="M95" i="655"/>
  <c r="AK94" i="655"/>
  <c r="AJ94" i="655"/>
  <c r="AG94" i="655"/>
  <c r="AF94" i="655"/>
  <c r="W94" i="655"/>
  <c r="H94" i="655"/>
  <c r="AK93" i="655"/>
  <c r="AJ93" i="655"/>
  <c r="AG93" i="655"/>
  <c r="AF93" i="655"/>
  <c r="W93" i="655"/>
  <c r="H93" i="655"/>
  <c r="AK92" i="655"/>
  <c r="AJ92" i="655"/>
  <c r="AG92" i="655"/>
  <c r="AF92" i="655"/>
  <c r="W92" i="655"/>
  <c r="H92" i="655"/>
  <c r="AK91" i="655"/>
  <c r="AJ91" i="655"/>
  <c r="AG91" i="655"/>
  <c r="AF91" i="655"/>
  <c r="W91" i="655"/>
  <c r="H91" i="655"/>
  <c r="AK90" i="655"/>
  <c r="AJ90" i="655"/>
  <c r="W90" i="655"/>
  <c r="N90" i="655" s="1"/>
  <c r="P90" i="655"/>
  <c r="H90" i="655"/>
  <c r="AK89" i="655"/>
  <c r="AJ89" i="655"/>
  <c r="W89" i="655"/>
  <c r="N89" i="655" s="1"/>
  <c r="P89" i="655"/>
  <c r="H89" i="655"/>
  <c r="AK88" i="655"/>
  <c r="AJ88" i="655"/>
  <c r="W88" i="655"/>
  <c r="N88" i="655" s="1"/>
  <c r="P88" i="655"/>
  <c r="H88" i="655"/>
  <c r="AK87" i="655"/>
  <c r="AJ87" i="655"/>
  <c r="W87" i="655"/>
  <c r="N87" i="655" s="1"/>
  <c r="P87" i="655"/>
  <c r="H87" i="655"/>
  <c r="AK86" i="655"/>
  <c r="AJ86" i="655"/>
  <c r="W86" i="655"/>
  <c r="N86" i="655" s="1"/>
  <c r="AF86" i="655" s="1"/>
  <c r="P86" i="655"/>
  <c r="H86" i="655"/>
  <c r="AK85" i="655"/>
  <c r="AJ85" i="655"/>
  <c r="W85" i="655"/>
  <c r="N85" i="655" s="1"/>
  <c r="P85" i="655"/>
  <c r="H85" i="655"/>
  <c r="AK84" i="655"/>
  <c r="AJ84" i="655"/>
  <c r="W84" i="655"/>
  <c r="N84" i="655" s="1"/>
  <c r="P84" i="655"/>
  <c r="H84" i="655"/>
  <c r="AK83" i="655"/>
  <c r="AJ83" i="655"/>
  <c r="W83" i="655"/>
  <c r="N83" i="655"/>
  <c r="P83" i="655"/>
  <c r="H83" i="655"/>
  <c r="AE82" i="655"/>
  <c r="AD82" i="655"/>
  <c r="AA82" i="655"/>
  <c r="Z82" i="655"/>
  <c r="M82" i="655"/>
  <c r="AJ81" i="655"/>
  <c r="AK81" i="655" s="1"/>
  <c r="W81" i="655"/>
  <c r="AJ80" i="655"/>
  <c r="AK80" i="655" s="1"/>
  <c r="AG80" i="655"/>
  <c r="AF80" i="655"/>
  <c r="W80" i="655"/>
  <c r="AJ79" i="655"/>
  <c r="AK79" i="655" s="1"/>
  <c r="AG79" i="655"/>
  <c r="AF79" i="655"/>
  <c r="W79" i="655"/>
  <c r="AJ78" i="655"/>
  <c r="AK78" i="655" s="1"/>
  <c r="AG78" i="655"/>
  <c r="AF78" i="655"/>
  <c r="W78" i="655"/>
  <c r="AK77" i="655"/>
  <c r="AJ77" i="655"/>
  <c r="AG77" i="655"/>
  <c r="AF77" i="655"/>
  <c r="W77" i="655"/>
  <c r="AK76" i="655"/>
  <c r="AJ76" i="655"/>
  <c r="AG76" i="655"/>
  <c r="AF76" i="655"/>
  <c r="W76" i="655"/>
  <c r="H76" i="655"/>
  <c r="AK75" i="655"/>
  <c r="AJ75" i="655"/>
  <c r="W75" i="655"/>
  <c r="O75" i="655"/>
  <c r="N75" i="655"/>
  <c r="P75" i="655"/>
  <c r="H75" i="655"/>
  <c r="AK74" i="655"/>
  <c r="AJ74" i="655"/>
  <c r="W74" i="655"/>
  <c r="O74" i="655"/>
  <c r="N74" i="655"/>
  <c r="P74" i="655"/>
  <c r="H74" i="655"/>
  <c r="AJ73" i="655"/>
  <c r="AK73" i="655" s="1"/>
  <c r="W73" i="655"/>
  <c r="N73" i="655"/>
  <c r="P73" i="655"/>
  <c r="H73" i="655"/>
  <c r="AJ72" i="655"/>
  <c r="AK72" i="655" s="1"/>
  <c r="W72" i="655"/>
  <c r="N72" i="655" s="1"/>
  <c r="P72" i="655"/>
  <c r="H72" i="655"/>
  <c r="AK71" i="655"/>
  <c r="AK70" i="655" s="1"/>
  <c r="AJ71" i="655"/>
  <c r="W71" i="655"/>
  <c r="N71" i="655"/>
  <c r="AG71" i="655" s="1"/>
  <c r="P82" i="655"/>
  <c r="H71" i="655"/>
  <c r="AJ70" i="655"/>
  <c r="W70" i="655"/>
  <c r="P70" i="655"/>
  <c r="N70" i="655"/>
  <c r="O70" i="655" s="1"/>
  <c r="AF70" i="655"/>
  <c r="H70" i="655"/>
  <c r="AE69" i="655"/>
  <c r="AD69" i="655"/>
  <c r="AA69" i="655"/>
  <c r="Z69" i="655"/>
  <c r="W69" i="655"/>
  <c r="M69" i="655"/>
  <c r="W68" i="655"/>
  <c r="H68" i="655"/>
  <c r="AG67" i="655"/>
  <c r="AF67" i="655"/>
  <c r="W67" i="655"/>
  <c r="H67" i="655"/>
  <c r="AG66" i="655"/>
  <c r="AF66" i="655"/>
  <c r="W66" i="655"/>
  <c r="H66" i="655"/>
  <c r="AG65" i="655"/>
  <c r="AF65" i="655"/>
  <c r="W65" i="655"/>
  <c r="H65" i="655"/>
  <c r="AG64" i="655"/>
  <c r="AF64" i="655"/>
  <c r="W64" i="655"/>
  <c r="H64" i="655"/>
  <c r="AG63" i="655"/>
  <c r="AF63" i="655"/>
  <c r="W63" i="655"/>
  <c r="H63" i="655"/>
  <c r="AG62" i="655"/>
  <c r="AF62" i="655"/>
  <c r="W62" i="655"/>
  <c r="H62" i="655"/>
  <c r="AG61" i="655"/>
  <c r="AF61" i="655"/>
  <c r="W61" i="655"/>
  <c r="H61" i="655"/>
  <c r="W60" i="655"/>
  <c r="N60" i="655" s="1"/>
  <c r="P60" i="655"/>
  <c r="H60" i="655"/>
  <c r="AG59" i="655"/>
  <c r="W59" i="655"/>
  <c r="P59" i="655"/>
  <c r="N59" i="655"/>
  <c r="O59" i="655" s="1"/>
  <c r="AF59" i="655"/>
  <c r="H59" i="655"/>
  <c r="W58" i="655"/>
  <c r="N58" i="655" s="1"/>
  <c r="P58" i="655"/>
  <c r="H58" i="655"/>
  <c r="W57" i="655"/>
  <c r="O57" i="655"/>
  <c r="N57" i="655"/>
  <c r="AG57" i="655" s="1"/>
  <c r="P69" i="655"/>
  <c r="H57" i="655"/>
  <c r="AE56" i="655"/>
  <c r="AD56" i="655"/>
  <c r="AA56" i="655"/>
  <c r="Z56" i="655"/>
  <c r="W56" i="655"/>
  <c r="M56" i="655"/>
  <c r="W55" i="655"/>
  <c r="H55" i="655"/>
  <c r="AG54" i="655"/>
  <c r="AF54" i="655"/>
  <c r="W54" i="655"/>
  <c r="H54" i="655"/>
  <c r="AG53" i="655"/>
  <c r="AF53" i="655"/>
  <c r="W53" i="655"/>
  <c r="H53" i="655"/>
  <c r="AG52" i="655"/>
  <c r="AF52" i="655"/>
  <c r="W52" i="655"/>
  <c r="H52" i="655"/>
  <c r="W51" i="655"/>
  <c r="N51" i="655" s="1"/>
  <c r="P51" i="655"/>
  <c r="H51" i="655"/>
  <c r="W50" i="655"/>
  <c r="N50" i="655"/>
  <c r="AG50" i="655" s="1"/>
  <c r="H50" i="655"/>
  <c r="W49" i="655"/>
  <c r="N49" i="655" s="1"/>
  <c r="P49" i="655"/>
  <c r="H49" i="655"/>
  <c r="W48" i="655"/>
  <c r="N48" i="655"/>
  <c r="AG48" i="655" s="1"/>
  <c r="H48" i="655"/>
  <c r="W47" i="655"/>
  <c r="N47" i="655" s="1"/>
  <c r="P47" i="655"/>
  <c r="H47" i="655"/>
  <c r="W46" i="655"/>
  <c r="N46" i="655"/>
  <c r="AG46" i="655" s="1"/>
  <c r="H46" i="655"/>
  <c r="W45" i="655"/>
  <c r="N45" i="655" s="1"/>
  <c r="P45" i="655"/>
  <c r="H45" i="655"/>
  <c r="W44" i="655"/>
  <c r="N44" i="655" s="1"/>
  <c r="P44" i="655"/>
  <c r="H44" i="655"/>
  <c r="AE43" i="655"/>
  <c r="AD43" i="655"/>
  <c r="AA43" i="655"/>
  <c r="Z43" i="655"/>
  <c r="M43" i="655"/>
  <c r="AK42" i="655"/>
  <c r="AJ42" i="655"/>
  <c r="W42" i="655"/>
  <c r="H42" i="655"/>
  <c r="AJ41" i="655"/>
  <c r="AK41" i="655" s="1"/>
  <c r="AK31" i="655" s="1"/>
  <c r="W41" i="655"/>
  <c r="H41" i="655"/>
  <c r="AK40" i="655"/>
  <c r="AJ40" i="655"/>
  <c r="AG40" i="655"/>
  <c r="AF40" i="655"/>
  <c r="W40" i="655"/>
  <c r="H40" i="655"/>
  <c r="AK39" i="655"/>
  <c r="AJ39" i="655"/>
  <c r="AG39" i="655"/>
  <c r="AF39" i="655"/>
  <c r="W39" i="655"/>
  <c r="H39" i="655"/>
  <c r="AK38" i="655"/>
  <c r="AJ38" i="655"/>
  <c r="W38" i="655"/>
  <c r="N38" i="655" s="1"/>
  <c r="P38" i="655"/>
  <c r="H38" i="655"/>
  <c r="AK37" i="655"/>
  <c r="AJ37" i="655"/>
  <c r="W37" i="655"/>
  <c r="N37" i="655" s="1"/>
  <c r="P37" i="655"/>
  <c r="H37" i="655"/>
  <c r="AK36" i="655"/>
  <c r="AJ36" i="655"/>
  <c r="W36" i="655"/>
  <c r="N36" i="655" s="1"/>
  <c r="P36" i="655"/>
  <c r="H36" i="655"/>
  <c r="AK35" i="655"/>
  <c r="AJ35" i="655"/>
  <c r="W35" i="655"/>
  <c r="N35" i="655" s="1"/>
  <c r="P35" i="655"/>
  <c r="H35" i="655"/>
  <c r="AK34" i="655"/>
  <c r="AJ34" i="655"/>
  <c r="W34" i="655"/>
  <c r="N34" i="655" s="1"/>
  <c r="P34" i="655"/>
  <c r="H34" i="655"/>
  <c r="AK33" i="655"/>
  <c r="AJ33" i="655"/>
  <c r="W33" i="655"/>
  <c r="N33" i="655" s="1"/>
  <c r="P33" i="655"/>
  <c r="H33" i="655"/>
  <c r="AK32" i="655"/>
  <c r="AJ32" i="655"/>
  <c r="W32" i="655"/>
  <c r="N32" i="655" s="1"/>
  <c r="P32" i="655"/>
  <c r="H32" i="655"/>
  <c r="AJ31" i="655"/>
  <c r="W31" i="655"/>
  <c r="N31" i="655"/>
  <c r="AF31" i="655" s="1"/>
  <c r="H31" i="655"/>
  <c r="AE30" i="655"/>
  <c r="AD30" i="655"/>
  <c r="AA30" i="655"/>
  <c r="Z30" i="655"/>
  <c r="M30" i="655"/>
  <c r="AJ29" i="655"/>
  <c r="AK29" i="655" s="1"/>
  <c r="AF29" i="655"/>
  <c r="W29" i="655"/>
  <c r="H29" i="655"/>
  <c r="AJ28" i="655"/>
  <c r="AK28" i="655" s="1"/>
  <c r="AG28" i="655"/>
  <c r="AF28" i="655"/>
  <c r="W28" i="655"/>
  <c r="H28" i="655"/>
  <c r="AJ27" i="655"/>
  <c r="AK27" i="655" s="1"/>
  <c r="AG27" i="655"/>
  <c r="AF27" i="655"/>
  <c r="W27" i="655"/>
  <c r="H27" i="655"/>
  <c r="AJ26" i="655"/>
  <c r="AK26" i="655" s="1"/>
  <c r="AG26" i="655"/>
  <c r="W26" i="655"/>
  <c r="P26" i="655"/>
  <c r="N26" i="655"/>
  <c r="AF26" i="655" s="1"/>
  <c r="H26" i="655"/>
  <c r="AJ25" i="655"/>
  <c r="AK25" i="655" s="1"/>
  <c r="AG25" i="655"/>
  <c r="W25" i="655"/>
  <c r="P25" i="655"/>
  <c r="N25" i="655"/>
  <c r="AF25" i="655" s="1"/>
  <c r="H25" i="655"/>
  <c r="AJ24" i="655"/>
  <c r="AK24" i="655" s="1"/>
  <c r="AG24" i="655"/>
  <c r="W24" i="655"/>
  <c r="P24" i="655"/>
  <c r="N24" i="655"/>
  <c r="AF24" i="655" s="1"/>
  <c r="H24" i="655"/>
  <c r="AJ23" i="655"/>
  <c r="AK23" i="655" s="1"/>
  <c r="AG23" i="655"/>
  <c r="W23" i="655"/>
  <c r="P23" i="655"/>
  <c r="N23" i="655"/>
  <c r="AF23" i="655" s="1"/>
  <c r="H23" i="655"/>
  <c r="AJ22" i="655"/>
  <c r="AK22" i="655" s="1"/>
  <c r="AG22" i="655"/>
  <c r="W22" i="655"/>
  <c r="P22" i="655"/>
  <c r="N22" i="655"/>
  <c r="O22" i="655" s="1"/>
  <c r="AF22" i="655"/>
  <c r="H22" i="655"/>
  <c r="AJ21" i="655"/>
  <c r="AK21" i="655" s="1"/>
  <c r="AG21" i="655"/>
  <c r="W21" i="655"/>
  <c r="P21" i="655"/>
  <c r="N21" i="655"/>
  <c r="O21" i="655" s="1"/>
  <c r="AF21" i="655"/>
  <c r="H21" i="655"/>
  <c r="AJ20" i="655"/>
  <c r="AK20" i="655" s="1"/>
  <c r="AG20" i="655"/>
  <c r="W20" i="655"/>
  <c r="Q20" i="655"/>
  <c r="P20" i="655"/>
  <c r="N20" i="655"/>
  <c r="O20" i="655" s="1"/>
  <c r="AF20" i="655"/>
  <c r="H20" i="655"/>
  <c r="AJ19" i="655"/>
  <c r="AK19" i="655" s="1"/>
  <c r="AK18" i="655" s="1"/>
  <c r="AG19" i="655"/>
  <c r="W19" i="655"/>
  <c r="Q19" i="655"/>
  <c r="P19" i="655"/>
  <c r="N19" i="655"/>
  <c r="O19" i="655" s="1"/>
  <c r="AF19" i="655"/>
  <c r="H19" i="655"/>
  <c r="AJ18" i="655"/>
  <c r="W18" i="655"/>
  <c r="O18" i="655"/>
  <c r="N18" i="655"/>
  <c r="N30" i="655" s="1"/>
  <c r="H18" i="655"/>
  <c r="AE17" i="655"/>
  <c r="AD17" i="655"/>
  <c r="AA17" i="655"/>
  <c r="AA2" i="655" s="1"/>
  <c r="Z17" i="655"/>
  <c r="W17" i="655"/>
  <c r="M17" i="655"/>
  <c r="AK16" i="655"/>
  <c r="AJ16" i="655"/>
  <c r="AG16" i="655"/>
  <c r="AF16" i="655"/>
  <c r="W16" i="655"/>
  <c r="H16" i="655"/>
  <c r="AK15" i="655"/>
  <c r="AJ15" i="655"/>
  <c r="AG15" i="655"/>
  <c r="AF15" i="655"/>
  <c r="W15" i="655"/>
  <c r="H15" i="655"/>
  <c r="AK14" i="655"/>
  <c r="AJ14" i="655"/>
  <c r="AG14" i="655"/>
  <c r="AF14" i="655"/>
  <c r="W14" i="655"/>
  <c r="H14" i="655"/>
  <c r="AK13" i="655"/>
  <c r="AJ13" i="655"/>
  <c r="AG13" i="655"/>
  <c r="AF13" i="655"/>
  <c r="W13" i="655"/>
  <c r="H13" i="655"/>
  <c r="AK12" i="655"/>
  <c r="AJ12" i="655"/>
  <c r="W12" i="655"/>
  <c r="N12" i="655" s="1"/>
  <c r="P12" i="655"/>
  <c r="H12" i="655"/>
  <c r="AK11" i="655"/>
  <c r="AJ11" i="655"/>
  <c r="W11" i="655"/>
  <c r="N11" i="655" s="1"/>
  <c r="P11" i="655"/>
  <c r="H11" i="655"/>
  <c r="AK10" i="655"/>
  <c r="AJ10" i="655"/>
  <c r="W10" i="655"/>
  <c r="N10" i="655" s="1"/>
  <c r="P10" i="655"/>
  <c r="H10" i="655"/>
  <c r="AK9" i="655"/>
  <c r="AJ9" i="655"/>
  <c r="AF9" i="655"/>
  <c r="W9" i="655"/>
  <c r="N9" i="655" s="1"/>
  <c r="P9" i="655"/>
  <c r="H9" i="655"/>
  <c r="AK8" i="655"/>
  <c r="AJ8" i="655"/>
  <c r="W8" i="655"/>
  <c r="N8" i="655" s="1"/>
  <c r="P8" i="655"/>
  <c r="H8" i="655"/>
  <c r="AK7" i="655"/>
  <c r="AJ7" i="655"/>
  <c r="W7" i="655"/>
  <c r="N7" i="655" s="1"/>
  <c r="AG7" i="655" s="1"/>
  <c r="P7" i="655"/>
  <c r="H7" i="655"/>
  <c r="AK6" i="655"/>
  <c r="AJ6" i="655"/>
  <c r="W6" i="655"/>
  <c r="N6" i="655" s="1"/>
  <c r="P6" i="655"/>
  <c r="O6" i="655"/>
  <c r="H6" i="655"/>
  <c r="AK5" i="655"/>
  <c r="AJ5" i="655"/>
  <c r="AG5" i="655"/>
  <c r="AF5" i="655"/>
  <c r="W5" i="655"/>
  <c r="N5" i="655"/>
  <c r="H5" i="655"/>
  <c r="AE2" i="655"/>
  <c r="AD2" i="655"/>
  <c r="Z2" i="655"/>
  <c r="I2" i="655"/>
  <c r="I1" i="655"/>
  <c r="G1" i="655"/>
  <c r="G2" i="655" s="1"/>
  <c r="E1" i="655"/>
  <c r="AE173" i="654"/>
  <c r="AD173" i="654"/>
  <c r="AA173" i="654"/>
  <c r="Z173" i="654"/>
  <c r="M173" i="654"/>
  <c r="W172" i="654"/>
  <c r="H172" i="654"/>
  <c r="W171" i="654"/>
  <c r="H171" i="654"/>
  <c r="AG170" i="654"/>
  <c r="AF170" i="654"/>
  <c r="W170" i="654"/>
  <c r="H170" i="654"/>
  <c r="AG169" i="654"/>
  <c r="AF169" i="654"/>
  <c r="W169" i="654"/>
  <c r="H169" i="654"/>
  <c r="AG168" i="654"/>
  <c r="AF168" i="654"/>
  <c r="W168" i="654"/>
  <c r="H168" i="654"/>
  <c r="W167" i="654"/>
  <c r="P167" i="654"/>
  <c r="N167" i="654"/>
  <c r="O167" i="654" s="1"/>
  <c r="Q167" i="654" s="1"/>
  <c r="R167" i="654"/>
  <c r="H167" i="654"/>
  <c r="W166" i="654"/>
  <c r="N166" i="654"/>
  <c r="P166" i="654"/>
  <c r="H166" i="654"/>
  <c r="W165" i="654"/>
  <c r="P165" i="654"/>
  <c r="N165" i="654"/>
  <c r="O165" i="654" s="1"/>
  <c r="Q165" i="654" s="1"/>
  <c r="R165" i="654"/>
  <c r="H165" i="654"/>
  <c r="W164" i="654"/>
  <c r="N164" i="654"/>
  <c r="P164" i="654"/>
  <c r="H164" i="654"/>
  <c r="W163" i="654"/>
  <c r="R163" i="654"/>
  <c r="P163" i="654"/>
  <c r="N163" i="654"/>
  <c r="O163" i="654" s="1"/>
  <c r="Q163" i="654" s="1"/>
  <c r="H163" i="654"/>
  <c r="W162" i="654"/>
  <c r="N162" i="654"/>
  <c r="P162" i="654"/>
  <c r="H162" i="654"/>
  <c r="W161" i="654"/>
  <c r="N161" i="654"/>
  <c r="H161" i="654"/>
  <c r="AE160" i="654"/>
  <c r="AD160" i="654"/>
  <c r="AA160" i="654"/>
  <c r="Z160" i="654"/>
  <c r="M160" i="654"/>
  <c r="W159" i="654"/>
  <c r="H159" i="654"/>
  <c r="W158" i="654"/>
  <c r="H158" i="654"/>
  <c r="W157" i="654"/>
  <c r="H157" i="654"/>
  <c r="W156" i="654"/>
  <c r="H156" i="654"/>
  <c r="AF155" i="654"/>
  <c r="W155" i="654"/>
  <c r="P155" i="654"/>
  <c r="N155" i="654"/>
  <c r="O155" i="654" s="1"/>
  <c r="Q155" i="654"/>
  <c r="H155" i="654"/>
  <c r="AF154" i="654"/>
  <c r="W154" i="654"/>
  <c r="O154" i="654"/>
  <c r="N154" i="654"/>
  <c r="AG154" i="654" s="1"/>
  <c r="P154" i="654"/>
  <c r="H154" i="654"/>
  <c r="AF153" i="654"/>
  <c r="W153" i="654"/>
  <c r="P153" i="654"/>
  <c r="N153" i="654"/>
  <c r="O153" i="654" s="1"/>
  <c r="R153" i="654" s="1"/>
  <c r="Q153" i="654"/>
  <c r="H153" i="654"/>
  <c r="AF152" i="654"/>
  <c r="W152" i="654"/>
  <c r="O152" i="654"/>
  <c r="N152" i="654"/>
  <c r="AG152" i="654" s="1"/>
  <c r="P152" i="654"/>
  <c r="H152" i="654"/>
  <c r="AF151" i="654"/>
  <c r="W151" i="654"/>
  <c r="P151" i="654"/>
  <c r="N151" i="654"/>
  <c r="O151" i="654" s="1"/>
  <c r="H151" i="654"/>
  <c r="AF150" i="654"/>
  <c r="W150" i="654"/>
  <c r="O150" i="654"/>
  <c r="N150" i="654"/>
  <c r="P150" i="654"/>
  <c r="H150" i="654"/>
  <c r="AF149" i="654"/>
  <c r="W149" i="654"/>
  <c r="P149" i="654"/>
  <c r="N149" i="654"/>
  <c r="O149" i="654" s="1"/>
  <c r="H149" i="654"/>
  <c r="W148" i="654"/>
  <c r="N148" i="654"/>
  <c r="H148" i="654"/>
  <c r="AE147" i="654"/>
  <c r="AD147" i="654"/>
  <c r="AA147" i="654"/>
  <c r="Z147" i="654"/>
  <c r="W147" i="654"/>
  <c r="M147" i="654"/>
  <c r="AJ146" i="654"/>
  <c r="AK146" i="654" s="1"/>
  <c r="W146" i="654"/>
  <c r="H146" i="654"/>
  <c r="AK145" i="654"/>
  <c r="AJ145" i="654"/>
  <c r="AG145" i="654"/>
  <c r="AF145" i="654"/>
  <c r="W145" i="654"/>
  <c r="H145" i="654"/>
  <c r="AK144" i="654"/>
  <c r="AJ144" i="654"/>
  <c r="AG144" i="654"/>
  <c r="AF144" i="654"/>
  <c r="W144" i="654"/>
  <c r="H144" i="654"/>
  <c r="AK143" i="654"/>
  <c r="AJ143" i="654"/>
  <c r="AG143" i="654"/>
  <c r="AF143" i="654"/>
  <c r="W143" i="654"/>
  <c r="H143" i="654"/>
  <c r="AK142" i="654"/>
  <c r="AJ142" i="654"/>
  <c r="W142" i="654"/>
  <c r="N142" i="654" s="1"/>
  <c r="P142" i="654"/>
  <c r="O142" i="654"/>
  <c r="H142" i="654"/>
  <c r="AK141" i="654"/>
  <c r="AJ141" i="654"/>
  <c r="W141" i="654"/>
  <c r="N141" i="654" s="1"/>
  <c r="O141" i="654" s="1"/>
  <c r="P141" i="654"/>
  <c r="H141" i="654"/>
  <c r="AK140" i="654"/>
  <c r="AJ140" i="654"/>
  <c r="W140" i="654"/>
  <c r="N140" i="654" s="1"/>
  <c r="AG140" i="654" s="1"/>
  <c r="P140" i="654"/>
  <c r="O140" i="654"/>
  <c r="H140" i="654"/>
  <c r="AK139" i="654"/>
  <c r="AJ139" i="654"/>
  <c r="W139" i="654"/>
  <c r="N139" i="654" s="1"/>
  <c r="AG139" i="654" s="1"/>
  <c r="P139" i="654"/>
  <c r="H139" i="654"/>
  <c r="AK138" i="654"/>
  <c r="AJ138" i="654"/>
  <c r="W138" i="654"/>
  <c r="N138" i="654" s="1"/>
  <c r="AG138" i="654" s="1"/>
  <c r="O138" i="654"/>
  <c r="P138" i="654"/>
  <c r="H138" i="654"/>
  <c r="AK137" i="654"/>
  <c r="AJ137" i="654"/>
  <c r="W137" i="654"/>
  <c r="N137" i="654" s="1"/>
  <c r="AG137" i="654" s="1"/>
  <c r="P137" i="654"/>
  <c r="H137" i="654"/>
  <c r="AK136" i="654"/>
  <c r="AK135" i="654" s="1"/>
  <c r="AJ136" i="654"/>
  <c r="W136" i="654"/>
  <c r="N136" i="654" s="1"/>
  <c r="AG136" i="654" s="1"/>
  <c r="O136" i="654"/>
  <c r="P147" i="654"/>
  <c r="H136" i="654"/>
  <c r="AJ135" i="654"/>
  <c r="W135" i="654"/>
  <c r="N135" i="654"/>
  <c r="O135" i="654" s="1"/>
  <c r="R135" i="654" s="1"/>
  <c r="P135" i="654"/>
  <c r="H135" i="654"/>
  <c r="AE134" i="654"/>
  <c r="AD134" i="654"/>
  <c r="AA134" i="654"/>
  <c r="Z134" i="654"/>
  <c r="M134" i="654"/>
  <c r="AJ133" i="654"/>
  <c r="AK133" i="654" s="1"/>
  <c r="W133" i="654"/>
  <c r="H133" i="654"/>
  <c r="AK132" i="654"/>
  <c r="AJ132" i="654"/>
  <c r="W132" i="654"/>
  <c r="H132" i="654"/>
  <c r="AJ131" i="654"/>
  <c r="AK131" i="654" s="1"/>
  <c r="AG131" i="654"/>
  <c r="AF131" i="654"/>
  <c r="W131" i="654"/>
  <c r="H131" i="654"/>
  <c r="AJ130" i="654"/>
  <c r="AK130" i="654" s="1"/>
  <c r="AG130" i="654"/>
  <c r="AF130" i="654"/>
  <c r="W130" i="654"/>
  <c r="H130" i="654"/>
  <c r="AJ129" i="654"/>
  <c r="AK129" i="654" s="1"/>
  <c r="AG129" i="654"/>
  <c r="AF129" i="654"/>
  <c r="W129" i="654"/>
  <c r="H129" i="654"/>
  <c r="AJ128" i="654"/>
  <c r="AK128" i="654" s="1"/>
  <c r="W128" i="654"/>
  <c r="N128" i="654"/>
  <c r="P128" i="654"/>
  <c r="H128" i="654"/>
  <c r="AJ127" i="654"/>
  <c r="AK127" i="654" s="1"/>
  <c r="W127" i="654"/>
  <c r="N127" i="654"/>
  <c r="P127" i="654"/>
  <c r="H127" i="654"/>
  <c r="AJ126" i="654"/>
  <c r="AK126" i="654" s="1"/>
  <c r="W126" i="654"/>
  <c r="N126" i="654"/>
  <c r="P126" i="654"/>
  <c r="H126" i="654"/>
  <c r="AJ125" i="654"/>
  <c r="AK125" i="654" s="1"/>
  <c r="W125" i="654"/>
  <c r="N125" i="654"/>
  <c r="P125" i="654"/>
  <c r="H125" i="654"/>
  <c r="AJ124" i="654"/>
  <c r="AK124" i="654" s="1"/>
  <c r="W124" i="654"/>
  <c r="N124" i="654"/>
  <c r="P124" i="654"/>
  <c r="H124" i="654"/>
  <c r="AJ123" i="654"/>
  <c r="AK123" i="654" s="1"/>
  <c r="W123" i="654"/>
  <c r="N123" i="654"/>
  <c r="P123" i="654"/>
  <c r="H123" i="654"/>
  <c r="AJ122" i="654"/>
  <c r="W122" i="654"/>
  <c r="N122" i="654" s="1"/>
  <c r="N134" i="654" s="1"/>
  <c r="P122" i="654"/>
  <c r="P134" i="654"/>
  <c r="H122" i="654"/>
  <c r="AE121" i="654"/>
  <c r="AD121" i="654"/>
  <c r="AA121" i="654"/>
  <c r="Z121" i="654"/>
  <c r="W121" i="654"/>
  <c r="M121" i="654"/>
  <c r="AK120" i="654"/>
  <c r="AJ120" i="654"/>
  <c r="AG120" i="654"/>
  <c r="AF120" i="654"/>
  <c r="W120" i="654"/>
  <c r="H120" i="654"/>
  <c r="AK119" i="654"/>
  <c r="AJ119" i="654"/>
  <c r="AG119" i="654"/>
  <c r="AF119" i="654"/>
  <c r="W119" i="654"/>
  <c r="H119" i="654"/>
  <c r="AK118" i="654"/>
  <c r="AJ118" i="654"/>
  <c r="AG118" i="654"/>
  <c r="AF118" i="654"/>
  <c r="W118" i="654"/>
  <c r="H118" i="654"/>
  <c r="AK117" i="654"/>
  <c r="AJ117" i="654"/>
  <c r="AG117" i="654"/>
  <c r="AF117" i="654"/>
  <c r="W117" i="654"/>
  <c r="H117" i="654"/>
  <c r="AK116" i="654"/>
  <c r="AJ116" i="654"/>
  <c r="W116" i="654"/>
  <c r="N116" i="654" s="1"/>
  <c r="P116" i="654"/>
  <c r="H116" i="654"/>
  <c r="AK115" i="654"/>
  <c r="AJ115" i="654"/>
  <c r="W115" i="654"/>
  <c r="N115" i="654" s="1"/>
  <c r="P115" i="654"/>
  <c r="H115" i="654"/>
  <c r="AK114" i="654"/>
  <c r="AJ114" i="654"/>
  <c r="W114" i="654"/>
  <c r="N114" i="654" s="1"/>
  <c r="P114" i="654"/>
  <c r="H114" i="654"/>
  <c r="AK113" i="654"/>
  <c r="AJ113" i="654"/>
  <c r="W113" i="654"/>
  <c r="N113" i="654" s="1"/>
  <c r="P113" i="654"/>
  <c r="H113" i="654"/>
  <c r="AK112" i="654"/>
  <c r="AJ112" i="654"/>
  <c r="AG112" i="654"/>
  <c r="W112" i="654"/>
  <c r="N112" i="654" s="1"/>
  <c r="P112" i="654"/>
  <c r="H112" i="654"/>
  <c r="AK111" i="654"/>
  <c r="AJ111" i="654"/>
  <c r="W111" i="654"/>
  <c r="N111" i="654" s="1"/>
  <c r="P111" i="654"/>
  <c r="H111" i="654"/>
  <c r="AK110" i="654"/>
  <c r="AJ110" i="654"/>
  <c r="W110" i="654"/>
  <c r="N110" i="654" s="1"/>
  <c r="O110" i="654" s="1"/>
  <c r="P110" i="654"/>
  <c r="AF110" i="654"/>
  <c r="H110" i="654"/>
  <c r="AK109" i="654"/>
  <c r="AJ109" i="654"/>
  <c r="AG109" i="654"/>
  <c r="W109" i="654"/>
  <c r="O109" i="654"/>
  <c r="N109" i="654"/>
  <c r="H109" i="654"/>
  <c r="AE108" i="654"/>
  <c r="AD108" i="654"/>
  <c r="AA108" i="654"/>
  <c r="Z108" i="654"/>
  <c r="W108" i="654"/>
  <c r="M108" i="654"/>
  <c r="W107" i="654"/>
  <c r="H107" i="654"/>
  <c r="AG106" i="654"/>
  <c r="AF106" i="654"/>
  <c r="W106" i="654"/>
  <c r="H106" i="654"/>
  <c r="AG105" i="654"/>
  <c r="AF105" i="654"/>
  <c r="W105" i="654"/>
  <c r="H105" i="654"/>
  <c r="AG104" i="654"/>
  <c r="AF104" i="654"/>
  <c r="W104" i="654"/>
  <c r="H104" i="654"/>
  <c r="W103" i="654"/>
  <c r="N103" i="654" s="1"/>
  <c r="AG103" i="654" s="1"/>
  <c r="P103" i="654"/>
  <c r="H103" i="654"/>
  <c r="AG102" i="654"/>
  <c r="W102" i="654"/>
  <c r="P102" i="654"/>
  <c r="N102" i="654"/>
  <c r="H102" i="654"/>
  <c r="W101" i="654"/>
  <c r="N101" i="654" s="1"/>
  <c r="P101" i="654"/>
  <c r="O101" i="654"/>
  <c r="H101" i="654"/>
  <c r="W100" i="654"/>
  <c r="P100" i="654"/>
  <c r="N100" i="654"/>
  <c r="AG100" i="654" s="1"/>
  <c r="H100" i="654"/>
  <c r="W99" i="654"/>
  <c r="N99" i="654"/>
  <c r="AF99" i="654" s="1"/>
  <c r="P99" i="654"/>
  <c r="H99" i="654"/>
  <c r="W98" i="654"/>
  <c r="P98" i="654"/>
  <c r="N98" i="654"/>
  <c r="O98" i="654" s="1"/>
  <c r="H98" i="654"/>
  <c r="W97" i="654"/>
  <c r="N97" i="654"/>
  <c r="AF97" i="654" s="1"/>
  <c r="P97" i="654"/>
  <c r="H97" i="654"/>
  <c r="W96" i="654"/>
  <c r="N96" i="654"/>
  <c r="AG96" i="654" s="1"/>
  <c r="H96" i="654"/>
  <c r="AE95" i="654"/>
  <c r="AD95" i="654"/>
  <c r="AA95" i="654"/>
  <c r="Z95" i="654"/>
  <c r="M95" i="654"/>
  <c r="AK94" i="654"/>
  <c r="AJ94" i="654"/>
  <c r="AG94" i="654"/>
  <c r="AF94" i="654"/>
  <c r="W94" i="654"/>
  <c r="H94" i="654"/>
  <c r="AK93" i="654"/>
  <c r="AJ93" i="654"/>
  <c r="AG93" i="654"/>
  <c r="AF93" i="654"/>
  <c r="W93" i="654"/>
  <c r="H93" i="654"/>
  <c r="AK92" i="654"/>
  <c r="AJ92" i="654"/>
  <c r="AG92" i="654"/>
  <c r="AF92" i="654"/>
  <c r="W92" i="654"/>
  <c r="H92" i="654"/>
  <c r="AK91" i="654"/>
  <c r="AJ91" i="654"/>
  <c r="AG91" i="654"/>
  <c r="AF91" i="654"/>
  <c r="W91" i="654"/>
  <c r="H91" i="654"/>
  <c r="AK90" i="654"/>
  <c r="AJ90" i="654"/>
  <c r="AG90" i="654"/>
  <c r="AF90" i="654"/>
  <c r="W90" i="654"/>
  <c r="H90" i="654"/>
  <c r="AK89" i="654"/>
  <c r="AJ89" i="654"/>
  <c r="W89" i="654"/>
  <c r="N89" i="654" s="1"/>
  <c r="P89" i="654"/>
  <c r="H89" i="654"/>
  <c r="AK88" i="654"/>
  <c r="AJ88" i="654"/>
  <c r="W88" i="654"/>
  <c r="N88" i="654" s="1"/>
  <c r="P88" i="654"/>
  <c r="H88" i="654"/>
  <c r="AK87" i="654"/>
  <c r="AJ87" i="654"/>
  <c r="W87" i="654"/>
  <c r="N87" i="654" s="1"/>
  <c r="P87" i="654"/>
  <c r="H87" i="654"/>
  <c r="AK86" i="654"/>
  <c r="AJ86" i="654"/>
  <c r="W86" i="654"/>
  <c r="N86" i="654" s="1"/>
  <c r="P86" i="654"/>
  <c r="H86" i="654"/>
  <c r="AK85" i="654"/>
  <c r="AJ85" i="654"/>
  <c r="W85" i="654"/>
  <c r="N85" i="654" s="1"/>
  <c r="P85" i="654"/>
  <c r="H85" i="654"/>
  <c r="AK84" i="654"/>
  <c r="AJ84" i="654"/>
  <c r="W84" i="654"/>
  <c r="N84" i="654" s="1"/>
  <c r="P84" i="654"/>
  <c r="H84" i="654"/>
  <c r="AK83" i="654"/>
  <c r="AJ83" i="654"/>
  <c r="W83" i="654"/>
  <c r="N83" i="654"/>
  <c r="P95" i="654"/>
  <c r="H83" i="654"/>
  <c r="AE82" i="654"/>
  <c r="AD82" i="654"/>
  <c r="AA82" i="654"/>
  <c r="Z82" i="654"/>
  <c r="M82" i="654"/>
  <c r="AJ81" i="654"/>
  <c r="AK81" i="654" s="1"/>
  <c r="W81" i="654"/>
  <c r="AK80" i="654"/>
  <c r="AJ80" i="654"/>
  <c r="AG80" i="654"/>
  <c r="AF80" i="654"/>
  <c r="W80" i="654"/>
  <c r="AJ79" i="654"/>
  <c r="AK79" i="654" s="1"/>
  <c r="AG79" i="654"/>
  <c r="AF79" i="654"/>
  <c r="W79" i="654"/>
  <c r="AJ78" i="654"/>
  <c r="AK78" i="654" s="1"/>
  <c r="AK70" i="654" s="1"/>
  <c r="AG78" i="654"/>
  <c r="AF78" i="654"/>
  <c r="W78" i="654"/>
  <c r="AK77" i="654"/>
  <c r="AJ77" i="654"/>
  <c r="AG77" i="654"/>
  <c r="AF77" i="654"/>
  <c r="W77" i="654"/>
  <c r="AK76" i="654"/>
  <c r="AJ76" i="654"/>
  <c r="AG76" i="654"/>
  <c r="AF76" i="654"/>
  <c r="W76" i="654"/>
  <c r="H76" i="654"/>
  <c r="AK75" i="654"/>
  <c r="AJ75" i="654"/>
  <c r="AG75" i="654"/>
  <c r="AF75" i="654"/>
  <c r="W75" i="654"/>
  <c r="H75" i="654"/>
  <c r="AK74" i="654"/>
  <c r="AJ74" i="654"/>
  <c r="W74" i="654"/>
  <c r="N74" i="654" s="1"/>
  <c r="P74" i="654"/>
  <c r="H74" i="654"/>
  <c r="AK73" i="654"/>
  <c r="AJ73" i="654"/>
  <c r="W73" i="654"/>
  <c r="N73" i="654" s="1"/>
  <c r="P73" i="654"/>
  <c r="H73" i="654"/>
  <c r="AK72" i="654"/>
  <c r="AJ72" i="654"/>
  <c r="W72" i="654"/>
  <c r="N72" i="654" s="1"/>
  <c r="P72" i="654"/>
  <c r="H72" i="654"/>
  <c r="AK71" i="654"/>
  <c r="AJ71" i="654"/>
  <c r="W71" i="654"/>
  <c r="N71" i="654" s="1"/>
  <c r="P71" i="654"/>
  <c r="H71" i="654"/>
  <c r="AJ70" i="654"/>
  <c r="AF70" i="654"/>
  <c r="W70" i="654"/>
  <c r="P70" i="654"/>
  <c r="N70" i="654"/>
  <c r="AG70" i="654" s="1"/>
  <c r="H70" i="654"/>
  <c r="AE69" i="654"/>
  <c r="AD69" i="654"/>
  <c r="AA69" i="654"/>
  <c r="Z69" i="654"/>
  <c r="W69" i="654"/>
  <c r="M69" i="654"/>
  <c r="W68" i="654"/>
  <c r="H68" i="654"/>
  <c r="AG67" i="654"/>
  <c r="AF67" i="654"/>
  <c r="W67" i="654"/>
  <c r="H67" i="654"/>
  <c r="AG66" i="654"/>
  <c r="AF66" i="654"/>
  <c r="W66" i="654"/>
  <c r="H66" i="654"/>
  <c r="AG65" i="654"/>
  <c r="AF65" i="654"/>
  <c r="W65" i="654"/>
  <c r="H65" i="654"/>
  <c r="AG64" i="654"/>
  <c r="AF64" i="654"/>
  <c r="W64" i="654"/>
  <c r="H64" i="654"/>
  <c r="AG63" i="654"/>
  <c r="AF63" i="654"/>
  <c r="W63" i="654"/>
  <c r="H63" i="654"/>
  <c r="AG62" i="654"/>
  <c r="AF62" i="654"/>
  <c r="W62" i="654"/>
  <c r="H62" i="654"/>
  <c r="AG61" i="654"/>
  <c r="AF61" i="654"/>
  <c r="W61" i="654"/>
  <c r="H61" i="654"/>
  <c r="W60" i="654"/>
  <c r="N60" i="654"/>
  <c r="O60" i="654" s="1"/>
  <c r="H60" i="654"/>
  <c r="W59" i="654"/>
  <c r="N59" i="654" s="1"/>
  <c r="P59" i="654"/>
  <c r="H59" i="654"/>
  <c r="W58" i="654"/>
  <c r="N58" i="654"/>
  <c r="O58" i="654" s="1"/>
  <c r="H58" i="654"/>
  <c r="W57" i="654"/>
  <c r="N57" i="654"/>
  <c r="O57" i="654" s="1"/>
  <c r="P69" i="654"/>
  <c r="H57" i="654"/>
  <c r="AE56" i="654"/>
  <c r="AD56" i="654"/>
  <c r="AA56" i="654"/>
  <c r="Z56" i="654"/>
  <c r="W56" i="654"/>
  <c r="M56" i="654"/>
  <c r="W55" i="654"/>
  <c r="H55" i="654"/>
  <c r="AG54" i="654"/>
  <c r="AF54" i="654"/>
  <c r="W54" i="654"/>
  <c r="H54" i="654"/>
  <c r="AG53" i="654"/>
  <c r="AF53" i="654"/>
  <c r="W53" i="654"/>
  <c r="H53" i="654"/>
  <c r="AG52" i="654"/>
  <c r="AF52" i="654"/>
  <c r="W52" i="654"/>
  <c r="H52" i="654"/>
  <c r="W51" i="654"/>
  <c r="N51" i="654" s="1"/>
  <c r="P51" i="654"/>
  <c r="H51" i="654"/>
  <c r="AG50" i="654"/>
  <c r="W50" i="654"/>
  <c r="N50" i="654"/>
  <c r="AF50" i="654" s="1"/>
  <c r="P50" i="654"/>
  <c r="H50" i="654"/>
  <c r="W49" i="654"/>
  <c r="N49" i="654" s="1"/>
  <c r="P49" i="654"/>
  <c r="H49" i="654"/>
  <c r="AG48" i="654"/>
  <c r="W48" i="654"/>
  <c r="P48" i="654"/>
  <c r="N48" i="654"/>
  <c r="AF48" i="654" s="1"/>
  <c r="H48" i="654"/>
  <c r="W47" i="654"/>
  <c r="N47" i="654" s="1"/>
  <c r="P47" i="654"/>
  <c r="H47" i="654"/>
  <c r="AG46" i="654"/>
  <c r="W46" i="654"/>
  <c r="N46" i="654"/>
  <c r="AF46" i="654" s="1"/>
  <c r="P46" i="654"/>
  <c r="H46" i="654"/>
  <c r="W45" i="654"/>
  <c r="N45" i="654" s="1"/>
  <c r="P45" i="654"/>
  <c r="H45" i="654"/>
  <c r="W44" i="654"/>
  <c r="N44" i="654" s="1"/>
  <c r="P44" i="654"/>
  <c r="H44" i="654"/>
  <c r="AE43" i="654"/>
  <c r="AD43" i="654"/>
  <c r="AA43" i="654"/>
  <c r="Z43" i="654"/>
  <c r="M43" i="654"/>
  <c r="AK42" i="654"/>
  <c r="AJ42" i="654"/>
  <c r="W42" i="654"/>
  <c r="H42" i="654"/>
  <c r="AJ41" i="654"/>
  <c r="AK41" i="654" s="1"/>
  <c r="AK31" i="654" s="1"/>
  <c r="W41" i="654"/>
  <c r="H41" i="654"/>
  <c r="AK40" i="654"/>
  <c r="AJ40" i="654"/>
  <c r="AG40" i="654"/>
  <c r="AF40" i="654"/>
  <c r="W40" i="654"/>
  <c r="H40" i="654"/>
  <c r="AK39" i="654"/>
  <c r="AJ39" i="654"/>
  <c r="AG39" i="654"/>
  <c r="AF39" i="654"/>
  <c r="W39" i="654"/>
  <c r="H39" i="654"/>
  <c r="AK38" i="654"/>
  <c r="AJ38" i="654"/>
  <c r="W38" i="654"/>
  <c r="N38" i="654" s="1"/>
  <c r="P38" i="654"/>
  <c r="H38" i="654"/>
  <c r="AK37" i="654"/>
  <c r="AJ37" i="654"/>
  <c r="W37" i="654"/>
  <c r="N37" i="654" s="1"/>
  <c r="P37" i="654"/>
  <c r="H37" i="654"/>
  <c r="AK36" i="654"/>
  <c r="AJ36" i="654"/>
  <c r="W36" i="654"/>
  <c r="N36" i="654" s="1"/>
  <c r="P36" i="654"/>
  <c r="H36" i="654"/>
  <c r="AK35" i="654"/>
  <c r="AJ35" i="654"/>
  <c r="W35" i="654"/>
  <c r="N35" i="654" s="1"/>
  <c r="P35" i="654"/>
  <c r="H35" i="654"/>
  <c r="AK34" i="654"/>
  <c r="AJ34" i="654"/>
  <c r="W34" i="654"/>
  <c r="N34" i="654" s="1"/>
  <c r="P34" i="654"/>
  <c r="H34" i="654"/>
  <c r="AK33" i="654"/>
  <c r="AJ33" i="654"/>
  <c r="W33" i="654"/>
  <c r="N33" i="654" s="1"/>
  <c r="P33" i="654"/>
  <c r="H33" i="654"/>
  <c r="AK32" i="654"/>
  <c r="AJ32" i="654"/>
  <c r="W32" i="654"/>
  <c r="N32" i="654" s="1"/>
  <c r="P32" i="654"/>
  <c r="H32" i="654"/>
  <c r="AJ31" i="654"/>
  <c r="W31" i="654"/>
  <c r="N31" i="654"/>
  <c r="AG31" i="654" s="1"/>
  <c r="P31" i="654"/>
  <c r="H31" i="654"/>
  <c r="AE30" i="654"/>
  <c r="AD30" i="654"/>
  <c r="AA30" i="654"/>
  <c r="Z30" i="654"/>
  <c r="M30" i="654"/>
  <c r="AJ29" i="654"/>
  <c r="AK29" i="654" s="1"/>
  <c r="AF29" i="654"/>
  <c r="W29" i="654"/>
  <c r="H29" i="654"/>
  <c r="AJ28" i="654"/>
  <c r="AK28" i="654" s="1"/>
  <c r="AG28" i="654"/>
  <c r="AF28" i="654"/>
  <c r="W28" i="654"/>
  <c r="H28" i="654"/>
  <c r="AJ27" i="654"/>
  <c r="AK27" i="654" s="1"/>
  <c r="AG27" i="654"/>
  <c r="AF27" i="654"/>
  <c r="W27" i="654"/>
  <c r="H27" i="654"/>
  <c r="AJ26" i="654"/>
  <c r="AK26" i="654" s="1"/>
  <c r="AG26" i="654"/>
  <c r="W26" i="654"/>
  <c r="P26" i="654"/>
  <c r="N26" i="654"/>
  <c r="O26" i="654" s="1"/>
  <c r="AF26" i="654"/>
  <c r="H26" i="654"/>
  <c r="AJ25" i="654"/>
  <c r="AK25" i="654" s="1"/>
  <c r="AG25" i="654"/>
  <c r="W25" i="654"/>
  <c r="P25" i="654"/>
  <c r="N25" i="654"/>
  <c r="O25" i="654" s="1"/>
  <c r="AF25" i="654"/>
  <c r="H25" i="654"/>
  <c r="AJ24" i="654"/>
  <c r="AK24" i="654" s="1"/>
  <c r="AG24" i="654"/>
  <c r="W24" i="654"/>
  <c r="P24" i="654"/>
  <c r="N24" i="654"/>
  <c r="O24" i="654" s="1"/>
  <c r="AF24" i="654"/>
  <c r="H24" i="654"/>
  <c r="AJ23" i="654"/>
  <c r="AK23" i="654" s="1"/>
  <c r="W23" i="654"/>
  <c r="P23" i="654"/>
  <c r="N23" i="654"/>
  <c r="O23" i="654" s="1"/>
  <c r="AF23" i="654"/>
  <c r="H23" i="654"/>
  <c r="AJ22" i="654"/>
  <c r="AK22" i="654" s="1"/>
  <c r="AF22" i="654"/>
  <c r="W22" i="654"/>
  <c r="P22" i="654"/>
  <c r="N22" i="654"/>
  <c r="O22" i="654" s="1"/>
  <c r="AG22" i="654"/>
  <c r="H22" i="654"/>
  <c r="AJ21" i="654"/>
  <c r="AK21" i="654" s="1"/>
  <c r="AF21" i="654"/>
  <c r="W21" i="654"/>
  <c r="P21" i="654"/>
  <c r="N21" i="654"/>
  <c r="O21" i="654" s="1"/>
  <c r="AG21" i="654"/>
  <c r="H21" i="654"/>
  <c r="AJ20" i="654"/>
  <c r="AK20" i="654" s="1"/>
  <c r="AF20" i="654"/>
  <c r="W20" i="654"/>
  <c r="P20" i="654"/>
  <c r="N20" i="654"/>
  <c r="O20" i="654" s="1"/>
  <c r="AG20" i="654"/>
  <c r="H20" i="654"/>
  <c r="AJ19" i="654"/>
  <c r="AK19" i="654" s="1"/>
  <c r="AK18" i="654" s="1"/>
  <c r="AF19" i="654"/>
  <c r="W19" i="654"/>
  <c r="P19" i="654"/>
  <c r="N19" i="654"/>
  <c r="O19" i="654" s="1"/>
  <c r="H19" i="654"/>
  <c r="AJ18" i="654"/>
  <c r="W18" i="654"/>
  <c r="N18" i="654"/>
  <c r="H18" i="654"/>
  <c r="AE17" i="654"/>
  <c r="AD17" i="654"/>
  <c r="AA17" i="654"/>
  <c r="AA2" i="654" s="1"/>
  <c r="Z17" i="654"/>
  <c r="Z2" i="654" s="1"/>
  <c r="W17" i="654"/>
  <c r="M17" i="654"/>
  <c r="I1" i="654" s="1"/>
  <c r="AK16" i="654"/>
  <c r="AJ16" i="654"/>
  <c r="AG16" i="654"/>
  <c r="AF16" i="654"/>
  <c r="W16" i="654"/>
  <c r="H16" i="654"/>
  <c r="AK15" i="654"/>
  <c r="AJ15" i="654"/>
  <c r="AG15" i="654"/>
  <c r="AF15" i="654"/>
  <c r="W15" i="654"/>
  <c r="H15" i="654"/>
  <c r="AK14" i="654"/>
  <c r="AJ14" i="654"/>
  <c r="AG14" i="654"/>
  <c r="AF14" i="654"/>
  <c r="W14" i="654"/>
  <c r="H14" i="654"/>
  <c r="AK13" i="654"/>
  <c r="AJ13" i="654"/>
  <c r="AG13" i="654"/>
  <c r="AF13" i="654"/>
  <c r="W13" i="654"/>
  <c r="H13" i="654"/>
  <c r="AK12" i="654"/>
  <c r="AJ12" i="654"/>
  <c r="W12" i="654"/>
  <c r="N12" i="654" s="1"/>
  <c r="O12" i="654"/>
  <c r="P12" i="654"/>
  <c r="H12" i="654"/>
  <c r="AK11" i="654"/>
  <c r="AJ11" i="654"/>
  <c r="W11" i="654"/>
  <c r="N11" i="654" s="1"/>
  <c r="AG11" i="654" s="1"/>
  <c r="P11" i="654"/>
  <c r="H11" i="654"/>
  <c r="AK10" i="654"/>
  <c r="AJ10" i="654"/>
  <c r="W10" i="654"/>
  <c r="N10" i="654" s="1"/>
  <c r="O10" i="654"/>
  <c r="P10" i="654"/>
  <c r="H10" i="654"/>
  <c r="AK9" i="654"/>
  <c r="AJ9" i="654"/>
  <c r="W9" i="654"/>
  <c r="N9" i="654" s="1"/>
  <c r="AG9" i="654" s="1"/>
  <c r="P9" i="654"/>
  <c r="H9" i="654"/>
  <c r="AK8" i="654"/>
  <c r="AJ8" i="654"/>
  <c r="W8" i="654"/>
  <c r="N8" i="654" s="1"/>
  <c r="O8" i="654"/>
  <c r="P8" i="654"/>
  <c r="H8" i="654"/>
  <c r="AK7" i="654"/>
  <c r="AJ7" i="654"/>
  <c r="W7" i="654"/>
  <c r="N7" i="654" s="1"/>
  <c r="AG7" i="654" s="1"/>
  <c r="P7" i="654"/>
  <c r="H7" i="654"/>
  <c r="AK6" i="654"/>
  <c r="AJ6" i="654"/>
  <c r="W6" i="654"/>
  <c r="N6" i="654" s="1"/>
  <c r="O6" i="654" s="1"/>
  <c r="P6" i="654"/>
  <c r="H6" i="654"/>
  <c r="AK5" i="654"/>
  <c r="AJ5" i="654"/>
  <c r="W5" i="654"/>
  <c r="N5" i="654"/>
  <c r="P5" i="654"/>
  <c r="H5" i="654"/>
  <c r="G1" i="654" s="1"/>
  <c r="G2" i="654" s="1"/>
  <c r="AE2" i="654"/>
  <c r="AD2" i="654"/>
  <c r="I2" i="654"/>
  <c r="E1" i="654"/>
  <c r="J124" i="653"/>
  <c r="H123" i="653"/>
  <c r="H122" i="653"/>
  <c r="H121" i="653"/>
  <c r="H120" i="653"/>
  <c r="H119" i="653"/>
  <c r="H118" i="653"/>
  <c r="P117" i="653"/>
  <c r="L117" i="653"/>
  <c r="K117" i="653"/>
  <c r="H117" i="653"/>
  <c r="P116" i="653"/>
  <c r="K116" i="653"/>
  <c r="L116" i="653" s="1"/>
  <c r="H116" i="653"/>
  <c r="P115" i="653"/>
  <c r="L115" i="653"/>
  <c r="K115" i="653"/>
  <c r="H115" i="653"/>
  <c r="P114" i="653"/>
  <c r="L114" i="653"/>
  <c r="K114" i="653"/>
  <c r="H114" i="653"/>
  <c r="P113" i="653"/>
  <c r="L113" i="653"/>
  <c r="K113" i="653"/>
  <c r="H113" i="653"/>
  <c r="P112" i="653"/>
  <c r="L112" i="653"/>
  <c r="L124" i="653" s="1"/>
  <c r="K112" i="653"/>
  <c r="K124" i="653" s="1"/>
  <c r="H112" i="653"/>
  <c r="J111" i="653"/>
  <c r="H110" i="653"/>
  <c r="H109" i="653"/>
  <c r="H108" i="653"/>
  <c r="H107" i="653"/>
  <c r="H106" i="653"/>
  <c r="P105" i="653"/>
  <c r="K105" i="653" s="1"/>
  <c r="L105" i="653" s="1"/>
  <c r="H105" i="653"/>
  <c r="P104" i="653"/>
  <c r="K104" i="653"/>
  <c r="L104" i="653" s="1"/>
  <c r="H104" i="653"/>
  <c r="P103" i="653"/>
  <c r="K103" i="653" s="1"/>
  <c r="L103" i="653" s="1"/>
  <c r="H103" i="653"/>
  <c r="P102" i="653"/>
  <c r="K102" i="653"/>
  <c r="L102" i="653" s="1"/>
  <c r="H102" i="653"/>
  <c r="P101" i="653"/>
  <c r="K101" i="653" s="1"/>
  <c r="H101" i="653"/>
  <c r="J100" i="653"/>
  <c r="H99" i="653"/>
  <c r="H98" i="653"/>
  <c r="H97" i="653"/>
  <c r="H96" i="653"/>
  <c r="H95" i="653"/>
  <c r="H94" i="653"/>
  <c r="P93" i="653"/>
  <c r="K93" i="653" s="1"/>
  <c r="L93" i="653" s="1"/>
  <c r="H93" i="653"/>
  <c r="P92" i="653"/>
  <c r="K92" i="653"/>
  <c r="K100" i="653" s="1"/>
  <c r="H92" i="653"/>
  <c r="J91" i="653"/>
  <c r="H90" i="653"/>
  <c r="H89" i="653"/>
  <c r="H88" i="653"/>
  <c r="H87" i="653"/>
  <c r="H86" i="653"/>
  <c r="H85" i="653"/>
  <c r="H84" i="653"/>
  <c r="P83" i="653"/>
  <c r="K83" i="653" s="1"/>
  <c r="L83" i="653" s="1"/>
  <c r="H83" i="653"/>
  <c r="P82" i="653"/>
  <c r="L82" i="653"/>
  <c r="L91" i="653" s="1"/>
  <c r="K82" i="653"/>
  <c r="K91" i="653" s="1"/>
  <c r="H82" i="653"/>
  <c r="L81" i="653"/>
  <c r="K81" i="653"/>
  <c r="J81" i="653"/>
  <c r="H80" i="653"/>
  <c r="H79" i="653"/>
  <c r="H78" i="653"/>
  <c r="H77" i="653"/>
  <c r="H76" i="653"/>
  <c r="J75" i="653"/>
  <c r="H74" i="653"/>
  <c r="H73" i="653"/>
  <c r="H72" i="653"/>
  <c r="P71" i="653"/>
  <c r="K71" i="653"/>
  <c r="L71" i="653" s="1"/>
  <c r="H71" i="653"/>
  <c r="P70" i="653"/>
  <c r="K70" i="653" s="1"/>
  <c r="L70" i="653" s="1"/>
  <c r="H70" i="653"/>
  <c r="P69" i="653"/>
  <c r="K69" i="653"/>
  <c r="L69" i="653" s="1"/>
  <c r="H69" i="653"/>
  <c r="P68" i="653"/>
  <c r="K68" i="653" s="1"/>
  <c r="L68" i="653" s="1"/>
  <c r="H68" i="653"/>
  <c r="P67" i="653"/>
  <c r="K67" i="653"/>
  <c r="L67" i="653" s="1"/>
  <c r="H67" i="653"/>
  <c r="P66" i="653"/>
  <c r="K66" i="653" s="1"/>
  <c r="L66" i="653" s="1"/>
  <c r="H66" i="653"/>
  <c r="P65" i="653"/>
  <c r="K65" i="653"/>
  <c r="K75" i="653" s="1"/>
  <c r="H65" i="653"/>
  <c r="J64" i="653"/>
  <c r="H63" i="653"/>
  <c r="H62" i="653"/>
  <c r="H61" i="653"/>
  <c r="H60" i="653"/>
  <c r="H59" i="653"/>
  <c r="H58" i="653"/>
  <c r="P57" i="653"/>
  <c r="K57" i="653"/>
  <c r="L57" i="653" s="1"/>
  <c r="H57" i="653"/>
  <c r="P56" i="653"/>
  <c r="K56" i="653" s="1"/>
  <c r="L56" i="653" s="1"/>
  <c r="H56" i="653"/>
  <c r="P55" i="653"/>
  <c r="K55" i="653"/>
  <c r="L55" i="653" s="1"/>
  <c r="H55" i="653"/>
  <c r="P54" i="653"/>
  <c r="K54" i="653" s="1"/>
  <c r="L54" i="653" s="1"/>
  <c r="H54" i="653"/>
  <c r="P53" i="653"/>
  <c r="K53" i="653"/>
  <c r="L53" i="653" s="1"/>
  <c r="H53" i="653"/>
  <c r="P52" i="653"/>
  <c r="K52" i="653" s="1"/>
  <c r="H52" i="653"/>
  <c r="H50" i="653"/>
  <c r="H49" i="653"/>
  <c r="H47" i="653"/>
  <c r="H46" i="653"/>
  <c r="H45" i="653"/>
  <c r="H44" i="653"/>
  <c r="H43" i="653"/>
  <c r="H42" i="653"/>
  <c r="H41" i="653"/>
  <c r="H40" i="653"/>
  <c r="P39" i="653"/>
  <c r="K39" i="653"/>
  <c r="L39" i="653" s="1"/>
  <c r="H39" i="653"/>
  <c r="J38" i="653"/>
  <c r="J51" i="653" s="1"/>
  <c r="H37" i="653"/>
  <c r="H36" i="653"/>
  <c r="H35" i="653"/>
  <c r="H34" i="653"/>
  <c r="H33" i="653"/>
  <c r="H32" i="653"/>
  <c r="H31" i="653"/>
  <c r="P30" i="653"/>
  <c r="K30" i="653" s="1"/>
  <c r="L30" i="653" s="1"/>
  <c r="H30" i="653"/>
  <c r="P29" i="653"/>
  <c r="K29" i="653"/>
  <c r="L29" i="653" s="1"/>
  <c r="H29" i="653"/>
  <c r="P28" i="653"/>
  <c r="K28" i="653" s="1"/>
  <c r="L28" i="653" s="1"/>
  <c r="H28" i="653"/>
  <c r="P27" i="653"/>
  <c r="K27" i="653"/>
  <c r="L27" i="653" s="1"/>
  <c r="H27" i="653"/>
  <c r="P26" i="653"/>
  <c r="K26" i="653" s="1"/>
  <c r="L26" i="653" s="1"/>
  <c r="H26" i="653"/>
  <c r="P25" i="653"/>
  <c r="K25" i="653"/>
  <c r="L25" i="653" s="1"/>
  <c r="H25" i="653"/>
  <c r="J24" i="653"/>
  <c r="H23" i="653"/>
  <c r="H22" i="653"/>
  <c r="H20" i="653"/>
  <c r="P19" i="653"/>
  <c r="K19" i="653" s="1"/>
  <c r="L19" i="653" s="1"/>
  <c r="H19" i="653"/>
  <c r="P18" i="653"/>
  <c r="K18" i="653"/>
  <c r="L18" i="653" s="1"/>
  <c r="H18" i="653"/>
  <c r="P17" i="653"/>
  <c r="K17" i="653" s="1"/>
  <c r="H17" i="653"/>
  <c r="J16" i="653"/>
  <c r="I1" i="653" s="1"/>
  <c r="H15" i="653"/>
  <c r="H14" i="653"/>
  <c r="H13" i="653"/>
  <c r="H12" i="653"/>
  <c r="H11" i="653"/>
  <c r="H10" i="653"/>
  <c r="H9" i="653"/>
  <c r="P8" i="653"/>
  <c r="K8" i="653"/>
  <c r="L8" i="653" s="1"/>
  <c r="H8" i="653"/>
  <c r="P7" i="653"/>
  <c r="K7" i="653" s="1"/>
  <c r="L7" i="653" s="1"/>
  <c r="H7" i="653"/>
  <c r="P6" i="653"/>
  <c r="K6" i="653"/>
  <c r="L6" i="653" s="1"/>
  <c r="H6" i="653"/>
  <c r="P5" i="653"/>
  <c r="K5" i="653" s="1"/>
  <c r="H5" i="653"/>
  <c r="I2" i="653"/>
  <c r="E1" i="653"/>
  <c r="J124" i="652"/>
  <c r="H123" i="652"/>
  <c r="H122" i="652"/>
  <c r="H121" i="652"/>
  <c r="H120" i="652"/>
  <c r="H119" i="652"/>
  <c r="H118" i="652"/>
  <c r="P117" i="652"/>
  <c r="K117" i="652"/>
  <c r="L117" i="652" s="1"/>
  <c r="H117" i="652"/>
  <c r="P116" i="652"/>
  <c r="K116" i="652" s="1"/>
  <c r="L116" i="652" s="1"/>
  <c r="H116" i="652"/>
  <c r="P115" i="652"/>
  <c r="K115" i="652"/>
  <c r="L115" i="652" s="1"/>
  <c r="H115" i="652"/>
  <c r="P114" i="652"/>
  <c r="K114" i="652" s="1"/>
  <c r="L114" i="652" s="1"/>
  <c r="H114" i="652"/>
  <c r="P113" i="652"/>
  <c r="K113" i="652"/>
  <c r="L113" i="652" s="1"/>
  <c r="H113" i="652"/>
  <c r="P112" i="652"/>
  <c r="K112" i="652" s="1"/>
  <c r="H112" i="652"/>
  <c r="J111" i="652"/>
  <c r="H110" i="652"/>
  <c r="H109" i="652"/>
  <c r="H108" i="652"/>
  <c r="H107" i="652"/>
  <c r="H106" i="652"/>
  <c r="P105" i="652"/>
  <c r="K105" i="652"/>
  <c r="L105" i="652" s="1"/>
  <c r="H105" i="652"/>
  <c r="P104" i="652"/>
  <c r="K104" i="652" s="1"/>
  <c r="L104" i="652" s="1"/>
  <c r="H104" i="652"/>
  <c r="P103" i="652"/>
  <c r="K103" i="652"/>
  <c r="L103" i="652" s="1"/>
  <c r="H103" i="652"/>
  <c r="P102" i="652"/>
  <c r="K102" i="652" s="1"/>
  <c r="L102" i="652" s="1"/>
  <c r="H102" i="652"/>
  <c r="P101" i="652"/>
  <c r="K101" i="652"/>
  <c r="K111" i="652" s="1"/>
  <c r="H101" i="652"/>
  <c r="J100" i="652"/>
  <c r="H99" i="652"/>
  <c r="H98" i="652"/>
  <c r="H97" i="652"/>
  <c r="H96" i="652"/>
  <c r="H95" i="652"/>
  <c r="H94" i="652"/>
  <c r="P93" i="652"/>
  <c r="K93" i="652"/>
  <c r="L93" i="652" s="1"/>
  <c r="H93" i="652"/>
  <c r="P92" i="652"/>
  <c r="K92" i="652" s="1"/>
  <c r="H92" i="652"/>
  <c r="J91" i="652"/>
  <c r="H90" i="652"/>
  <c r="H89" i="652"/>
  <c r="H88" i="652"/>
  <c r="H87" i="652"/>
  <c r="H86" i="652"/>
  <c r="H85" i="652"/>
  <c r="H84" i="652"/>
  <c r="P83" i="652"/>
  <c r="K83" i="652"/>
  <c r="L83" i="652" s="1"/>
  <c r="H83" i="652"/>
  <c r="P82" i="652"/>
  <c r="K82" i="652" s="1"/>
  <c r="H82" i="652"/>
  <c r="L81" i="652"/>
  <c r="K81" i="652"/>
  <c r="J81" i="652"/>
  <c r="H80" i="652"/>
  <c r="H79" i="652"/>
  <c r="H78" i="652"/>
  <c r="H77" i="652"/>
  <c r="H76" i="652"/>
  <c r="J75" i="652"/>
  <c r="H74" i="652"/>
  <c r="H73" i="652"/>
  <c r="H72" i="652"/>
  <c r="P71" i="652"/>
  <c r="K71" i="652"/>
  <c r="L71" i="652" s="1"/>
  <c r="H71" i="652"/>
  <c r="P70" i="652"/>
  <c r="K70" i="652" s="1"/>
  <c r="L70" i="652" s="1"/>
  <c r="H70" i="652"/>
  <c r="P69" i="652"/>
  <c r="K69" i="652"/>
  <c r="L69" i="652" s="1"/>
  <c r="H69" i="652"/>
  <c r="P68" i="652"/>
  <c r="K68" i="652" s="1"/>
  <c r="L68" i="652" s="1"/>
  <c r="H68" i="652"/>
  <c r="P67" i="652"/>
  <c r="K67" i="652"/>
  <c r="L67" i="652" s="1"/>
  <c r="H67" i="652"/>
  <c r="P66" i="652"/>
  <c r="K66" i="652" s="1"/>
  <c r="L66" i="652" s="1"/>
  <c r="H66" i="652"/>
  <c r="P65" i="652"/>
  <c r="K65" i="652"/>
  <c r="H65" i="652"/>
  <c r="J64" i="652"/>
  <c r="H63" i="652"/>
  <c r="H62" i="652"/>
  <c r="H61" i="652"/>
  <c r="H60" i="652"/>
  <c r="H59" i="652"/>
  <c r="H58" i="652"/>
  <c r="P57" i="652"/>
  <c r="K57" i="652"/>
  <c r="L57" i="652" s="1"/>
  <c r="H57" i="652"/>
  <c r="P56" i="652"/>
  <c r="K56" i="652" s="1"/>
  <c r="L56" i="652" s="1"/>
  <c r="H56" i="652"/>
  <c r="P55" i="652"/>
  <c r="K55" i="652"/>
  <c r="L55" i="652" s="1"/>
  <c r="H55" i="652"/>
  <c r="P54" i="652"/>
  <c r="K54" i="652" s="1"/>
  <c r="L54" i="652" s="1"/>
  <c r="H54" i="652"/>
  <c r="P53" i="652"/>
  <c r="K53" i="652"/>
  <c r="L53" i="652" s="1"/>
  <c r="H53" i="652"/>
  <c r="P52" i="652"/>
  <c r="K52" i="652" s="1"/>
  <c r="H52" i="652"/>
  <c r="J51" i="652"/>
  <c r="H50" i="652"/>
  <c r="H49" i="652"/>
  <c r="H47" i="652"/>
  <c r="H46" i="652"/>
  <c r="H45" i="652"/>
  <c r="H44" i="652"/>
  <c r="H43" i="652"/>
  <c r="H42" i="652"/>
  <c r="H41" i="652"/>
  <c r="H40" i="652"/>
  <c r="P39" i="652"/>
  <c r="L39" i="652"/>
  <c r="K39" i="652"/>
  <c r="H39" i="652"/>
  <c r="J38" i="652"/>
  <c r="H37" i="652"/>
  <c r="H36" i="652"/>
  <c r="H35" i="652"/>
  <c r="H34" i="652"/>
  <c r="H33" i="652"/>
  <c r="H32" i="652"/>
  <c r="H31" i="652"/>
  <c r="P30" i="652"/>
  <c r="K30" i="652" s="1"/>
  <c r="L30" i="652" s="1"/>
  <c r="H30" i="652"/>
  <c r="P29" i="652"/>
  <c r="K29" i="652"/>
  <c r="L29" i="652" s="1"/>
  <c r="H29" i="652"/>
  <c r="P28" i="652"/>
  <c r="K28" i="652"/>
  <c r="L28" i="652" s="1"/>
  <c r="H28" i="652"/>
  <c r="P27" i="652"/>
  <c r="K27" i="652" s="1"/>
  <c r="L27" i="652" s="1"/>
  <c r="H27" i="652"/>
  <c r="P26" i="652"/>
  <c r="K26" i="652" s="1"/>
  <c r="L26" i="652" s="1"/>
  <c r="H26" i="652"/>
  <c r="P25" i="652"/>
  <c r="K25" i="652"/>
  <c r="H25" i="652"/>
  <c r="J24" i="652"/>
  <c r="H23" i="652"/>
  <c r="H22" i="652"/>
  <c r="H20" i="652"/>
  <c r="P19" i="652"/>
  <c r="K19" i="652" s="1"/>
  <c r="L19" i="652" s="1"/>
  <c r="H19" i="652"/>
  <c r="P18" i="652"/>
  <c r="K18" i="652"/>
  <c r="L18" i="652" s="1"/>
  <c r="H18" i="652"/>
  <c r="P17" i="652"/>
  <c r="K17" i="652" s="1"/>
  <c r="H17" i="652"/>
  <c r="J16" i="652"/>
  <c r="I1" i="652" s="1"/>
  <c r="H15" i="652"/>
  <c r="H14" i="652"/>
  <c r="H13" i="652"/>
  <c r="H12" i="652"/>
  <c r="H11" i="652"/>
  <c r="H10" i="652"/>
  <c r="H9" i="652"/>
  <c r="P8" i="652"/>
  <c r="K8" i="652"/>
  <c r="L8" i="652" s="1"/>
  <c r="H8" i="652"/>
  <c r="P7" i="652"/>
  <c r="K7" i="652" s="1"/>
  <c r="L7" i="652" s="1"/>
  <c r="H7" i="652"/>
  <c r="P6" i="652"/>
  <c r="K6" i="652"/>
  <c r="L6" i="652" s="1"/>
  <c r="H6" i="652"/>
  <c r="P5" i="652"/>
  <c r="K5" i="652" s="1"/>
  <c r="H5" i="652"/>
  <c r="I2" i="652"/>
  <c r="E1" i="652"/>
  <c r="M32" i="651"/>
  <c r="L32" i="651"/>
  <c r="L8" i="651" s="1"/>
  <c r="K32" i="651"/>
  <c r="J32" i="651"/>
  <c r="I32" i="651"/>
  <c r="H32" i="651"/>
  <c r="G32" i="651"/>
  <c r="F32" i="651"/>
  <c r="E32" i="651"/>
  <c r="D32" i="651"/>
  <c r="J8" i="651" s="1"/>
  <c r="Q15" i="651"/>
  <c r="P15" i="651"/>
  <c r="O15" i="651"/>
  <c r="N15" i="651"/>
  <c r="M15" i="651"/>
  <c r="L15" i="651"/>
  <c r="K15" i="651"/>
  <c r="J15" i="651"/>
  <c r="I15" i="651"/>
  <c r="H15" i="651"/>
  <c r="G15" i="651"/>
  <c r="F15" i="651"/>
  <c r="H8" i="651" s="1"/>
  <c r="E15" i="651"/>
  <c r="D15" i="651"/>
  <c r="L7" i="651"/>
  <c r="J7" i="651"/>
  <c r="H7" i="651"/>
  <c r="F7" i="651"/>
  <c r="L6" i="651"/>
  <c r="J6" i="651"/>
  <c r="H6" i="651"/>
  <c r="F6" i="651"/>
  <c r="M32" i="650"/>
  <c r="L32" i="650"/>
  <c r="I32" i="650"/>
  <c r="H32" i="650"/>
  <c r="G32" i="650"/>
  <c r="F32" i="650"/>
  <c r="E32" i="650"/>
  <c r="D32" i="650"/>
  <c r="J8" i="650" s="1"/>
  <c r="K32" i="650"/>
  <c r="J32" i="650"/>
  <c r="Q15" i="650"/>
  <c r="P15" i="650"/>
  <c r="O15" i="650"/>
  <c r="N15" i="650"/>
  <c r="M15" i="650"/>
  <c r="L15" i="650"/>
  <c r="K15" i="650"/>
  <c r="J15" i="650"/>
  <c r="I15" i="650"/>
  <c r="H15" i="650"/>
  <c r="G15" i="650"/>
  <c r="F15" i="650"/>
  <c r="E15" i="650"/>
  <c r="D15" i="650"/>
  <c r="H8" i="650" s="1"/>
  <c r="L7" i="650"/>
  <c r="J7" i="650"/>
  <c r="H7" i="650"/>
  <c r="F7" i="650"/>
  <c r="L6" i="650"/>
  <c r="J6" i="650"/>
  <c r="H6" i="650"/>
  <c r="F6" i="650"/>
  <c r="R6" i="654" l="1"/>
  <c r="Q6" i="654"/>
  <c r="AF6" i="654"/>
  <c r="AF8" i="654"/>
  <c r="AF10" i="654"/>
  <c r="AF12" i="654"/>
  <c r="N30" i="654"/>
  <c r="AF18" i="654"/>
  <c r="R25" i="654"/>
  <c r="Q25" i="654"/>
  <c r="AF32" i="654"/>
  <c r="O32" i="654"/>
  <c r="AG32" i="654"/>
  <c r="AF33" i="654"/>
  <c r="O33" i="654"/>
  <c r="AG33" i="654"/>
  <c r="AF34" i="654"/>
  <c r="O34" i="654"/>
  <c r="AG34" i="654"/>
  <c r="AF35" i="654"/>
  <c r="O35" i="654"/>
  <c r="AG35" i="654"/>
  <c r="AF36" i="654"/>
  <c r="O36" i="654"/>
  <c r="AG36" i="654"/>
  <c r="AF45" i="654"/>
  <c r="O45" i="654"/>
  <c r="AG45" i="654"/>
  <c r="R58" i="654"/>
  <c r="Q58" i="654"/>
  <c r="R98" i="654"/>
  <c r="Q98" i="654"/>
  <c r="N17" i="654"/>
  <c r="O5" i="654"/>
  <c r="AF5" i="654"/>
  <c r="R8" i="654"/>
  <c r="Q8" i="654"/>
  <c r="R12" i="654"/>
  <c r="Q12" i="654"/>
  <c r="O18" i="654"/>
  <c r="AG18" i="654"/>
  <c r="R20" i="654"/>
  <c r="R22" i="654"/>
  <c r="R23" i="654"/>
  <c r="Q23" i="654"/>
  <c r="AF49" i="654"/>
  <c r="O49" i="654"/>
  <c r="AG49" i="654"/>
  <c r="R57" i="654"/>
  <c r="Q57" i="654"/>
  <c r="R60" i="654"/>
  <c r="Q60" i="654"/>
  <c r="N95" i="654"/>
  <c r="R10" i="654"/>
  <c r="Q10" i="654"/>
  <c r="R19" i="654"/>
  <c r="R21" i="654"/>
  <c r="AG5" i="654"/>
  <c r="AF7" i="654"/>
  <c r="AF9" i="654"/>
  <c r="AF11" i="654"/>
  <c r="P30" i="654"/>
  <c r="P18" i="654"/>
  <c r="AG19" i="654"/>
  <c r="R24" i="654"/>
  <c r="Q24" i="654"/>
  <c r="Q26" i="654"/>
  <c r="R26" i="654"/>
  <c r="AF38" i="654"/>
  <c r="O38" i="654"/>
  <c r="AG38" i="654"/>
  <c r="O44" i="654"/>
  <c r="AG44" i="654"/>
  <c r="N56" i="654"/>
  <c r="AF44" i="654"/>
  <c r="AF47" i="654"/>
  <c r="O47" i="654"/>
  <c r="AG47" i="654"/>
  <c r="AG84" i="654"/>
  <c r="AF84" i="654"/>
  <c r="O84" i="654"/>
  <c r="AG85" i="654"/>
  <c r="AF85" i="654"/>
  <c r="O85" i="654"/>
  <c r="AG86" i="654"/>
  <c r="AF86" i="654"/>
  <c r="O86" i="654"/>
  <c r="AG87" i="654"/>
  <c r="AF87" i="654"/>
  <c r="O87" i="654"/>
  <c r="AG88" i="654"/>
  <c r="AF88" i="654"/>
  <c r="O88" i="654"/>
  <c r="AG89" i="654"/>
  <c r="AF89" i="654"/>
  <c r="O89" i="654"/>
  <c r="AG6" i="654"/>
  <c r="O7" i="654"/>
  <c r="AG8" i="654"/>
  <c r="O9" i="654"/>
  <c r="AG10" i="654"/>
  <c r="O11" i="654"/>
  <c r="AG12" i="654"/>
  <c r="Q19" i="654"/>
  <c r="Q20" i="654"/>
  <c r="Q21" i="654"/>
  <c r="Q22" i="654"/>
  <c r="AF37" i="654"/>
  <c r="O37" i="654"/>
  <c r="AG37" i="654"/>
  <c r="AF51" i="654"/>
  <c r="O51" i="654"/>
  <c r="AG51" i="654"/>
  <c r="AG59" i="654"/>
  <c r="AF59" i="654"/>
  <c r="O59" i="654"/>
  <c r="AF71" i="654"/>
  <c r="O71" i="654"/>
  <c r="AG71" i="654"/>
  <c r="AF72" i="654"/>
  <c r="O72" i="654"/>
  <c r="AG72" i="654"/>
  <c r="AF73" i="654"/>
  <c r="O73" i="654"/>
  <c r="AG73" i="654"/>
  <c r="AF74" i="654"/>
  <c r="O74" i="654"/>
  <c r="AG74" i="654"/>
  <c r="R109" i="654"/>
  <c r="AG23" i="654"/>
  <c r="P17" i="654"/>
  <c r="O31" i="654"/>
  <c r="P43" i="654"/>
  <c r="N43" i="654"/>
  <c r="O46" i="654"/>
  <c r="O48" i="654"/>
  <c r="O50" i="654"/>
  <c r="P56" i="654"/>
  <c r="P57" i="654"/>
  <c r="P58" i="654"/>
  <c r="AF58" i="654"/>
  <c r="P60" i="654"/>
  <c r="AF60" i="654"/>
  <c r="O70" i="654"/>
  <c r="P83" i="654"/>
  <c r="P108" i="654"/>
  <c r="P96" i="654"/>
  <c r="O97" i="654"/>
  <c r="AF98" i="654"/>
  <c r="O99" i="654"/>
  <c r="AG101" i="654"/>
  <c r="AF102" i="654"/>
  <c r="O102" i="654"/>
  <c r="P109" i="654"/>
  <c r="AG110" i="654"/>
  <c r="AF113" i="654"/>
  <c r="O113" i="654"/>
  <c r="AG116" i="654"/>
  <c r="AF116" i="654"/>
  <c r="O116" i="654"/>
  <c r="AF57" i="654"/>
  <c r="AG58" i="654"/>
  <c r="AG60" i="654"/>
  <c r="N69" i="654"/>
  <c r="P82" i="654"/>
  <c r="N82" i="654"/>
  <c r="AF83" i="654"/>
  <c r="AG98" i="654"/>
  <c r="AF101" i="654"/>
  <c r="AF112" i="654"/>
  <c r="O112" i="654"/>
  <c r="AG113" i="654"/>
  <c r="AF31" i="654"/>
  <c r="AG57" i="654"/>
  <c r="AG83" i="654"/>
  <c r="N108" i="654"/>
  <c r="AF96" i="654"/>
  <c r="R101" i="654"/>
  <c r="Q101" i="654"/>
  <c r="AF103" i="654"/>
  <c r="N121" i="654"/>
  <c r="AF109" i="654"/>
  <c r="AF111" i="654"/>
  <c r="O111" i="654"/>
  <c r="AG114" i="654"/>
  <c r="AF114" i="654"/>
  <c r="O114" i="654"/>
  <c r="O83" i="654"/>
  <c r="O96" i="654"/>
  <c r="AG97" i="654"/>
  <c r="AG99" i="654"/>
  <c r="AF100" i="654"/>
  <c r="O100" i="654"/>
  <c r="O103" i="654"/>
  <c r="Q109" i="654"/>
  <c r="R110" i="654"/>
  <c r="AG111" i="654"/>
  <c r="AG115" i="654"/>
  <c r="AF115" i="654"/>
  <c r="O115" i="654"/>
  <c r="O122" i="654"/>
  <c r="AF123" i="654"/>
  <c r="O123" i="654"/>
  <c r="AG123" i="654"/>
  <c r="AF124" i="654"/>
  <c r="O124" i="654"/>
  <c r="AG124" i="654"/>
  <c r="AF125" i="654"/>
  <c r="O125" i="654"/>
  <c r="AG125" i="654"/>
  <c r="AF126" i="654"/>
  <c r="O126" i="654"/>
  <c r="AG126" i="654"/>
  <c r="AF127" i="654"/>
  <c r="O127" i="654"/>
  <c r="AG127" i="654"/>
  <c r="AF128" i="654"/>
  <c r="O128" i="654"/>
  <c r="AG128" i="654"/>
  <c r="Q135" i="654"/>
  <c r="AG135" i="654"/>
  <c r="P136" i="654"/>
  <c r="AF137" i="654"/>
  <c r="AF139" i="654"/>
  <c r="R141" i="654"/>
  <c r="AF141" i="654"/>
  <c r="R151" i="654"/>
  <c r="Q151" i="654"/>
  <c r="AF6" i="655"/>
  <c r="O44" i="655"/>
  <c r="AG44" i="655"/>
  <c r="N56" i="655"/>
  <c r="AF44" i="655"/>
  <c r="O49" i="655"/>
  <c r="AG49" i="655"/>
  <c r="AF49" i="655"/>
  <c r="R59" i="655"/>
  <c r="Q59" i="655"/>
  <c r="P121" i="654"/>
  <c r="AK122" i="654"/>
  <c r="AK2" i="654" s="1"/>
  <c r="O137" i="654"/>
  <c r="O139" i="654"/>
  <c r="AG142" i="654"/>
  <c r="N147" i="654"/>
  <c r="R155" i="654"/>
  <c r="O10" i="655"/>
  <c r="AG10" i="655"/>
  <c r="AF10" i="655"/>
  <c r="AG30" i="655"/>
  <c r="AH18" i="655" s="1"/>
  <c r="AF30" i="655"/>
  <c r="AF136" i="654"/>
  <c r="AF138" i="654"/>
  <c r="R140" i="654"/>
  <c r="AF140" i="654"/>
  <c r="AF142" i="654"/>
  <c r="R150" i="654"/>
  <c r="AF161" i="654"/>
  <c r="N173" i="654"/>
  <c r="AG161" i="654"/>
  <c r="O161" i="654"/>
  <c r="AG122" i="654"/>
  <c r="AF122" i="654"/>
  <c r="AG134" i="654"/>
  <c r="AH122" i="654" s="1"/>
  <c r="O147" i="654"/>
  <c r="AF135" i="654"/>
  <c r="Q136" i="654"/>
  <c r="R138" i="654"/>
  <c r="Q138" i="654"/>
  <c r="AG141" i="654"/>
  <c r="R142" i="654"/>
  <c r="Q142" i="654"/>
  <c r="AG148" i="654"/>
  <c r="R149" i="654"/>
  <c r="Q149" i="654"/>
  <c r="Q152" i="654"/>
  <c r="R152" i="654"/>
  <c r="R22" i="655"/>
  <c r="Q22" i="655"/>
  <c r="AG149" i="654"/>
  <c r="AG151" i="654"/>
  <c r="AG153" i="654"/>
  <c r="AG155" i="654"/>
  <c r="AG162" i="654"/>
  <c r="AG164" i="654"/>
  <c r="AG166" i="654"/>
  <c r="P173" i="654"/>
  <c r="R6" i="655"/>
  <c r="Q6" i="655"/>
  <c r="O11" i="655"/>
  <c r="AG11" i="655"/>
  <c r="R21" i="655"/>
  <c r="O51" i="655"/>
  <c r="AG51" i="655"/>
  <c r="AF51" i="655"/>
  <c r="AG60" i="655"/>
  <c r="AF60" i="655"/>
  <c r="O60" i="655"/>
  <c r="AG72" i="655"/>
  <c r="AF72" i="655"/>
  <c r="O72" i="655"/>
  <c r="N160" i="654"/>
  <c r="O148" i="654"/>
  <c r="Q150" i="654"/>
  <c r="Q154" i="654"/>
  <c r="P161" i="654"/>
  <c r="O162" i="654"/>
  <c r="AF162" i="654"/>
  <c r="AF163" i="654"/>
  <c r="O164" i="654"/>
  <c r="AF164" i="654"/>
  <c r="AF165" i="654"/>
  <c r="O166" i="654"/>
  <c r="AF166" i="654"/>
  <c r="AF167" i="654"/>
  <c r="N17" i="655"/>
  <c r="AF7" i="655"/>
  <c r="O8" i="655"/>
  <c r="AG8" i="655"/>
  <c r="AF11" i="655"/>
  <c r="O12" i="655"/>
  <c r="AG12" i="655"/>
  <c r="P30" i="655"/>
  <c r="P18" i="655"/>
  <c r="R20" i="655"/>
  <c r="O32" i="655"/>
  <c r="AG32" i="655"/>
  <c r="AF32" i="655"/>
  <c r="O33" i="655"/>
  <c r="AG33" i="655"/>
  <c r="AF33" i="655"/>
  <c r="O34" i="655"/>
  <c r="AG34" i="655"/>
  <c r="AF34" i="655"/>
  <c r="O35" i="655"/>
  <c r="AG35" i="655"/>
  <c r="AF35" i="655"/>
  <c r="O36" i="655"/>
  <c r="AG36" i="655"/>
  <c r="AF36" i="655"/>
  <c r="O37" i="655"/>
  <c r="AG37" i="655"/>
  <c r="AF37" i="655"/>
  <c r="O38" i="655"/>
  <c r="AG38" i="655"/>
  <c r="AF38" i="655"/>
  <c r="O45" i="655"/>
  <c r="AG45" i="655"/>
  <c r="AF45" i="655"/>
  <c r="AG58" i="655"/>
  <c r="AF58" i="655"/>
  <c r="O58" i="655"/>
  <c r="P160" i="654"/>
  <c r="P148" i="654"/>
  <c r="AF148" i="654"/>
  <c r="AG150" i="654"/>
  <c r="AG163" i="654"/>
  <c r="AG165" i="654"/>
  <c r="AG167" i="654"/>
  <c r="P5" i="655"/>
  <c r="O5" i="655"/>
  <c r="AG6" i="655"/>
  <c r="O7" i="655"/>
  <c r="AF8" i="655"/>
  <c r="O9" i="655"/>
  <c r="AG9" i="655"/>
  <c r="AF12" i="655"/>
  <c r="P17" i="655"/>
  <c r="R19" i="655"/>
  <c r="Q21" i="655"/>
  <c r="O47" i="655"/>
  <c r="AG47" i="655"/>
  <c r="AF47" i="655"/>
  <c r="P56" i="655"/>
  <c r="AG31" i="655"/>
  <c r="AG70" i="655"/>
  <c r="AG73" i="655"/>
  <c r="AF73" i="655"/>
  <c r="N95" i="655"/>
  <c r="O83" i="655"/>
  <c r="AF83" i="655"/>
  <c r="O87" i="655"/>
  <c r="AG87" i="655"/>
  <c r="AF87" i="655"/>
  <c r="O88" i="655"/>
  <c r="AG88" i="655"/>
  <c r="AF88" i="655"/>
  <c r="O89" i="655"/>
  <c r="AG89" i="655"/>
  <c r="AF89" i="655"/>
  <c r="O90" i="655"/>
  <c r="AG90" i="655"/>
  <c r="AF90" i="655"/>
  <c r="O97" i="655"/>
  <c r="AG97" i="655"/>
  <c r="AF97" i="655"/>
  <c r="O31" i="655"/>
  <c r="P43" i="655"/>
  <c r="N43" i="655"/>
  <c r="O46" i="655"/>
  <c r="O48" i="655"/>
  <c r="O50" i="655"/>
  <c r="P57" i="655"/>
  <c r="R70" i="655"/>
  <c r="O71" i="655"/>
  <c r="AF71" i="655"/>
  <c r="O73" i="655"/>
  <c r="R74" i="655"/>
  <c r="R75" i="655"/>
  <c r="AG83" i="655"/>
  <c r="O84" i="655"/>
  <c r="AG84" i="655"/>
  <c r="O103" i="655"/>
  <c r="AG103" i="655"/>
  <c r="AF103" i="655"/>
  <c r="AF18" i="655"/>
  <c r="O23" i="655"/>
  <c r="O30" i="655" s="1"/>
  <c r="O24" i="655"/>
  <c r="O25" i="655"/>
  <c r="O26" i="655"/>
  <c r="P31" i="655"/>
  <c r="P46" i="655"/>
  <c r="AF46" i="655"/>
  <c r="P48" i="655"/>
  <c r="AF48" i="655"/>
  <c r="P50" i="655"/>
  <c r="AF50" i="655"/>
  <c r="AF57" i="655"/>
  <c r="N69" i="655"/>
  <c r="P71" i="655"/>
  <c r="Q74" i="655"/>
  <c r="AG75" i="655"/>
  <c r="AF75" i="655"/>
  <c r="N82" i="655"/>
  <c r="AF84" i="655"/>
  <c r="O85" i="655"/>
  <c r="AG85" i="655"/>
  <c r="O96" i="655"/>
  <c r="AG96" i="655"/>
  <c r="N108" i="655"/>
  <c r="AF96" i="655"/>
  <c r="O101" i="655"/>
  <c r="AG101" i="655"/>
  <c r="AF101" i="655"/>
  <c r="AF110" i="655"/>
  <c r="O110" i="655"/>
  <c r="AG110" i="655"/>
  <c r="AF111" i="655"/>
  <c r="O111" i="655"/>
  <c r="AG111" i="655"/>
  <c r="AF112" i="655"/>
  <c r="O112" i="655"/>
  <c r="AG112" i="655"/>
  <c r="AF113" i="655"/>
  <c r="O113" i="655"/>
  <c r="AG113" i="655"/>
  <c r="AF114" i="655"/>
  <c r="O114" i="655"/>
  <c r="AG114" i="655"/>
  <c r="AG18" i="655"/>
  <c r="R57" i="655"/>
  <c r="AG74" i="655"/>
  <c r="AF74" i="655"/>
  <c r="Q75" i="655"/>
  <c r="AF85" i="655"/>
  <c r="O86" i="655"/>
  <c r="AG86" i="655"/>
  <c r="O99" i="655"/>
  <c r="AG99" i="655"/>
  <c r="AF99" i="655"/>
  <c r="P96" i="655"/>
  <c r="O109" i="655"/>
  <c r="R115" i="655"/>
  <c r="AG115" i="655"/>
  <c r="Q116" i="655"/>
  <c r="AF117" i="655"/>
  <c r="AK122" i="655"/>
  <c r="AK2" i="655" s="1"/>
  <c r="P95" i="655"/>
  <c r="O98" i="655"/>
  <c r="O100" i="655"/>
  <c r="O102" i="655"/>
  <c r="P109" i="655"/>
  <c r="O117" i="655"/>
  <c r="R151" i="655"/>
  <c r="Q151" i="655"/>
  <c r="R153" i="655"/>
  <c r="Q153" i="655"/>
  <c r="R163" i="655"/>
  <c r="Q163" i="655"/>
  <c r="AF123" i="655"/>
  <c r="O123" i="655"/>
  <c r="AG123" i="655"/>
  <c r="P160" i="655"/>
  <c r="O167" i="655"/>
  <c r="AG167" i="655"/>
  <c r="AF167" i="655"/>
  <c r="N121" i="655"/>
  <c r="AG109" i="655"/>
  <c r="AF122" i="655"/>
  <c r="N134" i="655"/>
  <c r="O122" i="655"/>
  <c r="AG136" i="655"/>
  <c r="AF136" i="655"/>
  <c r="O136" i="655"/>
  <c r="AG137" i="655"/>
  <c r="AF137" i="655"/>
  <c r="O137" i="655"/>
  <c r="AG138" i="655"/>
  <c r="AF138" i="655"/>
  <c r="O138" i="655"/>
  <c r="AG139" i="655"/>
  <c r="AF139" i="655"/>
  <c r="O139" i="655"/>
  <c r="AG140" i="655"/>
  <c r="AF140" i="655"/>
  <c r="O140" i="655"/>
  <c r="AG141" i="655"/>
  <c r="AF141" i="655"/>
  <c r="O141" i="655"/>
  <c r="R149" i="655"/>
  <c r="Q149" i="655"/>
  <c r="R165" i="655"/>
  <c r="Q165" i="655"/>
  <c r="P173" i="655"/>
  <c r="AG124" i="655"/>
  <c r="AG125" i="655"/>
  <c r="AG126" i="655"/>
  <c r="AG127" i="655"/>
  <c r="AG128" i="655"/>
  <c r="AG129" i="655"/>
  <c r="P134" i="655"/>
  <c r="AF135" i="655"/>
  <c r="P147" i="655"/>
  <c r="N147" i="655"/>
  <c r="AF149" i="655"/>
  <c r="AF151" i="655"/>
  <c r="AF153" i="655"/>
  <c r="AG160" i="655"/>
  <c r="AH148" i="655" s="1"/>
  <c r="AG161" i="655"/>
  <c r="AF163" i="655"/>
  <c r="AF165" i="655"/>
  <c r="AG135" i="655"/>
  <c r="AF142" i="655"/>
  <c r="AF148" i="655"/>
  <c r="AG149" i="655"/>
  <c r="O150" i="655"/>
  <c r="AG151" i="655"/>
  <c r="O152" i="655"/>
  <c r="AG153" i="655"/>
  <c r="O154" i="655"/>
  <c r="O161" i="655"/>
  <c r="O162" i="655"/>
  <c r="AG163" i="655"/>
  <c r="O164" i="655"/>
  <c r="AG165" i="655"/>
  <c r="O166" i="655"/>
  <c r="N173" i="655"/>
  <c r="O124" i="655"/>
  <c r="O125" i="655"/>
  <c r="O126" i="655"/>
  <c r="O127" i="655"/>
  <c r="O128" i="655"/>
  <c r="O129" i="655"/>
  <c r="R142" i="655"/>
  <c r="AG148" i="655"/>
  <c r="AF150" i="655"/>
  <c r="AF152" i="655"/>
  <c r="AF154" i="655"/>
  <c r="P162" i="655"/>
  <c r="AF162" i="655"/>
  <c r="AF164" i="655"/>
  <c r="P166" i="655"/>
  <c r="AF166" i="655"/>
  <c r="O148" i="655"/>
  <c r="K16" i="652"/>
  <c r="L5" i="652"/>
  <c r="L16" i="652" s="1"/>
  <c r="K24" i="652"/>
  <c r="L17" i="652"/>
  <c r="L24" i="652" s="1"/>
  <c r="G1" i="652"/>
  <c r="G2" i="652" s="1"/>
  <c r="K38" i="652"/>
  <c r="K51" i="652" s="1"/>
  <c r="L82" i="652"/>
  <c r="L91" i="652" s="1"/>
  <c r="K91" i="652"/>
  <c r="G1" i="653"/>
  <c r="G2" i="653" s="1"/>
  <c r="L38" i="653"/>
  <c r="L51" i="653" s="1"/>
  <c r="L101" i="653"/>
  <c r="L111" i="653" s="1"/>
  <c r="K111" i="653"/>
  <c r="L65" i="652"/>
  <c r="L75" i="652" s="1"/>
  <c r="K75" i="652"/>
  <c r="K100" i="652"/>
  <c r="L92" i="652"/>
  <c r="L100" i="652" s="1"/>
  <c r="L5" i="653"/>
  <c r="L16" i="653" s="1"/>
  <c r="E2" i="653" s="1"/>
  <c r="K16" i="653"/>
  <c r="L17" i="653"/>
  <c r="L24" i="653" s="1"/>
  <c r="K24" i="653"/>
  <c r="K124" i="652"/>
  <c r="L112" i="652"/>
  <c r="L124" i="652" s="1"/>
  <c r="L25" i="652"/>
  <c r="L38" i="652" s="1"/>
  <c r="L51" i="652" s="1"/>
  <c r="K64" i="652"/>
  <c r="L52" i="652"/>
  <c r="L64" i="652" s="1"/>
  <c r="K64" i="653"/>
  <c r="L52" i="653"/>
  <c r="L64" i="653" s="1"/>
  <c r="L101" i="652"/>
  <c r="L111" i="652" s="1"/>
  <c r="L65" i="653"/>
  <c r="L75" i="653" s="1"/>
  <c r="K38" i="653"/>
  <c r="K51" i="653" s="1"/>
  <c r="L92" i="653"/>
  <c r="L100" i="653" s="1"/>
  <c r="F8" i="650"/>
  <c r="L8" i="650"/>
  <c r="F8" i="651"/>
  <c r="AE173" i="649"/>
  <c r="AD173" i="649"/>
  <c r="AA173" i="649"/>
  <c r="Z173" i="649"/>
  <c r="M173" i="649"/>
  <c r="W172" i="649"/>
  <c r="H172" i="649"/>
  <c r="W171" i="649"/>
  <c r="H171" i="649"/>
  <c r="AG170" i="649"/>
  <c r="AF170" i="649"/>
  <c r="W170" i="649"/>
  <c r="H170" i="649"/>
  <c r="AG169" i="649"/>
  <c r="AF169" i="649"/>
  <c r="W169" i="649"/>
  <c r="H169" i="649"/>
  <c r="AG168" i="649"/>
  <c r="AF168" i="649"/>
  <c r="W168" i="649"/>
  <c r="H168" i="649"/>
  <c r="AG167" i="649"/>
  <c r="AF167" i="649"/>
  <c r="W167" i="649"/>
  <c r="H167" i="649"/>
  <c r="AG166" i="649"/>
  <c r="AF166" i="649"/>
  <c r="W166" i="649"/>
  <c r="H166" i="649"/>
  <c r="W165" i="649"/>
  <c r="P165" i="649"/>
  <c r="O165" i="649"/>
  <c r="N165" i="649"/>
  <c r="AG165" i="649"/>
  <c r="H165" i="649"/>
  <c r="W164" i="649"/>
  <c r="N164" i="649"/>
  <c r="AG164" i="649" s="1"/>
  <c r="P164" i="649"/>
  <c r="H164" i="649"/>
  <c r="W163" i="649"/>
  <c r="P163" i="649"/>
  <c r="N163" i="649"/>
  <c r="O163" i="649" s="1"/>
  <c r="H163" i="649"/>
  <c r="W162" i="649"/>
  <c r="N162" i="649"/>
  <c r="AG162" i="649" s="1"/>
  <c r="P162" i="649"/>
  <c r="H162" i="649"/>
  <c r="W161" i="649"/>
  <c r="N161" i="649"/>
  <c r="AF161" i="649" s="1"/>
  <c r="P161" i="649"/>
  <c r="H161" i="649"/>
  <c r="AE160" i="649"/>
  <c r="AD160" i="649"/>
  <c r="AA160" i="649"/>
  <c r="Z160" i="649"/>
  <c r="P160" i="649"/>
  <c r="W159" i="649"/>
  <c r="H159" i="649"/>
  <c r="W158" i="649"/>
  <c r="H158" i="649"/>
  <c r="W157" i="649"/>
  <c r="H157" i="649"/>
  <c r="W156" i="649"/>
  <c r="H156" i="649"/>
  <c r="AG155" i="649"/>
  <c r="AF155" i="649"/>
  <c r="W155" i="649"/>
  <c r="H155" i="649"/>
  <c r="AG154" i="649"/>
  <c r="AF154" i="649"/>
  <c r="W154" i="649"/>
  <c r="H154" i="649"/>
  <c r="AG153" i="649"/>
  <c r="AF153" i="649"/>
  <c r="W153" i="649"/>
  <c r="H153" i="649"/>
  <c r="AG152" i="649"/>
  <c r="AF152" i="649"/>
  <c r="W152" i="649"/>
  <c r="H152" i="649"/>
  <c r="AG151" i="649"/>
  <c r="AF151" i="649"/>
  <c r="W151" i="649"/>
  <c r="H151" i="649"/>
  <c r="W150" i="649"/>
  <c r="P150" i="649"/>
  <c r="N150" i="649"/>
  <c r="AG150" i="649" s="1"/>
  <c r="H150" i="649"/>
  <c r="W149" i="649"/>
  <c r="N149" i="649"/>
  <c r="O149" i="649" s="1"/>
  <c r="P149" i="649"/>
  <c r="H149" i="649"/>
  <c r="W148" i="649"/>
  <c r="S148" i="649"/>
  <c r="N148" i="649"/>
  <c r="O148" i="649" s="1"/>
  <c r="Q160" i="649"/>
  <c r="P148" i="649"/>
  <c r="H148" i="649"/>
  <c r="AM147" i="649"/>
  <c r="AL147" i="649"/>
  <c r="AN147" i="649" s="1"/>
  <c r="AE147" i="649"/>
  <c r="AD147" i="649"/>
  <c r="AA147" i="649"/>
  <c r="Z147" i="649"/>
  <c r="W147" i="649"/>
  <c r="M147" i="649"/>
  <c r="P147" i="649" s="1"/>
  <c r="AM146" i="649"/>
  <c r="AL146" i="649"/>
  <c r="AN146" i="649" s="1"/>
  <c r="W146" i="649"/>
  <c r="H146" i="649"/>
  <c r="AN145" i="649"/>
  <c r="AM145" i="649"/>
  <c r="AL145" i="649"/>
  <c r="AG145" i="649"/>
  <c r="AF145" i="649"/>
  <c r="W145" i="649"/>
  <c r="H145" i="649"/>
  <c r="AM144" i="649"/>
  <c r="AL144" i="649"/>
  <c r="AN144" i="649" s="1"/>
  <c r="W144" i="649"/>
  <c r="N144" i="649" s="1"/>
  <c r="P144" i="649"/>
  <c r="H144" i="649"/>
  <c r="AM143" i="649"/>
  <c r="AL143" i="649"/>
  <c r="AN143" i="649" s="1"/>
  <c r="W143" i="649"/>
  <c r="P143" i="649"/>
  <c r="N143" i="649"/>
  <c r="AG143" i="649" s="1"/>
  <c r="H143" i="649"/>
  <c r="AM142" i="649"/>
  <c r="AL142" i="649"/>
  <c r="AN142" i="649" s="1"/>
  <c r="W142" i="649"/>
  <c r="N142" i="649" s="1"/>
  <c r="P142" i="649"/>
  <c r="H142" i="649"/>
  <c r="AM141" i="649"/>
  <c r="AL141" i="649"/>
  <c r="AN141" i="649" s="1"/>
  <c r="W141" i="649"/>
  <c r="N141" i="649"/>
  <c r="O141" i="649" s="1"/>
  <c r="P141" i="649"/>
  <c r="H141" i="649"/>
  <c r="AM140" i="649"/>
  <c r="AL140" i="649"/>
  <c r="AN140" i="649" s="1"/>
  <c r="AG140" i="649"/>
  <c r="W140" i="649"/>
  <c r="N140" i="649"/>
  <c r="AF140" i="649" s="1"/>
  <c r="P140" i="649"/>
  <c r="H140" i="649"/>
  <c r="AM139" i="649"/>
  <c r="AL139" i="649"/>
  <c r="AN139" i="649" s="1"/>
  <c r="W139" i="649"/>
  <c r="N139" i="649"/>
  <c r="AG139" i="649" s="1"/>
  <c r="H139" i="649"/>
  <c r="AM138" i="649"/>
  <c r="AL138" i="649"/>
  <c r="AN138" i="649" s="1"/>
  <c r="W138" i="649"/>
  <c r="N138" i="649" s="1"/>
  <c r="P138" i="649"/>
  <c r="H138" i="649"/>
  <c r="AM137" i="649"/>
  <c r="AL137" i="649"/>
  <c r="AN137" i="649" s="1"/>
  <c r="AG137" i="649"/>
  <c r="W137" i="649"/>
  <c r="P137" i="649"/>
  <c r="N137" i="649"/>
  <c r="O137" i="649" s="1"/>
  <c r="H137" i="649"/>
  <c r="AM136" i="649"/>
  <c r="AL136" i="649"/>
  <c r="AN136" i="649" s="1"/>
  <c r="W136" i="649"/>
  <c r="N136" i="649"/>
  <c r="AF136" i="649" s="1"/>
  <c r="P136" i="649"/>
  <c r="H136" i="649"/>
  <c r="AM135" i="649"/>
  <c r="AL135" i="649"/>
  <c r="AN135" i="649" s="1"/>
  <c r="W135" i="649"/>
  <c r="N135" i="649" s="1"/>
  <c r="P135" i="649"/>
  <c r="H135" i="649"/>
  <c r="AN134" i="649"/>
  <c r="AM134" i="649"/>
  <c r="AL134" i="649"/>
  <c r="AE134" i="649"/>
  <c r="AD134" i="649"/>
  <c r="AA134" i="649"/>
  <c r="Z134" i="649"/>
  <c r="M134" i="649"/>
  <c r="AN133" i="649"/>
  <c r="AM133" i="649"/>
  <c r="AL133" i="649"/>
  <c r="W133" i="649"/>
  <c r="H133" i="649"/>
  <c r="AN132" i="649"/>
  <c r="AM132" i="649"/>
  <c r="AL132" i="649"/>
  <c r="W132" i="649"/>
  <c r="H132" i="649"/>
  <c r="AM131" i="649"/>
  <c r="AL131" i="649"/>
  <c r="AN131" i="649" s="1"/>
  <c r="AG131" i="649"/>
  <c r="AF131" i="649"/>
  <c r="W131" i="649"/>
  <c r="H131" i="649"/>
  <c r="AN130" i="649"/>
  <c r="AM130" i="649"/>
  <c r="AL130" i="649"/>
  <c r="AG130" i="649"/>
  <c r="AF130" i="649"/>
  <c r="W130" i="649"/>
  <c r="H130" i="649"/>
  <c r="AM129" i="649"/>
  <c r="AN129" i="649" s="1"/>
  <c r="AL129" i="649"/>
  <c r="AG129" i="649"/>
  <c r="AF129" i="649"/>
  <c r="W129" i="649"/>
  <c r="H129" i="649"/>
  <c r="AM128" i="649"/>
  <c r="AL128" i="649"/>
  <c r="AN128" i="649" s="1"/>
  <c r="W128" i="649"/>
  <c r="P128" i="649"/>
  <c r="N128" i="649"/>
  <c r="AF128" i="649" s="1"/>
  <c r="H128" i="649"/>
  <c r="AM127" i="649"/>
  <c r="AL127" i="649"/>
  <c r="AN127" i="649" s="1"/>
  <c r="W127" i="649"/>
  <c r="N127" i="649" s="1"/>
  <c r="H127" i="649"/>
  <c r="AM126" i="649"/>
  <c r="AL126" i="649"/>
  <c r="AN126" i="649" s="1"/>
  <c r="W126" i="649"/>
  <c r="P126" i="649"/>
  <c r="N126" i="649"/>
  <c r="AG126" i="649" s="1"/>
  <c r="H126" i="649"/>
  <c r="AM125" i="649"/>
  <c r="AL125" i="649"/>
  <c r="AN125" i="649" s="1"/>
  <c r="AG125" i="649"/>
  <c r="W125" i="649"/>
  <c r="N125" i="649"/>
  <c r="O125" i="649" s="1"/>
  <c r="P125" i="649"/>
  <c r="H125" i="649"/>
  <c r="AM124" i="649"/>
  <c r="AL124" i="649"/>
  <c r="AN124" i="649" s="1"/>
  <c r="W124" i="649"/>
  <c r="N124" i="649"/>
  <c r="AF124" i="649" s="1"/>
  <c r="P124" i="649"/>
  <c r="H124" i="649"/>
  <c r="AM123" i="649"/>
  <c r="AL123" i="649"/>
  <c r="AN123" i="649" s="1"/>
  <c r="W123" i="649"/>
  <c r="N123" i="649" s="1"/>
  <c r="H123" i="649"/>
  <c r="AN122" i="649"/>
  <c r="AM122" i="649"/>
  <c r="AL122" i="649"/>
  <c r="W122" i="649"/>
  <c r="N122" i="649"/>
  <c r="N134" i="649" s="1"/>
  <c r="P122" i="649"/>
  <c r="H122" i="649"/>
  <c r="AM121" i="649"/>
  <c r="AL121" i="649"/>
  <c r="AN121" i="649" s="1"/>
  <c r="AE121" i="649"/>
  <c r="AD121" i="649"/>
  <c r="AA121" i="649"/>
  <c r="Z121" i="649"/>
  <c r="W121" i="649"/>
  <c r="M121" i="649"/>
  <c r="AM120" i="649"/>
  <c r="AL120" i="649"/>
  <c r="AN120" i="649" s="1"/>
  <c r="AG120" i="649"/>
  <c r="AF120" i="649"/>
  <c r="W120" i="649"/>
  <c r="H120" i="649"/>
  <c r="AM119" i="649"/>
  <c r="AL119" i="649"/>
  <c r="AN119" i="649" s="1"/>
  <c r="AG119" i="649"/>
  <c r="AF119" i="649"/>
  <c r="W119" i="649"/>
  <c r="H119" i="649"/>
  <c r="AM118" i="649"/>
  <c r="AL118" i="649"/>
  <c r="AN118" i="649" s="1"/>
  <c r="AG118" i="649"/>
  <c r="AF118" i="649"/>
  <c r="W118" i="649"/>
  <c r="H118" i="649"/>
  <c r="AN117" i="649"/>
  <c r="AM117" i="649"/>
  <c r="AL117" i="649"/>
  <c r="AG117" i="649"/>
  <c r="AF117" i="649"/>
  <c r="W117" i="649"/>
  <c r="H117" i="649"/>
  <c r="AM116" i="649"/>
  <c r="AL116" i="649"/>
  <c r="AN116" i="649" s="1"/>
  <c r="AG116" i="649"/>
  <c r="W116" i="649"/>
  <c r="N116" i="649"/>
  <c r="AF116" i="649" s="1"/>
  <c r="P116" i="649"/>
  <c r="H116" i="649"/>
  <c r="AM115" i="649"/>
  <c r="AL115" i="649"/>
  <c r="AN115" i="649" s="1"/>
  <c r="W115" i="649"/>
  <c r="N115" i="649"/>
  <c r="AG115" i="649" s="1"/>
  <c r="P115" i="649"/>
  <c r="H115" i="649"/>
  <c r="AM114" i="649"/>
  <c r="AL114" i="649"/>
  <c r="AN114" i="649" s="1"/>
  <c r="W114" i="649"/>
  <c r="N114" i="649" s="1"/>
  <c r="H114" i="649"/>
  <c r="AM113" i="649"/>
  <c r="AL113" i="649"/>
  <c r="AN113" i="649" s="1"/>
  <c r="W113" i="649"/>
  <c r="P113" i="649"/>
  <c r="N113" i="649"/>
  <c r="AF113" i="649" s="1"/>
  <c r="H113" i="649"/>
  <c r="AM112" i="649"/>
  <c r="AL112" i="649"/>
  <c r="AN112" i="649" s="1"/>
  <c r="AG112" i="649"/>
  <c r="W112" i="649"/>
  <c r="N112" i="649"/>
  <c r="AF112" i="649" s="1"/>
  <c r="P112" i="649"/>
  <c r="H112" i="649"/>
  <c r="AM111" i="649"/>
  <c r="AL111" i="649"/>
  <c r="AN111" i="649" s="1"/>
  <c r="W111" i="649"/>
  <c r="N111" i="649"/>
  <c r="P111" i="649"/>
  <c r="H111" i="649"/>
  <c r="AM110" i="649"/>
  <c r="AL110" i="649"/>
  <c r="AN110" i="649" s="1"/>
  <c r="W110" i="649"/>
  <c r="P110" i="649"/>
  <c r="N110" i="649"/>
  <c r="AG110" i="649" s="1"/>
  <c r="H110" i="649"/>
  <c r="AM109" i="649"/>
  <c r="AL109" i="649"/>
  <c r="AN109" i="649" s="1"/>
  <c r="W109" i="649"/>
  <c r="N109" i="649" s="1"/>
  <c r="H109" i="649"/>
  <c r="AE108" i="649"/>
  <c r="AD108" i="649"/>
  <c r="AA108" i="649"/>
  <c r="Z108" i="649"/>
  <c r="W108" i="649"/>
  <c r="M108" i="649"/>
  <c r="W107" i="649"/>
  <c r="H107" i="649"/>
  <c r="AG106" i="649"/>
  <c r="AF106" i="649"/>
  <c r="W106" i="649"/>
  <c r="H106" i="649"/>
  <c r="AG105" i="649"/>
  <c r="AF105" i="649"/>
  <c r="W105" i="649"/>
  <c r="H105" i="649"/>
  <c r="AG104" i="649"/>
  <c r="AF104" i="649"/>
  <c r="W104" i="649"/>
  <c r="H104" i="649"/>
  <c r="AG103" i="649"/>
  <c r="AF103" i="649"/>
  <c r="W103" i="649"/>
  <c r="H103" i="649"/>
  <c r="W102" i="649"/>
  <c r="N102" i="649" s="1"/>
  <c r="P102" i="649"/>
  <c r="H102" i="649"/>
  <c r="W101" i="649"/>
  <c r="P101" i="649"/>
  <c r="N101" i="649"/>
  <c r="AF101" i="649" s="1"/>
  <c r="AG101" i="649"/>
  <c r="H101" i="649"/>
  <c r="W100" i="649"/>
  <c r="N100" i="649"/>
  <c r="AF100" i="649" s="1"/>
  <c r="P100" i="649"/>
  <c r="H100" i="649"/>
  <c r="W99" i="649"/>
  <c r="P99" i="649"/>
  <c r="N99" i="649"/>
  <c r="O99" i="649" s="1"/>
  <c r="AG99" i="649"/>
  <c r="H99" i="649"/>
  <c r="W98" i="649"/>
  <c r="N98" i="649"/>
  <c r="AF98" i="649" s="1"/>
  <c r="P98" i="649"/>
  <c r="H98" i="649"/>
  <c r="W97" i="649"/>
  <c r="P97" i="649"/>
  <c r="N97" i="649"/>
  <c r="AG97" i="649" s="1"/>
  <c r="H97" i="649"/>
  <c r="W96" i="649"/>
  <c r="N96" i="649" s="1"/>
  <c r="P96" i="649"/>
  <c r="H96" i="649"/>
  <c r="AM95" i="649"/>
  <c r="AL95" i="649"/>
  <c r="AN95" i="649" s="1"/>
  <c r="AE95" i="649"/>
  <c r="AD95" i="649"/>
  <c r="AA95" i="649"/>
  <c r="Z95" i="649"/>
  <c r="M95" i="649"/>
  <c r="AN94" i="649"/>
  <c r="AM94" i="649"/>
  <c r="AL94" i="649"/>
  <c r="AG94" i="649"/>
  <c r="AF94" i="649"/>
  <c r="W94" i="649"/>
  <c r="H94" i="649"/>
  <c r="AM93" i="649"/>
  <c r="AL93" i="649"/>
  <c r="AN93" i="649" s="1"/>
  <c r="AG93" i="649"/>
  <c r="AF93" i="649"/>
  <c r="W93" i="649"/>
  <c r="H93" i="649"/>
  <c r="AM92" i="649"/>
  <c r="AL92" i="649"/>
  <c r="AN92" i="649" s="1"/>
  <c r="AG92" i="649"/>
  <c r="AF92" i="649"/>
  <c r="W92" i="649"/>
  <c r="H92" i="649"/>
  <c r="AN91" i="649"/>
  <c r="AM91" i="649"/>
  <c r="AL91" i="649"/>
  <c r="AG91" i="649"/>
  <c r="AF91" i="649"/>
  <c r="W91" i="649"/>
  <c r="H91" i="649"/>
  <c r="AN90" i="649"/>
  <c r="AM90" i="649"/>
  <c r="AL90" i="649"/>
  <c r="AG90" i="649"/>
  <c r="AF90" i="649"/>
  <c r="W90" i="649"/>
  <c r="H90" i="649"/>
  <c r="AM89" i="649"/>
  <c r="AL89" i="649"/>
  <c r="AN89" i="649" s="1"/>
  <c r="AG89" i="649"/>
  <c r="AF89" i="649"/>
  <c r="W89" i="649"/>
  <c r="H89" i="649"/>
  <c r="AM88" i="649"/>
  <c r="AL88" i="649"/>
  <c r="AN88" i="649" s="1"/>
  <c r="W88" i="649"/>
  <c r="N88" i="649" s="1"/>
  <c r="P88" i="649"/>
  <c r="H88" i="649"/>
  <c r="AN87" i="649"/>
  <c r="AM87" i="649"/>
  <c r="AL87" i="649"/>
  <c r="W87" i="649"/>
  <c r="N87" i="649" s="1"/>
  <c r="P87" i="649"/>
  <c r="H87" i="649"/>
  <c r="AN86" i="649"/>
  <c r="AM86" i="649"/>
  <c r="AL86" i="649"/>
  <c r="AG86" i="649"/>
  <c r="W86" i="649"/>
  <c r="P86" i="649"/>
  <c r="N86" i="649"/>
  <c r="O86" i="649" s="1"/>
  <c r="AF86" i="649"/>
  <c r="H86" i="649"/>
  <c r="AM85" i="649"/>
  <c r="AL85" i="649"/>
  <c r="AN85" i="649" s="1"/>
  <c r="W85" i="649"/>
  <c r="N85" i="649"/>
  <c r="O85" i="649" s="1"/>
  <c r="P85" i="649"/>
  <c r="H85" i="649"/>
  <c r="AM84" i="649"/>
  <c r="AL84" i="649"/>
  <c r="AN84" i="649" s="1"/>
  <c r="W84" i="649"/>
  <c r="N84" i="649" s="1"/>
  <c r="P84" i="649"/>
  <c r="H84" i="649"/>
  <c r="AN83" i="649"/>
  <c r="AM83" i="649"/>
  <c r="AL83" i="649"/>
  <c r="W83" i="649"/>
  <c r="N83" i="649"/>
  <c r="P95" i="649"/>
  <c r="H83" i="649"/>
  <c r="AM82" i="649"/>
  <c r="AL82" i="649"/>
  <c r="AN82" i="649" s="1"/>
  <c r="AE82" i="649"/>
  <c r="AD82" i="649"/>
  <c r="AA82" i="649"/>
  <c r="Z82" i="649"/>
  <c r="M82" i="649"/>
  <c r="AM81" i="649"/>
  <c r="AL81" i="649"/>
  <c r="AN81" i="649" s="1"/>
  <c r="W81" i="649"/>
  <c r="AM80" i="649"/>
  <c r="AN80" i="649" s="1"/>
  <c r="AL80" i="649"/>
  <c r="AG80" i="649"/>
  <c r="AF80" i="649"/>
  <c r="W80" i="649"/>
  <c r="AM79" i="649"/>
  <c r="AN79" i="649" s="1"/>
  <c r="AL79" i="649"/>
  <c r="AG79" i="649"/>
  <c r="AF79" i="649"/>
  <c r="W79" i="649"/>
  <c r="AM78" i="649"/>
  <c r="AN78" i="649" s="1"/>
  <c r="AL78" i="649"/>
  <c r="AG78" i="649"/>
  <c r="AF78" i="649"/>
  <c r="W78" i="649"/>
  <c r="AM77" i="649"/>
  <c r="AN77" i="649" s="1"/>
  <c r="AL77" i="649"/>
  <c r="AG77" i="649"/>
  <c r="AF77" i="649"/>
  <c r="W77" i="649"/>
  <c r="AM76" i="649"/>
  <c r="AN76" i="649" s="1"/>
  <c r="AL76" i="649"/>
  <c r="AG76" i="649"/>
  <c r="AF76" i="649"/>
  <c r="W76" i="649"/>
  <c r="H76" i="649"/>
  <c r="AN75" i="649"/>
  <c r="AM75" i="649"/>
  <c r="AL75" i="649"/>
  <c r="AG75" i="649"/>
  <c r="AF75" i="649"/>
  <c r="W75" i="649"/>
  <c r="H75" i="649"/>
  <c r="AM74" i="649"/>
  <c r="AL74" i="649"/>
  <c r="AN74" i="649" s="1"/>
  <c r="AG74" i="649"/>
  <c r="W74" i="649"/>
  <c r="N74" i="649"/>
  <c r="O74" i="649" s="1"/>
  <c r="P74" i="649"/>
  <c r="H74" i="649"/>
  <c r="AM73" i="649"/>
  <c r="AL73" i="649"/>
  <c r="AN73" i="649" s="1"/>
  <c r="W73" i="649"/>
  <c r="N73" i="649"/>
  <c r="AF73" i="649" s="1"/>
  <c r="P73" i="649"/>
  <c r="H73" i="649"/>
  <c r="AM72" i="649"/>
  <c r="AL72" i="649"/>
  <c r="AN72" i="649" s="1"/>
  <c r="W72" i="649"/>
  <c r="N72" i="649"/>
  <c r="AF72" i="649" s="1"/>
  <c r="AG72" i="649"/>
  <c r="P72" i="649"/>
  <c r="H72" i="649"/>
  <c r="AM71" i="649"/>
  <c r="AL71" i="649"/>
  <c r="AN71" i="649" s="1"/>
  <c r="AG71" i="649"/>
  <c r="W71" i="649"/>
  <c r="P71" i="649"/>
  <c r="N71" i="649"/>
  <c r="AF71" i="649" s="1"/>
  <c r="H71" i="649"/>
  <c r="AM70" i="649"/>
  <c r="AL70" i="649"/>
  <c r="AN70" i="649" s="1"/>
  <c r="W70" i="649"/>
  <c r="N70" i="649" s="1"/>
  <c r="H70" i="649"/>
  <c r="AE69" i="649"/>
  <c r="AD69" i="649"/>
  <c r="AA69" i="649"/>
  <c r="Z69" i="649"/>
  <c r="W69" i="649"/>
  <c r="M69" i="649"/>
  <c r="W68" i="649"/>
  <c r="H68" i="649"/>
  <c r="AG67" i="649"/>
  <c r="AF67" i="649"/>
  <c r="W67" i="649"/>
  <c r="H67" i="649"/>
  <c r="AG66" i="649"/>
  <c r="AF66" i="649"/>
  <c r="W66" i="649"/>
  <c r="H66" i="649"/>
  <c r="AG65" i="649"/>
  <c r="AF65" i="649"/>
  <c r="W65" i="649"/>
  <c r="H65" i="649"/>
  <c r="AG64" i="649"/>
  <c r="AF64" i="649"/>
  <c r="W64" i="649"/>
  <c r="H64" i="649"/>
  <c r="AG63" i="649"/>
  <c r="AF63" i="649"/>
  <c r="W63" i="649"/>
  <c r="H63" i="649"/>
  <c r="AG62" i="649"/>
  <c r="AF62" i="649"/>
  <c r="W62" i="649"/>
  <c r="H62" i="649"/>
  <c r="AG61" i="649"/>
  <c r="AF61" i="649"/>
  <c r="W61" i="649"/>
  <c r="H61" i="649"/>
  <c r="W60" i="649"/>
  <c r="P60" i="649"/>
  <c r="N60" i="649"/>
  <c r="O60" i="649" s="1"/>
  <c r="AG60" i="649"/>
  <c r="H60" i="649"/>
  <c r="W59" i="649"/>
  <c r="N59" i="649"/>
  <c r="P59" i="649"/>
  <c r="H59" i="649"/>
  <c r="W58" i="649"/>
  <c r="P58" i="649"/>
  <c r="N58" i="649"/>
  <c r="O58" i="649" s="1"/>
  <c r="AF58" i="649"/>
  <c r="H58" i="649"/>
  <c r="AF57" i="649"/>
  <c r="W57" i="649"/>
  <c r="N57" i="649" s="1"/>
  <c r="P57" i="649"/>
  <c r="H57" i="649"/>
  <c r="AE56" i="649"/>
  <c r="AD56" i="649"/>
  <c r="AA56" i="649"/>
  <c r="Z56" i="649"/>
  <c r="W56" i="649"/>
  <c r="M56" i="649"/>
  <c r="W55" i="649"/>
  <c r="H55" i="649"/>
  <c r="AG54" i="649"/>
  <c r="AF54" i="649"/>
  <c r="W54" i="649"/>
  <c r="H54" i="649"/>
  <c r="AG53" i="649"/>
  <c r="AF53" i="649"/>
  <c r="W53" i="649"/>
  <c r="H53" i="649"/>
  <c r="AG52" i="649"/>
  <c r="AF52" i="649"/>
  <c r="W52" i="649"/>
  <c r="H52" i="649"/>
  <c r="W51" i="649"/>
  <c r="P51" i="649"/>
  <c r="N51" i="649"/>
  <c r="O51" i="649" s="1"/>
  <c r="AG51" i="649"/>
  <c r="H51" i="649"/>
  <c r="W50" i="649"/>
  <c r="N50" i="649"/>
  <c r="AF50" i="649" s="1"/>
  <c r="P50" i="649"/>
  <c r="H50" i="649"/>
  <c r="W49" i="649"/>
  <c r="P49" i="649"/>
  <c r="N49" i="649"/>
  <c r="O49" i="649" s="1"/>
  <c r="AG49" i="649"/>
  <c r="H49" i="649"/>
  <c r="W48" i="649"/>
  <c r="N48" i="649"/>
  <c r="AF48" i="649" s="1"/>
  <c r="P48" i="649"/>
  <c r="H48" i="649"/>
  <c r="W47" i="649"/>
  <c r="P47" i="649"/>
  <c r="N47" i="649"/>
  <c r="O47" i="649" s="1"/>
  <c r="AG47" i="649"/>
  <c r="H47" i="649"/>
  <c r="W46" i="649"/>
  <c r="N46" i="649"/>
  <c r="AF46" i="649" s="1"/>
  <c r="P46" i="649"/>
  <c r="H46" i="649"/>
  <c r="W45" i="649"/>
  <c r="P45" i="649"/>
  <c r="N45" i="649"/>
  <c r="O45" i="649" s="1"/>
  <c r="AG45" i="649"/>
  <c r="H45" i="649"/>
  <c r="W44" i="649"/>
  <c r="N44" i="649" s="1"/>
  <c r="P44" i="649"/>
  <c r="H44" i="649"/>
  <c r="AM43" i="649"/>
  <c r="AL43" i="649"/>
  <c r="AN43" i="649" s="1"/>
  <c r="AE43" i="649"/>
  <c r="AD43" i="649"/>
  <c r="AA43" i="649"/>
  <c r="Z43" i="649"/>
  <c r="M43" i="649"/>
  <c r="AN42" i="649"/>
  <c r="AM42" i="649"/>
  <c r="AL42" i="649"/>
  <c r="W42" i="649"/>
  <c r="H42" i="649"/>
  <c r="AN41" i="649"/>
  <c r="AM41" i="649"/>
  <c r="AL41" i="649"/>
  <c r="W41" i="649"/>
  <c r="H41" i="649"/>
  <c r="AM40" i="649"/>
  <c r="AL40" i="649"/>
  <c r="AN40" i="649" s="1"/>
  <c r="AG40" i="649"/>
  <c r="AF40" i="649"/>
  <c r="W40" i="649"/>
  <c r="H40" i="649"/>
  <c r="AN39" i="649"/>
  <c r="AM39" i="649"/>
  <c r="AL39" i="649"/>
  <c r="AG39" i="649"/>
  <c r="AF39" i="649"/>
  <c r="W39" i="649"/>
  <c r="H39" i="649"/>
  <c r="AN38" i="649"/>
  <c r="AM38" i="649"/>
  <c r="AL38" i="649"/>
  <c r="AG38" i="649"/>
  <c r="AF38" i="649"/>
  <c r="W38" i="649"/>
  <c r="H38" i="649"/>
  <c r="AM37" i="649"/>
  <c r="AL37" i="649"/>
  <c r="AN37" i="649" s="1"/>
  <c r="W37" i="649"/>
  <c r="N37" i="649"/>
  <c r="O37" i="649" s="1"/>
  <c r="P37" i="649"/>
  <c r="H37" i="649"/>
  <c r="AM36" i="649"/>
  <c r="AL36" i="649"/>
  <c r="AN36" i="649" s="1"/>
  <c r="W36" i="649"/>
  <c r="N36" i="649"/>
  <c r="AF36" i="649" s="1"/>
  <c r="P36" i="649"/>
  <c r="H36" i="649"/>
  <c r="AN35" i="649"/>
  <c r="AM35" i="649"/>
  <c r="AL35" i="649"/>
  <c r="W35" i="649"/>
  <c r="N35" i="649" s="1"/>
  <c r="P35" i="649"/>
  <c r="H35" i="649"/>
  <c r="AN34" i="649"/>
  <c r="AM34" i="649"/>
  <c r="AL34" i="649"/>
  <c r="AG34" i="649"/>
  <c r="W34" i="649"/>
  <c r="P34" i="649"/>
  <c r="N34" i="649"/>
  <c r="AF34" i="649" s="1"/>
  <c r="H34" i="649"/>
  <c r="AM33" i="649"/>
  <c r="AL33" i="649"/>
  <c r="AN33" i="649" s="1"/>
  <c r="W33" i="649"/>
  <c r="N33" i="649"/>
  <c r="O33" i="649" s="1"/>
  <c r="P33" i="649"/>
  <c r="H33" i="649"/>
  <c r="AM32" i="649"/>
  <c r="AL32" i="649"/>
  <c r="AN32" i="649" s="1"/>
  <c r="W32" i="649"/>
  <c r="N32" i="649" s="1"/>
  <c r="P32" i="649"/>
  <c r="H32" i="649"/>
  <c r="AN31" i="649"/>
  <c r="AM31" i="649"/>
  <c r="AL31" i="649"/>
  <c r="W31" i="649"/>
  <c r="O31" i="649"/>
  <c r="N31" i="649"/>
  <c r="P43" i="649"/>
  <c r="H31" i="649"/>
  <c r="AN30" i="649"/>
  <c r="AM30" i="649"/>
  <c r="AL30" i="649"/>
  <c r="AE30" i="649"/>
  <c r="AD30" i="649"/>
  <c r="AA30" i="649"/>
  <c r="Z30" i="649"/>
  <c r="M30" i="649"/>
  <c r="AN29" i="649"/>
  <c r="AM29" i="649"/>
  <c r="AL29" i="649"/>
  <c r="AF29" i="649"/>
  <c r="W29" i="649"/>
  <c r="H29" i="649"/>
  <c r="AN28" i="649"/>
  <c r="AM28" i="649"/>
  <c r="AL28" i="649"/>
  <c r="AG28" i="649"/>
  <c r="AF28" i="649"/>
  <c r="W28" i="649"/>
  <c r="H28" i="649"/>
  <c r="AM27" i="649"/>
  <c r="AL27" i="649"/>
  <c r="AN27" i="649" s="1"/>
  <c r="AG27" i="649"/>
  <c r="AF27" i="649"/>
  <c r="W27" i="649"/>
  <c r="H27" i="649"/>
  <c r="AM26" i="649"/>
  <c r="AL26" i="649"/>
  <c r="AN26" i="649" s="1"/>
  <c r="AG26" i="649"/>
  <c r="AF26" i="649"/>
  <c r="W26" i="649"/>
  <c r="H26" i="649"/>
  <c r="AM25" i="649"/>
  <c r="AN25" i="649" s="1"/>
  <c r="AL25" i="649"/>
  <c r="AG25" i="649"/>
  <c r="AF25" i="649"/>
  <c r="W25" i="649"/>
  <c r="H25" i="649"/>
  <c r="AN24" i="649"/>
  <c r="AM24" i="649"/>
  <c r="AL24" i="649"/>
  <c r="W24" i="649"/>
  <c r="N24" i="649" s="1"/>
  <c r="P24" i="649"/>
  <c r="H24" i="649"/>
  <c r="AM23" i="649"/>
  <c r="AL23" i="649"/>
  <c r="AN23" i="649" s="1"/>
  <c r="AG23" i="649"/>
  <c r="W23" i="649"/>
  <c r="P23" i="649"/>
  <c r="N23" i="649"/>
  <c r="AF23" i="649" s="1"/>
  <c r="H23" i="649"/>
  <c r="AM22" i="649"/>
  <c r="AL22" i="649"/>
  <c r="AN22" i="649" s="1"/>
  <c r="W22" i="649"/>
  <c r="N22" i="649"/>
  <c r="AG22" i="649" s="1"/>
  <c r="H22" i="649"/>
  <c r="AM21" i="649"/>
  <c r="AL21" i="649"/>
  <c r="AN21" i="649" s="1"/>
  <c r="W21" i="649"/>
  <c r="N21" i="649"/>
  <c r="AG21" i="649" s="1"/>
  <c r="P21" i="649"/>
  <c r="H21" i="649"/>
  <c r="AN20" i="649"/>
  <c r="AM20" i="649"/>
  <c r="AL20" i="649"/>
  <c r="AG20" i="649"/>
  <c r="W20" i="649"/>
  <c r="N20" i="649"/>
  <c r="O20" i="649" s="1"/>
  <c r="AF20" i="649"/>
  <c r="P20" i="649"/>
  <c r="H20" i="649"/>
  <c r="AM19" i="649"/>
  <c r="AL19" i="649"/>
  <c r="AN19" i="649" s="1"/>
  <c r="W19" i="649"/>
  <c r="N19" i="649"/>
  <c r="AF19" i="649" s="1"/>
  <c r="P19" i="649"/>
  <c r="H19" i="649"/>
  <c r="AM18" i="649"/>
  <c r="AL18" i="649"/>
  <c r="AN18" i="649" s="1"/>
  <c r="W18" i="649"/>
  <c r="N18" i="649" s="1"/>
  <c r="P18" i="649"/>
  <c r="P30" i="649"/>
  <c r="H18" i="649"/>
  <c r="AM17" i="649"/>
  <c r="AL17" i="649"/>
  <c r="AN17" i="649" s="1"/>
  <c r="AE17" i="649"/>
  <c r="AD17" i="649"/>
  <c r="AA17" i="649"/>
  <c r="Z17" i="649"/>
  <c r="W17" i="649"/>
  <c r="M17" i="649"/>
  <c r="AM16" i="649"/>
  <c r="AL16" i="649"/>
  <c r="AN16" i="649" s="1"/>
  <c r="AG16" i="649"/>
  <c r="AF16" i="649"/>
  <c r="W16" i="649"/>
  <c r="H16" i="649"/>
  <c r="AM15" i="649"/>
  <c r="AL15" i="649"/>
  <c r="AN15" i="649" s="1"/>
  <c r="AG15" i="649"/>
  <c r="AF15" i="649"/>
  <c r="W15" i="649"/>
  <c r="H15" i="649"/>
  <c r="AM14" i="649"/>
  <c r="AN14" i="649" s="1"/>
  <c r="AL14" i="649"/>
  <c r="AG14" i="649"/>
  <c r="AF14" i="649"/>
  <c r="W14" i="649"/>
  <c r="H14" i="649"/>
  <c r="AN13" i="649"/>
  <c r="AM13" i="649"/>
  <c r="AL13" i="649"/>
  <c r="AG13" i="649"/>
  <c r="AF13" i="649"/>
  <c r="W13" i="649"/>
  <c r="H13" i="649"/>
  <c r="AM12" i="649"/>
  <c r="AL12" i="649"/>
  <c r="AN12" i="649" s="1"/>
  <c r="AG12" i="649"/>
  <c r="AF12" i="649"/>
  <c r="W12" i="649"/>
  <c r="H12" i="649"/>
  <c r="AM11" i="649"/>
  <c r="AL11" i="649"/>
  <c r="AN11" i="649" s="1"/>
  <c r="W11" i="649"/>
  <c r="N11" i="649"/>
  <c r="AG11" i="649" s="1"/>
  <c r="H11" i="649"/>
  <c r="AM10" i="649"/>
  <c r="AL10" i="649"/>
  <c r="AN10" i="649" s="1"/>
  <c r="W10" i="649"/>
  <c r="N10" i="649" s="1"/>
  <c r="P10" i="649"/>
  <c r="H10" i="649"/>
  <c r="AN9" i="649"/>
  <c r="AM9" i="649"/>
  <c r="AL9" i="649"/>
  <c r="W9" i="649"/>
  <c r="N9" i="649" s="1"/>
  <c r="P9" i="649"/>
  <c r="H9" i="649"/>
  <c r="AM8" i="649"/>
  <c r="AL8" i="649"/>
  <c r="AN8" i="649" s="1"/>
  <c r="AG8" i="649"/>
  <c r="W8" i="649"/>
  <c r="N8" i="649"/>
  <c r="AF8" i="649" s="1"/>
  <c r="P8" i="649"/>
  <c r="H8" i="649"/>
  <c r="AM7" i="649"/>
  <c r="AL7" i="649"/>
  <c r="AN7" i="649" s="1"/>
  <c r="W7" i="649"/>
  <c r="N7" i="649"/>
  <c r="AG7" i="649" s="1"/>
  <c r="H7" i="649"/>
  <c r="AM6" i="649"/>
  <c r="AL6" i="649"/>
  <c r="AN6" i="649" s="1"/>
  <c r="W6" i="649"/>
  <c r="N6" i="649" s="1"/>
  <c r="P6" i="649"/>
  <c r="H6" i="649"/>
  <c r="AN5" i="649"/>
  <c r="AM5" i="649"/>
  <c r="AL5" i="649"/>
  <c r="W5" i="649"/>
  <c r="N5" i="649"/>
  <c r="AF5" i="649" s="1"/>
  <c r="P5" i="649"/>
  <c r="H5" i="649"/>
  <c r="AE2" i="649"/>
  <c r="AD2" i="649"/>
  <c r="AA2" i="649"/>
  <c r="Z2" i="649"/>
  <c r="I2" i="649"/>
  <c r="I1" i="649"/>
  <c r="E1" i="649"/>
  <c r="AE173" i="648"/>
  <c r="AD173" i="648"/>
  <c r="AA173" i="648"/>
  <c r="Z173" i="648"/>
  <c r="M173" i="648"/>
  <c r="W172" i="648"/>
  <c r="H172" i="648"/>
  <c r="W171" i="648"/>
  <c r="H171" i="648"/>
  <c r="AG170" i="648"/>
  <c r="AF170" i="648"/>
  <c r="W170" i="648"/>
  <c r="H170" i="648"/>
  <c r="AG169" i="648"/>
  <c r="AF169" i="648"/>
  <c r="W169" i="648"/>
  <c r="H169" i="648"/>
  <c r="AG168" i="648"/>
  <c r="AF168" i="648"/>
  <c r="W168" i="648"/>
  <c r="H168" i="648"/>
  <c r="AG167" i="648"/>
  <c r="AF167" i="648"/>
  <c r="W167" i="648"/>
  <c r="H167" i="648"/>
  <c r="AG166" i="648"/>
  <c r="AF166" i="648"/>
  <c r="W166" i="648"/>
  <c r="H166" i="648"/>
  <c r="AG165" i="648"/>
  <c r="AF165" i="648"/>
  <c r="W165" i="648"/>
  <c r="H165" i="648"/>
  <c r="W164" i="648"/>
  <c r="N164" i="648" s="1"/>
  <c r="P164" i="648"/>
  <c r="H164" i="648"/>
  <c r="AG163" i="648"/>
  <c r="W163" i="648"/>
  <c r="P163" i="648"/>
  <c r="N163" i="648"/>
  <c r="O163" i="648" s="1"/>
  <c r="AF163" i="648"/>
  <c r="H163" i="648"/>
  <c r="W162" i="648"/>
  <c r="N162" i="648" s="1"/>
  <c r="P162" i="648"/>
  <c r="H162" i="648"/>
  <c r="W161" i="648"/>
  <c r="O161" i="648"/>
  <c r="N161" i="648"/>
  <c r="AG161" i="648" s="1"/>
  <c r="H161" i="648"/>
  <c r="AG160" i="648"/>
  <c r="AH148" i="648" s="1"/>
  <c r="AE160" i="648"/>
  <c r="AD160" i="648"/>
  <c r="AA160" i="648"/>
  <c r="Z160" i="648"/>
  <c r="Q160" i="648"/>
  <c r="N160" i="648"/>
  <c r="AF160" i="648" s="1"/>
  <c r="R160" i="648"/>
  <c r="S148" i="648" s="1"/>
  <c r="P160" i="648"/>
  <c r="W159" i="648"/>
  <c r="H159" i="648"/>
  <c r="W158" i="648"/>
  <c r="H158" i="648"/>
  <c r="W157" i="648"/>
  <c r="H157" i="648"/>
  <c r="W156" i="648"/>
  <c r="H156" i="648"/>
  <c r="AG155" i="648"/>
  <c r="AF155" i="648"/>
  <c r="W155" i="648"/>
  <c r="H155" i="648"/>
  <c r="AG154" i="648"/>
  <c r="AF154" i="648"/>
  <c r="W154" i="648"/>
  <c r="H154" i="648"/>
  <c r="AG153" i="648"/>
  <c r="AF153" i="648"/>
  <c r="W153" i="648"/>
  <c r="H153" i="648"/>
  <c r="AG152" i="648"/>
  <c r="AF152" i="648"/>
  <c r="W152" i="648"/>
  <c r="H152" i="648"/>
  <c r="AG151" i="648"/>
  <c r="AF151" i="648"/>
  <c r="W151" i="648"/>
  <c r="H151" i="648"/>
  <c r="AG150" i="648"/>
  <c r="AF150" i="648"/>
  <c r="W150" i="648"/>
  <c r="H150" i="648"/>
  <c r="AG149" i="648"/>
  <c r="AF149" i="648"/>
  <c r="W149" i="648"/>
  <c r="H149" i="648"/>
  <c r="AG148" i="648"/>
  <c r="AF148" i="648"/>
  <c r="W148" i="648"/>
  <c r="H148" i="648"/>
  <c r="AE147" i="648"/>
  <c r="AD147" i="648"/>
  <c r="AA147" i="648"/>
  <c r="Z147" i="648"/>
  <c r="W147" i="648"/>
  <c r="M147" i="648"/>
  <c r="W146" i="648"/>
  <c r="H146" i="648"/>
  <c r="AG145" i="648"/>
  <c r="AF145" i="648"/>
  <c r="W145" i="648"/>
  <c r="H145" i="648"/>
  <c r="AG144" i="648"/>
  <c r="W144" i="648"/>
  <c r="P144" i="648"/>
  <c r="N144" i="648"/>
  <c r="O144" i="648" s="1"/>
  <c r="AF144" i="648"/>
  <c r="H144" i="648"/>
  <c r="W143" i="648"/>
  <c r="N143" i="648" s="1"/>
  <c r="P143" i="648"/>
  <c r="H143" i="648"/>
  <c r="AG142" i="648"/>
  <c r="W142" i="648"/>
  <c r="P142" i="648"/>
  <c r="N142" i="648"/>
  <c r="O142" i="648" s="1"/>
  <c r="AF142" i="648"/>
  <c r="H142" i="648"/>
  <c r="W141" i="648"/>
  <c r="N141" i="648" s="1"/>
  <c r="P141" i="648"/>
  <c r="H141" i="648"/>
  <c r="AG140" i="648"/>
  <c r="W140" i="648"/>
  <c r="P140" i="648"/>
  <c r="N140" i="648"/>
  <c r="O140" i="648" s="1"/>
  <c r="H140" i="648"/>
  <c r="W139" i="648"/>
  <c r="N139" i="648" s="1"/>
  <c r="P139" i="648"/>
  <c r="H139" i="648"/>
  <c r="AG138" i="648"/>
  <c r="W138" i="648"/>
  <c r="P138" i="648"/>
  <c r="N138" i="648"/>
  <c r="O138" i="648" s="1"/>
  <c r="H138" i="648"/>
  <c r="W137" i="648"/>
  <c r="N137" i="648" s="1"/>
  <c r="P137" i="648"/>
  <c r="H137" i="648"/>
  <c r="AG136" i="648"/>
  <c r="W136" i="648"/>
  <c r="P136" i="648"/>
  <c r="N136" i="648"/>
  <c r="O136" i="648" s="1"/>
  <c r="H136" i="648"/>
  <c r="W135" i="648"/>
  <c r="N135" i="648" s="1"/>
  <c r="P135" i="648"/>
  <c r="H135" i="648"/>
  <c r="AE134" i="648"/>
  <c r="AD134" i="648"/>
  <c r="AA134" i="648"/>
  <c r="Z134" i="648"/>
  <c r="M134" i="648"/>
  <c r="W133" i="648"/>
  <c r="H133" i="648"/>
  <c r="W132" i="648"/>
  <c r="H132" i="648"/>
  <c r="AG131" i="648"/>
  <c r="AF131" i="648"/>
  <c r="W131" i="648"/>
  <c r="H131" i="648"/>
  <c r="AG130" i="648"/>
  <c r="AF130" i="648"/>
  <c r="W130" i="648"/>
  <c r="H130" i="648"/>
  <c r="AG129" i="648"/>
  <c r="AF129" i="648"/>
  <c r="W129" i="648"/>
  <c r="H129" i="648"/>
  <c r="AG128" i="648"/>
  <c r="AF128" i="648"/>
  <c r="W128" i="648"/>
  <c r="H128" i="648"/>
  <c r="W127" i="648"/>
  <c r="N127" i="648"/>
  <c r="AG127" i="648" s="1"/>
  <c r="P127" i="648"/>
  <c r="H127" i="648"/>
  <c r="W126" i="648"/>
  <c r="P126" i="648"/>
  <c r="N126" i="648"/>
  <c r="O126" i="648" s="1"/>
  <c r="AG126" i="648"/>
  <c r="H126" i="648"/>
  <c r="W125" i="648"/>
  <c r="N125" i="648"/>
  <c r="AG125" i="648" s="1"/>
  <c r="P125" i="648"/>
  <c r="H125" i="648"/>
  <c r="W124" i="648"/>
  <c r="P124" i="648"/>
  <c r="N124" i="648"/>
  <c r="O124" i="648" s="1"/>
  <c r="AG124" i="648"/>
  <c r="H124" i="648"/>
  <c r="W123" i="648"/>
  <c r="N123" i="648"/>
  <c r="AG123" i="648" s="1"/>
  <c r="P123" i="648"/>
  <c r="H123" i="648"/>
  <c r="W122" i="648"/>
  <c r="N122" i="648"/>
  <c r="AF122" i="648" s="1"/>
  <c r="P122" i="648"/>
  <c r="H122" i="648"/>
  <c r="AE121" i="648"/>
  <c r="AD121" i="648"/>
  <c r="AA121" i="648"/>
  <c r="Z121" i="648"/>
  <c r="W121" i="648"/>
  <c r="M121" i="648"/>
  <c r="AG120" i="648"/>
  <c r="AF120" i="648"/>
  <c r="W120" i="648"/>
  <c r="H120" i="648"/>
  <c r="AG119" i="648"/>
  <c r="AF119" i="648"/>
  <c r="W119" i="648"/>
  <c r="H119" i="648"/>
  <c r="AG118" i="648"/>
  <c r="AF118" i="648"/>
  <c r="W118" i="648"/>
  <c r="H118" i="648"/>
  <c r="AG117" i="648"/>
  <c r="AF117" i="648"/>
  <c r="W117" i="648"/>
  <c r="H117" i="648"/>
  <c r="AG116" i="648"/>
  <c r="AF116" i="648"/>
  <c r="W116" i="648"/>
  <c r="H116" i="648"/>
  <c r="W115" i="648"/>
  <c r="N115" i="648" s="1"/>
  <c r="P115" i="648"/>
  <c r="H115" i="648"/>
  <c r="W114" i="648"/>
  <c r="N114" i="648"/>
  <c r="AF114" i="648" s="1"/>
  <c r="P114" i="648"/>
  <c r="H114" i="648"/>
  <c r="W113" i="648"/>
  <c r="N113" i="648" s="1"/>
  <c r="P113" i="648"/>
  <c r="H113" i="648"/>
  <c r="W112" i="648"/>
  <c r="N112" i="648"/>
  <c r="AF112" i="648" s="1"/>
  <c r="P112" i="648"/>
  <c r="H112" i="648"/>
  <c r="W111" i="648"/>
  <c r="N111" i="648" s="1"/>
  <c r="P111" i="648"/>
  <c r="H111" i="648"/>
  <c r="W110" i="648"/>
  <c r="N110" i="648"/>
  <c r="AF110" i="648" s="1"/>
  <c r="P110" i="648"/>
  <c r="H110" i="648"/>
  <c r="W109" i="648"/>
  <c r="N109" i="648"/>
  <c r="N121" i="648" s="1"/>
  <c r="P109" i="648"/>
  <c r="H109" i="648"/>
  <c r="AE108" i="648"/>
  <c r="AD108" i="648"/>
  <c r="AA108" i="648"/>
  <c r="Z108" i="648"/>
  <c r="W108" i="648"/>
  <c r="M108" i="648"/>
  <c r="W107" i="648"/>
  <c r="H107" i="648"/>
  <c r="AG106" i="648"/>
  <c r="AF106" i="648"/>
  <c r="W106" i="648"/>
  <c r="H106" i="648"/>
  <c r="AG105" i="648"/>
  <c r="AF105" i="648"/>
  <c r="W105" i="648"/>
  <c r="H105" i="648"/>
  <c r="AG104" i="648"/>
  <c r="AF104" i="648"/>
  <c r="W104" i="648"/>
  <c r="H104" i="648"/>
  <c r="AG103" i="648"/>
  <c r="AF103" i="648"/>
  <c r="W103" i="648"/>
  <c r="H103" i="648"/>
  <c r="W102" i="648"/>
  <c r="P102" i="648"/>
  <c r="N102" i="648"/>
  <c r="O102" i="648" s="1"/>
  <c r="AG102" i="648"/>
  <c r="H102" i="648"/>
  <c r="W101" i="648"/>
  <c r="N101" i="648"/>
  <c r="AG101" i="648" s="1"/>
  <c r="P101" i="648"/>
  <c r="H101" i="648"/>
  <c r="AG100" i="648"/>
  <c r="W100" i="648"/>
  <c r="P100" i="648"/>
  <c r="N100" i="648"/>
  <c r="O100" i="648" s="1"/>
  <c r="AF100" i="648"/>
  <c r="H100" i="648"/>
  <c r="W99" i="648"/>
  <c r="N99" i="648" s="1"/>
  <c r="P99" i="648"/>
  <c r="H99" i="648"/>
  <c r="W98" i="648"/>
  <c r="P98" i="648"/>
  <c r="N98" i="648"/>
  <c r="O98" i="648" s="1"/>
  <c r="AG98" i="648"/>
  <c r="H98" i="648"/>
  <c r="W97" i="648"/>
  <c r="N97" i="648"/>
  <c r="AG97" i="648" s="1"/>
  <c r="P97" i="648"/>
  <c r="H97" i="648"/>
  <c r="W96" i="648"/>
  <c r="O96" i="648"/>
  <c r="Q96" i="648" s="1"/>
  <c r="N96" i="648"/>
  <c r="P108" i="648"/>
  <c r="H96" i="648"/>
  <c r="AE95" i="648"/>
  <c r="AD95" i="648"/>
  <c r="AA95" i="648"/>
  <c r="Z95" i="648"/>
  <c r="M95" i="648"/>
  <c r="AG94" i="648"/>
  <c r="AF94" i="648"/>
  <c r="W94" i="648"/>
  <c r="H94" i="648"/>
  <c r="AG93" i="648"/>
  <c r="AF93" i="648"/>
  <c r="W93" i="648"/>
  <c r="H93" i="648"/>
  <c r="AG92" i="648"/>
  <c r="AF92" i="648"/>
  <c r="W92" i="648"/>
  <c r="H92" i="648"/>
  <c r="AG91" i="648"/>
  <c r="AF91" i="648"/>
  <c r="W91" i="648"/>
  <c r="H91" i="648"/>
  <c r="AG90" i="648"/>
  <c r="AF90" i="648"/>
  <c r="W90" i="648"/>
  <c r="H90" i="648"/>
  <c r="W89" i="648"/>
  <c r="N89" i="648" s="1"/>
  <c r="P89" i="648"/>
  <c r="H89" i="648"/>
  <c r="W88" i="648"/>
  <c r="N88" i="648"/>
  <c r="O88" i="648" s="1"/>
  <c r="P88" i="648"/>
  <c r="H88" i="648"/>
  <c r="W87" i="648"/>
  <c r="N87" i="648" s="1"/>
  <c r="P87" i="648"/>
  <c r="H87" i="648"/>
  <c r="W86" i="648"/>
  <c r="N86" i="648"/>
  <c r="O86" i="648" s="1"/>
  <c r="P86" i="648"/>
  <c r="H86" i="648"/>
  <c r="W85" i="648"/>
  <c r="P85" i="648"/>
  <c r="N85" i="648"/>
  <c r="AG85" i="648" s="1"/>
  <c r="H85" i="648"/>
  <c r="W84" i="648"/>
  <c r="N84" i="648"/>
  <c r="O84" i="648" s="1"/>
  <c r="P84" i="648"/>
  <c r="H84" i="648"/>
  <c r="W83" i="648"/>
  <c r="P83" i="648"/>
  <c r="N83" i="648"/>
  <c r="N95" i="648" s="1"/>
  <c r="P95" i="648"/>
  <c r="H83" i="648"/>
  <c r="AE82" i="648"/>
  <c r="AD82" i="648"/>
  <c r="AA82" i="648"/>
  <c r="Z82" i="648"/>
  <c r="M82" i="648"/>
  <c r="W81" i="648"/>
  <c r="AG80" i="648"/>
  <c r="AF80" i="648"/>
  <c r="W80" i="648"/>
  <c r="AG79" i="648"/>
  <c r="AF79" i="648"/>
  <c r="W79" i="648"/>
  <c r="AG78" i="648"/>
  <c r="AF78" i="648"/>
  <c r="W78" i="648"/>
  <c r="AG77" i="648"/>
  <c r="AF77" i="648"/>
  <c r="W77" i="648"/>
  <c r="W76" i="648"/>
  <c r="N76" i="648" s="1"/>
  <c r="P76" i="648"/>
  <c r="H76" i="648"/>
  <c r="W75" i="648"/>
  <c r="N75" i="648" s="1"/>
  <c r="H75" i="648"/>
  <c r="W74" i="648"/>
  <c r="N74" i="648" s="1"/>
  <c r="P74" i="648"/>
  <c r="H74" i="648"/>
  <c r="W73" i="648"/>
  <c r="N73" i="648" s="1"/>
  <c r="H73" i="648"/>
  <c r="W72" i="648"/>
  <c r="N72" i="648" s="1"/>
  <c r="P72" i="648"/>
  <c r="H72" i="648"/>
  <c r="W71" i="648"/>
  <c r="N71" i="648" s="1"/>
  <c r="H71" i="648"/>
  <c r="AF70" i="648"/>
  <c r="W70" i="648"/>
  <c r="O70" i="648"/>
  <c r="N70" i="648"/>
  <c r="AG70" i="648" s="1"/>
  <c r="H70" i="648"/>
  <c r="AE69" i="648"/>
  <c r="AD69" i="648"/>
  <c r="AA69" i="648"/>
  <c r="Z69" i="648"/>
  <c r="W69" i="648"/>
  <c r="M69" i="648"/>
  <c r="W68" i="648"/>
  <c r="H68" i="648"/>
  <c r="AG67" i="648"/>
  <c r="AF67" i="648"/>
  <c r="W67" i="648"/>
  <c r="H67" i="648"/>
  <c r="AG66" i="648"/>
  <c r="AF66" i="648"/>
  <c r="W66" i="648"/>
  <c r="H66" i="648"/>
  <c r="AG65" i="648"/>
  <c r="AF65" i="648"/>
  <c r="W65" i="648"/>
  <c r="H65" i="648"/>
  <c r="AG64" i="648"/>
  <c r="AF64" i="648"/>
  <c r="W64" i="648"/>
  <c r="H64" i="648"/>
  <c r="AG63" i="648"/>
  <c r="AF63" i="648"/>
  <c r="W63" i="648"/>
  <c r="H63" i="648"/>
  <c r="AG62" i="648"/>
  <c r="AF62" i="648"/>
  <c r="W62" i="648"/>
  <c r="H62" i="648"/>
  <c r="AG61" i="648"/>
  <c r="AF61" i="648"/>
  <c r="W61" i="648"/>
  <c r="H61" i="648"/>
  <c r="W60" i="648"/>
  <c r="P60" i="648"/>
  <c r="N60" i="648"/>
  <c r="O60" i="648" s="1"/>
  <c r="H60" i="648"/>
  <c r="W59" i="648"/>
  <c r="N59" i="648"/>
  <c r="P59" i="648"/>
  <c r="H59" i="648"/>
  <c r="W58" i="648"/>
  <c r="P58" i="648"/>
  <c r="N58" i="648"/>
  <c r="O58" i="648" s="1"/>
  <c r="H58" i="648"/>
  <c r="W57" i="648"/>
  <c r="N57" i="648" s="1"/>
  <c r="P57" i="648"/>
  <c r="H57" i="648"/>
  <c r="AE56" i="648"/>
  <c r="AD56" i="648"/>
  <c r="AA56" i="648"/>
  <c r="Z56" i="648"/>
  <c r="W56" i="648"/>
  <c r="M56" i="648"/>
  <c r="W55" i="648"/>
  <c r="H55" i="648"/>
  <c r="AG54" i="648"/>
  <c r="AF54" i="648"/>
  <c r="W54" i="648"/>
  <c r="H54" i="648"/>
  <c r="AG53" i="648"/>
  <c r="AF53" i="648"/>
  <c r="W53" i="648"/>
  <c r="H53" i="648"/>
  <c r="AG52" i="648"/>
  <c r="AF52" i="648"/>
  <c r="W52" i="648"/>
  <c r="H52" i="648"/>
  <c r="AG51" i="648"/>
  <c r="W51" i="648"/>
  <c r="N51" i="648"/>
  <c r="AF51" i="648" s="1"/>
  <c r="P51" i="648"/>
  <c r="H51" i="648"/>
  <c r="W50" i="648"/>
  <c r="N50" i="648" s="1"/>
  <c r="P50" i="648"/>
  <c r="H50" i="648"/>
  <c r="W49" i="648"/>
  <c r="N49" i="648" s="1"/>
  <c r="H49" i="648"/>
  <c r="W48" i="648"/>
  <c r="N48" i="648" s="1"/>
  <c r="H48" i="648"/>
  <c r="W47" i="648"/>
  <c r="N47" i="648" s="1"/>
  <c r="H47" i="648"/>
  <c r="W46" i="648"/>
  <c r="N46" i="648" s="1"/>
  <c r="H46" i="648"/>
  <c r="W45" i="648"/>
  <c r="N45" i="648" s="1"/>
  <c r="H45" i="648"/>
  <c r="W44" i="648"/>
  <c r="N44" i="648" s="1"/>
  <c r="P44" i="648"/>
  <c r="H44" i="648"/>
  <c r="AE43" i="648"/>
  <c r="AD43" i="648"/>
  <c r="AA43" i="648"/>
  <c r="Z43" i="648"/>
  <c r="M43" i="648"/>
  <c r="W42" i="648"/>
  <c r="H42" i="648"/>
  <c r="W41" i="648"/>
  <c r="H41" i="648"/>
  <c r="AG40" i="648"/>
  <c r="AF40" i="648"/>
  <c r="W40" i="648"/>
  <c r="H40" i="648"/>
  <c r="AG39" i="648"/>
  <c r="AF39" i="648"/>
  <c r="W39" i="648"/>
  <c r="H39" i="648"/>
  <c r="AG38" i="648"/>
  <c r="AF38" i="648"/>
  <c r="W38" i="648"/>
  <c r="H38" i="648"/>
  <c r="W37" i="648"/>
  <c r="N37" i="648" s="1"/>
  <c r="P37" i="648"/>
  <c r="H37" i="648"/>
  <c r="W36" i="648"/>
  <c r="N36" i="648"/>
  <c r="O36" i="648" s="1"/>
  <c r="H36" i="648"/>
  <c r="W35" i="648"/>
  <c r="N35" i="648" s="1"/>
  <c r="P35" i="648"/>
  <c r="H35" i="648"/>
  <c r="AG34" i="648"/>
  <c r="W34" i="648"/>
  <c r="N34" i="648"/>
  <c r="O34" i="648" s="1"/>
  <c r="P34" i="648"/>
  <c r="H34" i="648"/>
  <c r="W33" i="648"/>
  <c r="N33" i="648" s="1"/>
  <c r="P33" i="648"/>
  <c r="H33" i="648"/>
  <c r="AG32" i="648"/>
  <c r="W32" i="648"/>
  <c r="N32" i="648"/>
  <c r="O32" i="648" s="1"/>
  <c r="P32" i="648"/>
  <c r="H32" i="648"/>
  <c r="AF31" i="648"/>
  <c r="W31" i="648"/>
  <c r="N31" i="648"/>
  <c r="N43" i="648" s="1"/>
  <c r="H31" i="648"/>
  <c r="AE30" i="648"/>
  <c r="AE2" i="648" s="1"/>
  <c r="AD30" i="648"/>
  <c r="AA30" i="648"/>
  <c r="Z30" i="648"/>
  <c r="M30" i="648"/>
  <c r="P30" i="648"/>
  <c r="AF29" i="648"/>
  <c r="W29" i="648"/>
  <c r="H29" i="648"/>
  <c r="AG28" i="648"/>
  <c r="AF28" i="648"/>
  <c r="W28" i="648"/>
  <c r="H28" i="648"/>
  <c r="AG27" i="648"/>
  <c r="AF27" i="648"/>
  <c r="W27" i="648"/>
  <c r="H27" i="648"/>
  <c r="AG26" i="648"/>
  <c r="AF26" i="648"/>
  <c r="W26" i="648"/>
  <c r="H26" i="648"/>
  <c r="AG25" i="648"/>
  <c r="AF25" i="648"/>
  <c r="W25" i="648"/>
  <c r="H25" i="648"/>
  <c r="W24" i="648"/>
  <c r="N24" i="648" s="1"/>
  <c r="P24" i="648"/>
  <c r="H24" i="648"/>
  <c r="W23" i="648"/>
  <c r="N23" i="648"/>
  <c r="AF23" i="648" s="1"/>
  <c r="P23" i="648"/>
  <c r="H23" i="648"/>
  <c r="W22" i="648"/>
  <c r="N22" i="648" s="1"/>
  <c r="P22" i="648"/>
  <c r="H22" i="648"/>
  <c r="W21" i="648"/>
  <c r="N21" i="648"/>
  <c r="AF21" i="648" s="1"/>
  <c r="P21" i="648"/>
  <c r="H21" i="648"/>
  <c r="W20" i="648"/>
  <c r="N20" i="648" s="1"/>
  <c r="P20" i="648"/>
  <c r="H20" i="648"/>
  <c r="W19" i="648"/>
  <c r="N19" i="648"/>
  <c r="AF19" i="648" s="1"/>
  <c r="P19" i="648"/>
  <c r="H19" i="648"/>
  <c r="W18" i="648"/>
  <c r="N18" i="648"/>
  <c r="N30" i="648" s="1"/>
  <c r="P18" i="648"/>
  <c r="H18" i="648"/>
  <c r="AE17" i="648"/>
  <c r="AD17" i="648"/>
  <c r="AA17" i="648"/>
  <c r="Z17" i="648"/>
  <c r="Z2" i="648" s="1"/>
  <c r="W17" i="648"/>
  <c r="M17" i="648"/>
  <c r="I1" i="648" s="1"/>
  <c r="AG16" i="648"/>
  <c r="AF16" i="648"/>
  <c r="W16" i="648"/>
  <c r="H16" i="648"/>
  <c r="AG15" i="648"/>
  <c r="AF15" i="648"/>
  <c r="W15" i="648"/>
  <c r="H15" i="648"/>
  <c r="AG14" i="648"/>
  <c r="AF14" i="648"/>
  <c r="W14" i="648"/>
  <c r="H14" i="648"/>
  <c r="AG13" i="648"/>
  <c r="AF13" i="648"/>
  <c r="W13" i="648"/>
  <c r="H13" i="648"/>
  <c r="AG12" i="648"/>
  <c r="W12" i="648"/>
  <c r="P12" i="648"/>
  <c r="N12" i="648"/>
  <c r="O12" i="648" s="1"/>
  <c r="H12" i="648"/>
  <c r="W11" i="648"/>
  <c r="N11" i="648" s="1"/>
  <c r="P11" i="648"/>
  <c r="H11" i="648"/>
  <c r="AG10" i="648"/>
  <c r="W10" i="648"/>
  <c r="P10" i="648"/>
  <c r="N10" i="648"/>
  <c r="O10" i="648" s="1"/>
  <c r="H10" i="648"/>
  <c r="W9" i="648"/>
  <c r="N9" i="648" s="1"/>
  <c r="P9" i="648"/>
  <c r="H9" i="648"/>
  <c r="AG8" i="648"/>
  <c r="W8" i="648"/>
  <c r="P8" i="648"/>
  <c r="N8" i="648"/>
  <c r="O8" i="648" s="1"/>
  <c r="H8" i="648"/>
  <c r="W7" i="648"/>
  <c r="N7" i="648" s="1"/>
  <c r="P7" i="648"/>
  <c r="H7" i="648"/>
  <c r="AG6" i="648"/>
  <c r="W6" i="648"/>
  <c r="P6" i="648"/>
  <c r="N6" i="648"/>
  <c r="O6" i="648" s="1"/>
  <c r="H6" i="648"/>
  <c r="AF5" i="648"/>
  <c r="W5" i="648"/>
  <c r="P5" i="648"/>
  <c r="N5" i="648"/>
  <c r="N17" i="648" s="1"/>
  <c r="P17" i="648"/>
  <c r="H5" i="648"/>
  <c r="AD2" i="648"/>
  <c r="AA2" i="648"/>
  <c r="I2" i="648"/>
  <c r="E1" i="648"/>
  <c r="R30" i="655" l="1"/>
  <c r="S18" i="655" s="1"/>
  <c r="Q30" i="655"/>
  <c r="R128" i="655"/>
  <c r="Q128" i="655"/>
  <c r="R124" i="655"/>
  <c r="Q124" i="655"/>
  <c r="Q161" i="655"/>
  <c r="O173" i="655"/>
  <c r="R161" i="655"/>
  <c r="R138" i="655"/>
  <c r="Q138" i="655"/>
  <c r="Q122" i="655"/>
  <c r="O134" i="655"/>
  <c r="R122" i="655"/>
  <c r="AG121" i="655"/>
  <c r="AH109" i="655" s="1"/>
  <c r="AF121" i="655"/>
  <c r="Q98" i="655"/>
  <c r="R98" i="655"/>
  <c r="R111" i="655"/>
  <c r="Q111" i="655"/>
  <c r="Q82" i="655"/>
  <c r="AG82" i="655"/>
  <c r="AH70" i="655" s="1"/>
  <c r="AF82" i="655"/>
  <c r="R26" i="655"/>
  <c r="Q26" i="655"/>
  <c r="R89" i="655"/>
  <c r="Q89" i="655"/>
  <c r="O95" i="655"/>
  <c r="R83" i="655"/>
  <c r="Q83" i="655"/>
  <c r="R58" i="655"/>
  <c r="Q58" i="655"/>
  <c r="R37" i="655"/>
  <c r="Q37" i="655"/>
  <c r="R33" i="655"/>
  <c r="Q33" i="655"/>
  <c r="R12" i="655"/>
  <c r="Q12" i="655"/>
  <c r="Q164" i="654"/>
  <c r="R164" i="654"/>
  <c r="O160" i="654"/>
  <c r="R148" i="654"/>
  <c r="Q148" i="654"/>
  <c r="R11" i="655"/>
  <c r="Q11" i="655"/>
  <c r="R10" i="655"/>
  <c r="Q10" i="655"/>
  <c r="AG147" i="654"/>
  <c r="AH135" i="654" s="1"/>
  <c r="AF147" i="654"/>
  <c r="AF56" i="655"/>
  <c r="AG56" i="655"/>
  <c r="AH44" i="655" s="1"/>
  <c r="Q56" i="655"/>
  <c r="R127" i="654"/>
  <c r="Q127" i="654"/>
  <c r="R123" i="654"/>
  <c r="Q123" i="654"/>
  <c r="Q115" i="654"/>
  <c r="R115" i="654"/>
  <c r="R100" i="654"/>
  <c r="Q100" i="654"/>
  <c r="O108" i="654"/>
  <c r="Q96" i="654"/>
  <c r="R96" i="654"/>
  <c r="AG82" i="654"/>
  <c r="AH70" i="654" s="1"/>
  <c r="AF82" i="654"/>
  <c r="Q82" i="654"/>
  <c r="Q116" i="654"/>
  <c r="R116" i="654"/>
  <c r="Q99" i="654"/>
  <c r="R99" i="654"/>
  <c r="R73" i="654"/>
  <c r="Q73" i="654"/>
  <c r="Q59" i="654"/>
  <c r="R59" i="654"/>
  <c r="R51" i="654"/>
  <c r="Q51" i="654"/>
  <c r="R11" i="654"/>
  <c r="Q11" i="654"/>
  <c r="R7" i="654"/>
  <c r="Q7" i="654"/>
  <c r="Q86" i="654"/>
  <c r="R86" i="654"/>
  <c r="O69" i="654"/>
  <c r="R69" i="654" s="1"/>
  <c r="S57" i="654" s="1"/>
  <c r="AG17" i="654"/>
  <c r="AH5" i="654" s="1"/>
  <c r="AF17" i="654"/>
  <c r="R45" i="654"/>
  <c r="Q45" i="654"/>
  <c r="R33" i="654"/>
  <c r="Q33" i="654"/>
  <c r="AF30" i="654"/>
  <c r="AG30" i="654"/>
  <c r="AH18" i="654" s="1"/>
  <c r="R127" i="655"/>
  <c r="Q127" i="655"/>
  <c r="AG173" i="655"/>
  <c r="AH161" i="655" s="1"/>
  <c r="AF173" i="655"/>
  <c r="Q164" i="655"/>
  <c r="R164" i="655"/>
  <c r="Q154" i="655"/>
  <c r="R154" i="655"/>
  <c r="Q150" i="655"/>
  <c r="R150" i="655"/>
  <c r="AG147" i="655"/>
  <c r="AH135" i="655" s="1"/>
  <c r="AF147" i="655"/>
  <c r="AF160" i="655"/>
  <c r="R139" i="655"/>
  <c r="Q139" i="655"/>
  <c r="Q135" i="655"/>
  <c r="AG134" i="655"/>
  <c r="AH122" i="655" s="1"/>
  <c r="AF134" i="655"/>
  <c r="R123" i="655"/>
  <c r="Q123" i="655"/>
  <c r="O121" i="655"/>
  <c r="R109" i="655"/>
  <c r="Q109" i="655"/>
  <c r="R99" i="655"/>
  <c r="Q99" i="655"/>
  <c r="R112" i="655"/>
  <c r="Q112" i="655"/>
  <c r="AF108" i="655"/>
  <c r="AG108" i="655"/>
  <c r="AH96" i="655" s="1"/>
  <c r="R85" i="655"/>
  <c r="Q85" i="655"/>
  <c r="AG69" i="655"/>
  <c r="AH57" i="655" s="1"/>
  <c r="Q69" i="655"/>
  <c r="AF69" i="655"/>
  <c r="R25" i="655"/>
  <c r="Q25" i="655"/>
  <c r="Q115" i="655"/>
  <c r="R103" i="655"/>
  <c r="Q103" i="655"/>
  <c r="Q71" i="655"/>
  <c r="R71" i="655"/>
  <c r="Q50" i="655"/>
  <c r="R50" i="655"/>
  <c r="AG43" i="655"/>
  <c r="AH31" i="655" s="1"/>
  <c r="AF43" i="655"/>
  <c r="Q43" i="655"/>
  <c r="R90" i="655"/>
  <c r="Q90" i="655"/>
  <c r="AG95" i="655"/>
  <c r="AH83" i="655" s="1"/>
  <c r="AF95" i="655"/>
  <c r="O82" i="655"/>
  <c r="R9" i="655"/>
  <c r="Q9" i="655"/>
  <c r="O17" i="655"/>
  <c r="R5" i="655"/>
  <c r="Q5" i="655"/>
  <c r="R45" i="655"/>
  <c r="Q45" i="655"/>
  <c r="R38" i="655"/>
  <c r="Q38" i="655"/>
  <c r="R34" i="655"/>
  <c r="Q34" i="655"/>
  <c r="Q166" i="654"/>
  <c r="R166" i="654"/>
  <c r="AG160" i="654"/>
  <c r="AH148" i="654" s="1"/>
  <c r="AF160" i="654"/>
  <c r="R60" i="655"/>
  <c r="Q60" i="655"/>
  <c r="Q18" i="655"/>
  <c r="Q147" i="654"/>
  <c r="R147" i="654"/>
  <c r="S135" i="654" s="1"/>
  <c r="Q161" i="654"/>
  <c r="O173" i="654"/>
  <c r="R161" i="654"/>
  <c r="R128" i="654"/>
  <c r="Q128" i="654"/>
  <c r="R124" i="654"/>
  <c r="Q124" i="654"/>
  <c r="R83" i="654"/>
  <c r="Q83" i="654"/>
  <c r="O95" i="654"/>
  <c r="R111" i="654"/>
  <c r="Q111" i="654"/>
  <c r="AF121" i="654"/>
  <c r="AG121" i="654"/>
  <c r="AH109" i="654" s="1"/>
  <c r="AF108" i="654"/>
  <c r="AG108" i="654"/>
  <c r="AH96" i="654" s="1"/>
  <c r="R112" i="654"/>
  <c r="Q112" i="654"/>
  <c r="R102" i="654"/>
  <c r="Q102" i="654"/>
  <c r="R50" i="654"/>
  <c r="Q50" i="654"/>
  <c r="Q43" i="654"/>
  <c r="AG43" i="654"/>
  <c r="AH31" i="654" s="1"/>
  <c r="AF43" i="654"/>
  <c r="R74" i="654"/>
  <c r="Q74" i="654"/>
  <c r="Q87" i="654"/>
  <c r="R87" i="654"/>
  <c r="AG56" i="654"/>
  <c r="AH44" i="654" s="1"/>
  <c r="Q56" i="654"/>
  <c r="AF56" i="654"/>
  <c r="R38" i="654"/>
  <c r="Q38" i="654"/>
  <c r="O30" i="654"/>
  <c r="Q18" i="654"/>
  <c r="R18" i="654"/>
  <c r="R34" i="654"/>
  <c r="Q34" i="654"/>
  <c r="R126" i="655"/>
  <c r="Q126" i="655"/>
  <c r="R140" i="655"/>
  <c r="Q140" i="655"/>
  <c r="R136" i="655"/>
  <c r="Q136" i="655"/>
  <c r="R135" i="655"/>
  <c r="Q142" i="655"/>
  <c r="R117" i="655"/>
  <c r="Q117" i="655"/>
  <c r="Q102" i="655"/>
  <c r="R102" i="655"/>
  <c r="R113" i="655"/>
  <c r="Q113" i="655"/>
  <c r="R24" i="655"/>
  <c r="Q24" i="655"/>
  <c r="Q48" i="655"/>
  <c r="R48" i="655"/>
  <c r="R97" i="655"/>
  <c r="Q97" i="655"/>
  <c r="R87" i="655"/>
  <c r="Q87" i="655"/>
  <c r="O69" i="655"/>
  <c r="R69" i="655" s="1"/>
  <c r="S57" i="655" s="1"/>
  <c r="R47" i="655"/>
  <c r="Q47" i="655"/>
  <c r="R35" i="655"/>
  <c r="Q35" i="655"/>
  <c r="AF17" i="655"/>
  <c r="AG17" i="655"/>
  <c r="AH5" i="655" s="1"/>
  <c r="Q72" i="655"/>
  <c r="R72" i="655"/>
  <c r="R51" i="655"/>
  <c r="Q51" i="655"/>
  <c r="R18" i="655"/>
  <c r="Q140" i="654"/>
  <c r="R154" i="654"/>
  <c r="R139" i="654"/>
  <c r="Q139" i="654"/>
  <c r="R49" i="655"/>
  <c r="Q49" i="655"/>
  <c r="O56" i="655"/>
  <c r="R56" i="655" s="1"/>
  <c r="S44" i="655" s="1"/>
  <c r="R44" i="655"/>
  <c r="Q44" i="655"/>
  <c r="R125" i="654"/>
  <c r="Q125" i="654"/>
  <c r="R122" i="654"/>
  <c r="Q122" i="654"/>
  <c r="O134" i="654"/>
  <c r="O121" i="654"/>
  <c r="Q114" i="654"/>
  <c r="R114" i="654"/>
  <c r="Q141" i="654"/>
  <c r="AF69" i="654"/>
  <c r="AG69" i="654"/>
  <c r="AH57" i="654" s="1"/>
  <c r="Q69" i="654"/>
  <c r="AF134" i="654"/>
  <c r="Q97" i="654"/>
  <c r="R97" i="654"/>
  <c r="R70" i="654"/>
  <c r="O82" i="654"/>
  <c r="R82" i="654" s="1"/>
  <c r="S70" i="654" s="1"/>
  <c r="Q70" i="654"/>
  <c r="R48" i="654"/>
  <c r="Q48" i="654"/>
  <c r="R71" i="654"/>
  <c r="Q71" i="654"/>
  <c r="R9" i="654"/>
  <c r="Q9" i="654"/>
  <c r="Q88" i="654"/>
  <c r="R88" i="654"/>
  <c r="Q84" i="654"/>
  <c r="R84" i="654"/>
  <c r="R47" i="654"/>
  <c r="Q47" i="654"/>
  <c r="Q110" i="654"/>
  <c r="R49" i="654"/>
  <c r="Q49" i="654"/>
  <c r="R35" i="654"/>
  <c r="Q35" i="654"/>
  <c r="R148" i="655"/>
  <c r="Q148" i="655"/>
  <c r="O160" i="655"/>
  <c r="R129" i="655"/>
  <c r="Q129" i="655"/>
  <c r="R125" i="655"/>
  <c r="Q125" i="655"/>
  <c r="Q166" i="655"/>
  <c r="R166" i="655"/>
  <c r="Q162" i="655"/>
  <c r="R162" i="655"/>
  <c r="Q152" i="655"/>
  <c r="R152" i="655"/>
  <c r="R141" i="655"/>
  <c r="Q141" i="655"/>
  <c r="R137" i="655"/>
  <c r="Q137" i="655"/>
  <c r="O147" i="655"/>
  <c r="R167" i="655"/>
  <c r="Q167" i="655"/>
  <c r="R116" i="655"/>
  <c r="Q100" i="655"/>
  <c r="R100" i="655"/>
  <c r="R86" i="655"/>
  <c r="Q86" i="655"/>
  <c r="R114" i="655"/>
  <c r="Q114" i="655"/>
  <c r="R110" i="655"/>
  <c r="Q110" i="655"/>
  <c r="R101" i="655"/>
  <c r="Q101" i="655"/>
  <c r="O108" i="655"/>
  <c r="R96" i="655"/>
  <c r="Q96" i="655"/>
  <c r="Q57" i="655"/>
  <c r="R23" i="655"/>
  <c r="Q23" i="655"/>
  <c r="R84" i="655"/>
  <c r="Q84" i="655"/>
  <c r="Q73" i="655"/>
  <c r="R73" i="655"/>
  <c r="Q70" i="655"/>
  <c r="Q46" i="655"/>
  <c r="R46" i="655"/>
  <c r="Q31" i="655"/>
  <c r="O43" i="655"/>
  <c r="R43" i="655" s="1"/>
  <c r="S31" i="655" s="1"/>
  <c r="R31" i="655"/>
  <c r="R88" i="655"/>
  <c r="Q88" i="655"/>
  <c r="R7" i="655"/>
  <c r="Q7" i="655"/>
  <c r="R36" i="655"/>
  <c r="Q36" i="655"/>
  <c r="R32" i="655"/>
  <c r="Q32" i="655"/>
  <c r="R8" i="655"/>
  <c r="Q8" i="655"/>
  <c r="Q162" i="654"/>
  <c r="R162" i="654"/>
  <c r="R136" i="654"/>
  <c r="AG173" i="654"/>
  <c r="AH161" i="654" s="1"/>
  <c r="AF173" i="654"/>
  <c r="R137" i="654"/>
  <c r="Q137" i="654"/>
  <c r="R126" i="654"/>
  <c r="Q126" i="654"/>
  <c r="R103" i="654"/>
  <c r="Q103" i="654"/>
  <c r="R113" i="654"/>
  <c r="Q113" i="654"/>
  <c r="R46" i="654"/>
  <c r="Q46" i="654"/>
  <c r="R31" i="654"/>
  <c r="Q31" i="654"/>
  <c r="O43" i="654"/>
  <c r="R43" i="654" s="1"/>
  <c r="S31" i="654" s="1"/>
  <c r="R72" i="654"/>
  <c r="Q72" i="654"/>
  <c r="R37" i="654"/>
  <c r="Q37" i="654"/>
  <c r="Q89" i="654"/>
  <c r="R89" i="654"/>
  <c r="Q85" i="654"/>
  <c r="R85" i="654"/>
  <c r="O56" i="654"/>
  <c r="R56" i="654" s="1"/>
  <c r="S44" i="654" s="1"/>
  <c r="R44" i="654"/>
  <c r="Q44" i="654"/>
  <c r="AF95" i="654"/>
  <c r="AG95" i="654"/>
  <c r="AH83" i="654" s="1"/>
  <c r="O17" i="654"/>
  <c r="R5" i="654"/>
  <c r="Q5" i="654"/>
  <c r="R36" i="654"/>
  <c r="Q36" i="654"/>
  <c r="R32" i="654"/>
  <c r="Q32" i="654"/>
  <c r="E2" i="652"/>
  <c r="G1" i="649"/>
  <c r="G2" i="649" s="1"/>
  <c r="G1" i="648"/>
  <c r="G2" i="648" s="1"/>
  <c r="AG30" i="648"/>
  <c r="AH18" i="648" s="1"/>
  <c r="AF30" i="648"/>
  <c r="AG24" i="648"/>
  <c r="O24" i="648"/>
  <c r="AF24" i="648"/>
  <c r="Q43" i="648"/>
  <c r="AG43" i="648"/>
  <c r="AH31" i="648" s="1"/>
  <c r="AF43" i="648"/>
  <c r="O46" i="648"/>
  <c r="AG46" i="648"/>
  <c r="AF46" i="648"/>
  <c r="AG7" i="648"/>
  <c r="AF7" i="648"/>
  <c r="O7" i="648"/>
  <c r="Q12" i="648"/>
  <c r="R12" i="648"/>
  <c r="AG20" i="648"/>
  <c r="AF20" i="648"/>
  <c r="O20" i="648"/>
  <c r="AF44" i="648"/>
  <c r="N56" i="648"/>
  <c r="O44" i="648"/>
  <c r="AG44" i="648"/>
  <c r="O48" i="648"/>
  <c r="AG48" i="648"/>
  <c r="AF48" i="648"/>
  <c r="R32" i="648"/>
  <c r="Q32" i="648"/>
  <c r="Q10" i="648"/>
  <c r="R10" i="648"/>
  <c r="O22" i="648"/>
  <c r="AG22" i="648"/>
  <c r="AF22" i="648"/>
  <c r="AG33" i="648"/>
  <c r="AF33" i="648"/>
  <c r="O33" i="648"/>
  <c r="AG45" i="648"/>
  <c r="AF45" i="648"/>
  <c r="O45" i="648"/>
  <c r="AG49" i="648"/>
  <c r="AF49" i="648"/>
  <c r="O49" i="648"/>
  <c r="AG17" i="648"/>
  <c r="AH5" i="648" s="1"/>
  <c r="AF17" i="648"/>
  <c r="R8" i="648"/>
  <c r="Q8" i="648"/>
  <c r="AG11" i="648"/>
  <c r="O11" i="648"/>
  <c r="AF11" i="648"/>
  <c r="AG35" i="648"/>
  <c r="O35" i="648"/>
  <c r="AF35" i="648"/>
  <c r="AG37" i="648"/>
  <c r="AF37" i="648"/>
  <c r="O37" i="648"/>
  <c r="AG50" i="648"/>
  <c r="AF50" i="648"/>
  <c r="O50" i="648"/>
  <c r="Q6" i="648"/>
  <c r="R6" i="648"/>
  <c r="AG9" i="648"/>
  <c r="AF9" i="648"/>
  <c r="O9" i="648"/>
  <c r="R34" i="648"/>
  <c r="Q34" i="648"/>
  <c r="Q36" i="648"/>
  <c r="R36" i="648"/>
  <c r="P43" i="648"/>
  <c r="AG47" i="648"/>
  <c r="AF47" i="648"/>
  <c r="O47" i="648"/>
  <c r="AG18" i="648"/>
  <c r="AG5" i="648"/>
  <c r="O18" i="648"/>
  <c r="O19" i="648"/>
  <c r="O23" i="648"/>
  <c r="AF6" i="648"/>
  <c r="AF8" i="648"/>
  <c r="AF10" i="648"/>
  <c r="AF12" i="648"/>
  <c r="AF18" i="648"/>
  <c r="AG19" i="648"/>
  <c r="AG21" i="648"/>
  <c r="AG23" i="648"/>
  <c r="P31" i="648"/>
  <c r="AF32" i="648"/>
  <c r="AF34" i="648"/>
  <c r="P36" i="648"/>
  <c r="AF36" i="648"/>
  <c r="P46" i="648"/>
  <c r="P48" i="648"/>
  <c r="P56" i="648"/>
  <c r="AG59" i="648"/>
  <c r="AF59" i="648"/>
  <c r="O59" i="648"/>
  <c r="R70" i="648"/>
  <c r="AF74" i="648"/>
  <c r="O74" i="648"/>
  <c r="AG74" i="648"/>
  <c r="R86" i="648"/>
  <c r="Q86" i="648"/>
  <c r="AG87" i="648"/>
  <c r="AF87" i="648"/>
  <c r="O87" i="648"/>
  <c r="N108" i="648"/>
  <c r="R100" i="648"/>
  <c r="Q100" i="648"/>
  <c r="AG111" i="648"/>
  <c r="AF111" i="648"/>
  <c r="O111" i="648"/>
  <c r="AG115" i="648"/>
  <c r="AF115" i="648"/>
  <c r="O115" i="648"/>
  <c r="R136" i="648"/>
  <c r="Q136" i="648"/>
  <c r="AG139" i="648"/>
  <c r="AF139" i="648"/>
  <c r="O139" i="648"/>
  <c r="R144" i="648"/>
  <c r="Q144" i="648"/>
  <c r="AG36" i="648"/>
  <c r="P69" i="648"/>
  <c r="AF72" i="648"/>
  <c r="O72" i="648"/>
  <c r="AG72" i="648"/>
  <c r="AG75" i="648"/>
  <c r="AF75" i="648"/>
  <c r="O75" i="648"/>
  <c r="R84" i="648"/>
  <c r="Q84" i="648"/>
  <c r="AG121" i="648"/>
  <c r="AH109" i="648" s="1"/>
  <c r="AF121" i="648"/>
  <c r="AG137" i="648"/>
  <c r="AF137" i="648"/>
  <c r="O137" i="648"/>
  <c r="R142" i="648"/>
  <c r="Q142" i="648"/>
  <c r="P45" i="648"/>
  <c r="P47" i="648"/>
  <c r="P49" i="648"/>
  <c r="O57" i="648"/>
  <c r="AG57" i="648"/>
  <c r="N69" i="648"/>
  <c r="AF57" i="648"/>
  <c r="AF58" i="648"/>
  <c r="AG73" i="648"/>
  <c r="AF73" i="648"/>
  <c r="O73" i="648"/>
  <c r="AF76" i="648"/>
  <c r="O76" i="648"/>
  <c r="AG76" i="648"/>
  <c r="AG89" i="648"/>
  <c r="AF89" i="648"/>
  <c r="O89" i="648"/>
  <c r="AG99" i="648"/>
  <c r="AF99" i="648"/>
  <c r="O99" i="648"/>
  <c r="AG113" i="648"/>
  <c r="AF113" i="648"/>
  <c r="O113" i="648"/>
  <c r="O135" i="648"/>
  <c r="AG135" i="648"/>
  <c r="N147" i="648"/>
  <c r="AF135" i="648"/>
  <c r="R140" i="648"/>
  <c r="Q140" i="648"/>
  <c r="AG143" i="648"/>
  <c r="AF143" i="648"/>
  <c r="O143" i="648"/>
  <c r="P147" i="648"/>
  <c r="O21" i="648"/>
  <c r="AG31" i="648"/>
  <c r="O5" i="648"/>
  <c r="O31" i="648"/>
  <c r="R58" i="648"/>
  <c r="Q58" i="648"/>
  <c r="R60" i="648"/>
  <c r="Q60" i="648"/>
  <c r="AG71" i="648"/>
  <c r="AF71" i="648"/>
  <c r="O71" i="648"/>
  <c r="R88" i="648"/>
  <c r="Q88" i="648"/>
  <c r="R138" i="648"/>
  <c r="Q138" i="648"/>
  <c r="AG141" i="648"/>
  <c r="AF141" i="648"/>
  <c r="O141" i="648"/>
  <c r="AF60" i="648"/>
  <c r="AF84" i="648"/>
  <c r="AF86" i="648"/>
  <c r="AF88" i="648"/>
  <c r="AF95" i="648"/>
  <c r="R96" i="648"/>
  <c r="AG96" i="648"/>
  <c r="AF98" i="648"/>
  <c r="AF102" i="648"/>
  <c r="AF109" i="648"/>
  <c r="AG110" i="648"/>
  <c r="AG112" i="648"/>
  <c r="AG114" i="648"/>
  <c r="AG122" i="648"/>
  <c r="AF124" i="648"/>
  <c r="AF126" i="648"/>
  <c r="AF136" i="648"/>
  <c r="AF138" i="648"/>
  <c r="AF140" i="648"/>
  <c r="AG164" i="648"/>
  <c r="AF164" i="648"/>
  <c r="O164" i="648"/>
  <c r="AG6" i="649"/>
  <c r="AF6" i="649"/>
  <c r="O6" i="649"/>
  <c r="AG10" i="649"/>
  <c r="AF10" i="649"/>
  <c r="O10" i="649"/>
  <c r="O18" i="649"/>
  <c r="N30" i="649"/>
  <c r="AG18" i="649"/>
  <c r="AF18" i="649"/>
  <c r="R31" i="649"/>
  <c r="AG58" i="648"/>
  <c r="AG60" i="648"/>
  <c r="P70" i="648"/>
  <c r="P71" i="648"/>
  <c r="P73" i="648"/>
  <c r="P75" i="648"/>
  <c r="P82" i="648"/>
  <c r="N82" i="648"/>
  <c r="AF83" i="648"/>
  <c r="AG84" i="648"/>
  <c r="O85" i="648"/>
  <c r="AG86" i="648"/>
  <c r="AG88" i="648"/>
  <c r="O97" i="648"/>
  <c r="O108" i="648" s="1"/>
  <c r="Q98" i="648"/>
  <c r="O101" i="648"/>
  <c r="R102" i="648"/>
  <c r="AG109" i="648"/>
  <c r="O122" i="648"/>
  <c r="O123" i="648"/>
  <c r="Q124" i="648"/>
  <c r="O125" i="648"/>
  <c r="Q126" i="648"/>
  <c r="O127" i="648"/>
  <c r="P134" i="648"/>
  <c r="N134" i="648"/>
  <c r="P161" i="648"/>
  <c r="AG162" i="648"/>
  <c r="AF162" i="648"/>
  <c r="O162" i="648"/>
  <c r="P173" i="648"/>
  <c r="R20" i="649"/>
  <c r="Q20" i="649"/>
  <c r="AF32" i="649"/>
  <c r="O32" i="649"/>
  <c r="AG32" i="649"/>
  <c r="R37" i="649"/>
  <c r="Q37" i="649"/>
  <c r="AG44" i="649"/>
  <c r="AF44" i="649"/>
  <c r="N56" i="649"/>
  <c r="O44" i="649"/>
  <c r="O51" i="648"/>
  <c r="Q70" i="648"/>
  <c r="O82" i="648"/>
  <c r="AG83" i="648"/>
  <c r="AF85" i="648"/>
  <c r="P96" i="648"/>
  <c r="AF97" i="648"/>
  <c r="AF101" i="648"/>
  <c r="O109" i="648"/>
  <c r="O110" i="648"/>
  <c r="O112" i="648"/>
  <c r="O114" i="648"/>
  <c r="P121" i="648"/>
  <c r="AF123" i="648"/>
  <c r="AF125" i="648"/>
  <c r="AF127" i="648"/>
  <c r="AN2" i="649"/>
  <c r="R33" i="649"/>
  <c r="Q33" i="649"/>
  <c r="O83" i="648"/>
  <c r="AF96" i="648"/>
  <c r="R163" i="648"/>
  <c r="Q163" i="648"/>
  <c r="O9" i="649"/>
  <c r="AG9" i="649"/>
  <c r="AF9" i="649"/>
  <c r="O24" i="649"/>
  <c r="AG24" i="649"/>
  <c r="AF24" i="649"/>
  <c r="N43" i="649"/>
  <c r="AG35" i="649"/>
  <c r="AF35" i="649"/>
  <c r="O35" i="649"/>
  <c r="R49" i="649"/>
  <c r="Q49" i="649"/>
  <c r="N173" i="648"/>
  <c r="AG5" i="649"/>
  <c r="AG19" i="649"/>
  <c r="O21" i="649"/>
  <c r="P31" i="649"/>
  <c r="AF33" i="649"/>
  <c r="O34" i="649"/>
  <c r="O43" i="649" s="1"/>
  <c r="R43" i="649" s="1"/>
  <c r="S31" i="649" s="1"/>
  <c r="AG36" i="649"/>
  <c r="AF37" i="649"/>
  <c r="AG46" i="649"/>
  <c r="AG48" i="649"/>
  <c r="AG50" i="649"/>
  <c r="P56" i="649"/>
  <c r="AG57" i="649"/>
  <c r="N69" i="649"/>
  <c r="O57" i="649"/>
  <c r="AG58" i="649"/>
  <c r="R74" i="649"/>
  <c r="Q74" i="649"/>
  <c r="N95" i="649"/>
  <c r="R86" i="649"/>
  <c r="Q86" i="649"/>
  <c r="AF88" i="649"/>
  <c r="O88" i="649"/>
  <c r="AG88" i="649"/>
  <c r="AG96" i="649"/>
  <c r="N108" i="649"/>
  <c r="AF96" i="649"/>
  <c r="O96" i="649"/>
  <c r="O5" i="649"/>
  <c r="O7" i="649"/>
  <c r="O11" i="649"/>
  <c r="P17" i="649"/>
  <c r="N17" i="649"/>
  <c r="AF21" i="649"/>
  <c r="O22" i="649"/>
  <c r="Q31" i="649"/>
  <c r="AF31" i="649"/>
  <c r="AG33" i="649"/>
  <c r="AG37" i="649"/>
  <c r="AF45" i="649"/>
  <c r="AF47" i="649"/>
  <c r="AF49" i="649"/>
  <c r="AF51" i="649"/>
  <c r="AF70" i="649"/>
  <c r="N82" i="649"/>
  <c r="O70" i="649"/>
  <c r="AG70" i="649"/>
  <c r="P108" i="649"/>
  <c r="AF161" i="648"/>
  <c r="P7" i="649"/>
  <c r="AF7" i="649"/>
  <c r="O8" i="649"/>
  <c r="P11" i="649"/>
  <c r="AF11" i="649"/>
  <c r="O19" i="649"/>
  <c r="P22" i="649"/>
  <c r="AF22" i="649"/>
  <c r="O23" i="649"/>
  <c r="AG31" i="649"/>
  <c r="O36" i="649"/>
  <c r="R45" i="649"/>
  <c r="O46" i="649"/>
  <c r="Q47" i="649"/>
  <c r="O48" i="649"/>
  <c r="O50" i="649"/>
  <c r="R51" i="649"/>
  <c r="Q58" i="649"/>
  <c r="AF59" i="649"/>
  <c r="O59" i="649"/>
  <c r="AG59" i="649"/>
  <c r="AF84" i="649"/>
  <c r="O84" i="649"/>
  <c r="AG84" i="649"/>
  <c r="AF102" i="649"/>
  <c r="O102" i="649"/>
  <c r="AG102" i="649"/>
  <c r="R58" i="649"/>
  <c r="P69" i="649"/>
  <c r="P82" i="649"/>
  <c r="R85" i="649"/>
  <c r="Q85" i="649"/>
  <c r="AG87" i="649"/>
  <c r="AF87" i="649"/>
  <c r="O87" i="649"/>
  <c r="N121" i="649"/>
  <c r="AF109" i="649"/>
  <c r="O109" i="649"/>
  <c r="AG109" i="649"/>
  <c r="O71" i="649"/>
  <c r="AG73" i="649"/>
  <c r="AF74" i="649"/>
  <c r="P83" i="649"/>
  <c r="AF85" i="649"/>
  <c r="O97" i="649"/>
  <c r="AG98" i="649"/>
  <c r="AG100" i="649"/>
  <c r="O101" i="649"/>
  <c r="O110" i="649"/>
  <c r="AG111" i="649"/>
  <c r="AF111" i="649"/>
  <c r="O111" i="649"/>
  <c r="O135" i="649"/>
  <c r="AG135" i="649"/>
  <c r="N147" i="649"/>
  <c r="AF135" i="649"/>
  <c r="AF144" i="649"/>
  <c r="O144" i="649"/>
  <c r="AG144" i="649"/>
  <c r="R148" i="649"/>
  <c r="Q148" i="649"/>
  <c r="AF60" i="649"/>
  <c r="O72" i="649"/>
  <c r="AF83" i="649"/>
  <c r="AG85" i="649"/>
  <c r="AF97" i="649"/>
  <c r="AF99" i="649"/>
  <c r="AF110" i="649"/>
  <c r="O114" i="649"/>
  <c r="AG114" i="649"/>
  <c r="AF114" i="649"/>
  <c r="R125" i="649"/>
  <c r="Q125" i="649"/>
  <c r="R137" i="649"/>
  <c r="Q137" i="649"/>
  <c r="R141" i="649"/>
  <c r="Q141" i="649"/>
  <c r="R149" i="649"/>
  <c r="Q149" i="649"/>
  <c r="R163" i="649"/>
  <c r="Q163" i="649"/>
  <c r="R60" i="649"/>
  <c r="P70" i="649"/>
  <c r="O73" i="649"/>
  <c r="AG83" i="649"/>
  <c r="O98" i="649"/>
  <c r="R99" i="649"/>
  <c r="O100" i="649"/>
  <c r="P109" i="649"/>
  <c r="P121" i="649"/>
  <c r="AF134" i="649"/>
  <c r="AG134" i="649"/>
  <c r="AH122" i="649" s="1"/>
  <c r="AG142" i="649"/>
  <c r="AF142" i="649"/>
  <c r="O142" i="649"/>
  <c r="O83" i="649"/>
  <c r="AG123" i="649"/>
  <c r="AF123" i="649"/>
  <c r="O123" i="649"/>
  <c r="AG127" i="649"/>
  <c r="AF127" i="649"/>
  <c r="O127" i="649"/>
  <c r="AG138" i="649"/>
  <c r="AF138" i="649"/>
  <c r="O138" i="649"/>
  <c r="AG113" i="649"/>
  <c r="P114" i="649"/>
  <c r="O115" i="649"/>
  <c r="AF122" i="649"/>
  <c r="AG124" i="649"/>
  <c r="AF125" i="649"/>
  <c r="O126" i="649"/>
  <c r="AG128" i="649"/>
  <c r="AG136" i="649"/>
  <c r="AF137" i="649"/>
  <c r="AF141" i="649"/>
  <c r="AF149" i="649"/>
  <c r="AG161" i="649"/>
  <c r="AF163" i="649"/>
  <c r="AF165" i="649"/>
  <c r="O112" i="649"/>
  <c r="AF115" i="649"/>
  <c r="O116" i="649"/>
  <c r="AG122" i="649"/>
  <c r="AF126" i="649"/>
  <c r="O139" i="649"/>
  <c r="AG141" i="649"/>
  <c r="O143" i="649"/>
  <c r="AF148" i="649"/>
  <c r="AG149" i="649"/>
  <c r="O150" i="649"/>
  <c r="N160" i="649"/>
  <c r="O161" i="649"/>
  <c r="O162" i="649"/>
  <c r="AG163" i="649"/>
  <c r="O164" i="649"/>
  <c r="Q165" i="649"/>
  <c r="P173" i="649"/>
  <c r="N173" i="649"/>
  <c r="O113" i="649"/>
  <c r="O122" i="649"/>
  <c r="P123" i="649"/>
  <c r="O124" i="649"/>
  <c r="P127" i="649"/>
  <c r="O128" i="649"/>
  <c r="P134" i="649"/>
  <c r="O136" i="649"/>
  <c r="P139" i="649"/>
  <c r="AF139" i="649"/>
  <c r="O140" i="649"/>
  <c r="AF143" i="649"/>
  <c r="AG148" i="649"/>
  <c r="AF150" i="649"/>
  <c r="AF162" i="649"/>
  <c r="AF164" i="649"/>
  <c r="E2" i="654" l="1"/>
  <c r="R17" i="654"/>
  <c r="S5" i="654" s="1"/>
  <c r="Q17" i="654"/>
  <c r="R121" i="655"/>
  <c r="S109" i="655" s="1"/>
  <c r="Q121" i="655"/>
  <c r="R95" i="655"/>
  <c r="S83" i="655" s="1"/>
  <c r="Q95" i="655"/>
  <c r="R173" i="655"/>
  <c r="S161" i="655" s="1"/>
  <c r="Q173" i="655"/>
  <c r="R160" i="655"/>
  <c r="S148" i="655" s="1"/>
  <c r="Q160" i="655"/>
  <c r="Q121" i="654"/>
  <c r="R121" i="654"/>
  <c r="S109" i="654" s="1"/>
  <c r="Q147" i="655"/>
  <c r="R147" i="655"/>
  <c r="S135" i="655" s="1"/>
  <c r="Q134" i="654"/>
  <c r="R134" i="654"/>
  <c r="S122" i="654" s="1"/>
  <c r="R30" i="654"/>
  <c r="S18" i="654" s="1"/>
  <c r="Q30" i="654"/>
  <c r="R82" i="655"/>
  <c r="S70" i="655" s="1"/>
  <c r="R108" i="655"/>
  <c r="S96" i="655" s="1"/>
  <c r="Q108" i="655"/>
  <c r="R95" i="654"/>
  <c r="S83" i="654" s="1"/>
  <c r="Q95" i="654"/>
  <c r="R173" i="654"/>
  <c r="S161" i="654" s="1"/>
  <c r="Q173" i="654"/>
  <c r="E2" i="655"/>
  <c r="R17" i="655"/>
  <c r="S5" i="655" s="1"/>
  <c r="Q17" i="655"/>
  <c r="R108" i="654"/>
  <c r="S96" i="654" s="1"/>
  <c r="Q108" i="654"/>
  <c r="R160" i="654"/>
  <c r="S148" i="654" s="1"/>
  <c r="Q160" i="654"/>
  <c r="Q134" i="655"/>
  <c r="R134" i="655"/>
  <c r="S122" i="655" s="1"/>
  <c r="R108" i="648"/>
  <c r="S96" i="648" s="1"/>
  <c r="R136" i="649"/>
  <c r="Q136" i="649"/>
  <c r="R124" i="649"/>
  <c r="Q124" i="649"/>
  <c r="AG173" i="649"/>
  <c r="AH161" i="649" s="1"/>
  <c r="AF173" i="649"/>
  <c r="Q150" i="649"/>
  <c r="R150" i="649"/>
  <c r="R126" i="649"/>
  <c r="Q126" i="649"/>
  <c r="Q123" i="649"/>
  <c r="R123" i="649"/>
  <c r="R83" i="649"/>
  <c r="Q83" i="649"/>
  <c r="O95" i="649"/>
  <c r="R73" i="649"/>
  <c r="Q73" i="649"/>
  <c r="R114" i="649"/>
  <c r="Q114" i="649"/>
  <c r="O147" i="649"/>
  <c r="R135" i="649"/>
  <c r="Q135" i="649"/>
  <c r="R110" i="649"/>
  <c r="Q110" i="649"/>
  <c r="R97" i="649"/>
  <c r="Q97" i="649"/>
  <c r="R102" i="649"/>
  <c r="Q102" i="649"/>
  <c r="R36" i="649"/>
  <c r="Q36" i="649"/>
  <c r="AF82" i="649"/>
  <c r="Q82" i="649"/>
  <c r="AG82" i="649"/>
  <c r="AH70" i="649" s="1"/>
  <c r="AF17" i="649"/>
  <c r="AG17" i="649"/>
  <c r="AH5" i="649" s="1"/>
  <c r="Q5" i="649"/>
  <c r="O17" i="649"/>
  <c r="R5" i="649"/>
  <c r="O108" i="649"/>
  <c r="R96" i="649"/>
  <c r="Q96" i="649"/>
  <c r="AG173" i="648"/>
  <c r="AH161" i="648" s="1"/>
  <c r="AF173" i="648"/>
  <c r="R110" i="648"/>
  <c r="Q110" i="648"/>
  <c r="R44" i="649"/>
  <c r="O56" i="649"/>
  <c r="R56" i="649" s="1"/>
  <c r="S44" i="649" s="1"/>
  <c r="Q44" i="649"/>
  <c r="R162" i="648"/>
  <c r="Q162" i="648"/>
  <c r="Q122" i="648"/>
  <c r="O134" i="648"/>
  <c r="R122" i="648"/>
  <c r="Q85" i="648"/>
  <c r="R85" i="648"/>
  <c r="R47" i="649"/>
  <c r="AF30" i="649"/>
  <c r="AG30" i="649"/>
  <c r="AH18" i="649" s="1"/>
  <c r="R164" i="648"/>
  <c r="Q164" i="648"/>
  <c r="Q161" i="648"/>
  <c r="Q141" i="648"/>
  <c r="R141" i="648"/>
  <c r="Q108" i="648"/>
  <c r="R71" i="648"/>
  <c r="Q71" i="648"/>
  <c r="R31" i="648"/>
  <c r="O43" i="648"/>
  <c r="R43" i="648" s="1"/>
  <c r="S31" i="648" s="1"/>
  <c r="Q31" i="648"/>
  <c r="AF147" i="648"/>
  <c r="AG147" i="648"/>
  <c r="AH135" i="648" s="1"/>
  <c r="R124" i="648"/>
  <c r="Q99" i="648"/>
  <c r="R99" i="648"/>
  <c r="R98" i="648"/>
  <c r="AF69" i="648"/>
  <c r="AG69" i="648"/>
  <c r="AH57" i="648" s="1"/>
  <c r="Q69" i="648"/>
  <c r="Q137" i="648"/>
  <c r="R137" i="648"/>
  <c r="AG95" i="648"/>
  <c r="AH83" i="648" s="1"/>
  <c r="R126" i="648"/>
  <c r="Q87" i="648"/>
  <c r="R87" i="648"/>
  <c r="Q19" i="648"/>
  <c r="R19" i="648"/>
  <c r="Q47" i="648"/>
  <c r="R47" i="648"/>
  <c r="Q9" i="648"/>
  <c r="R9" i="648"/>
  <c r="Q37" i="648"/>
  <c r="R37" i="648"/>
  <c r="Q35" i="648"/>
  <c r="R35" i="648"/>
  <c r="Q45" i="648"/>
  <c r="R45" i="648"/>
  <c r="R22" i="648"/>
  <c r="Q22" i="648"/>
  <c r="R48" i="648"/>
  <c r="Q48" i="648"/>
  <c r="R24" i="648"/>
  <c r="Q24" i="648"/>
  <c r="R140" i="649"/>
  <c r="Q140" i="649"/>
  <c r="Q162" i="649"/>
  <c r="R162" i="649"/>
  <c r="Q139" i="649"/>
  <c r="R139" i="649"/>
  <c r="Q116" i="649"/>
  <c r="R116" i="649"/>
  <c r="R115" i="649"/>
  <c r="Q115" i="649"/>
  <c r="Q127" i="649"/>
  <c r="R127" i="649"/>
  <c r="R98" i="649"/>
  <c r="Q98" i="649"/>
  <c r="R111" i="649"/>
  <c r="Q111" i="649"/>
  <c r="R101" i="649"/>
  <c r="Q101" i="649"/>
  <c r="R71" i="649"/>
  <c r="Q71" i="649"/>
  <c r="AG121" i="649"/>
  <c r="AH109" i="649" s="1"/>
  <c r="AF121" i="649"/>
  <c r="R46" i="649"/>
  <c r="Q46" i="649"/>
  <c r="R19" i="649"/>
  <c r="Q19" i="649"/>
  <c r="R8" i="649"/>
  <c r="Q8" i="649"/>
  <c r="Q22" i="649"/>
  <c r="R22" i="649"/>
  <c r="R88" i="649"/>
  <c r="Q88" i="649"/>
  <c r="AG95" i="649"/>
  <c r="AH83" i="649" s="1"/>
  <c r="AF95" i="649"/>
  <c r="O69" i="649"/>
  <c r="R69" i="649" s="1"/>
  <c r="S57" i="649" s="1"/>
  <c r="R57" i="649"/>
  <c r="Q57" i="649"/>
  <c r="R21" i="649"/>
  <c r="Q21" i="649"/>
  <c r="R24" i="649"/>
  <c r="Q24" i="649"/>
  <c r="R9" i="649"/>
  <c r="Q9" i="649"/>
  <c r="R83" i="648"/>
  <c r="Q83" i="648"/>
  <c r="O95" i="648"/>
  <c r="O121" i="648"/>
  <c r="R109" i="648"/>
  <c r="Q109" i="648"/>
  <c r="R51" i="648"/>
  <c r="Q51" i="648"/>
  <c r="AF56" i="649"/>
  <c r="AG56" i="649"/>
  <c r="AH44" i="649" s="1"/>
  <c r="Q56" i="649"/>
  <c r="AG134" i="648"/>
  <c r="AH122" i="648" s="1"/>
  <c r="AF134" i="648"/>
  <c r="Q125" i="648"/>
  <c r="R125" i="648"/>
  <c r="Q97" i="648"/>
  <c r="R97" i="648"/>
  <c r="O30" i="649"/>
  <c r="R18" i="649"/>
  <c r="Q18" i="649"/>
  <c r="R6" i="649"/>
  <c r="Q6" i="649"/>
  <c r="R161" i="648"/>
  <c r="Q5" i="648"/>
  <c r="O17" i="648"/>
  <c r="R5" i="648"/>
  <c r="R113" i="648"/>
  <c r="Q113" i="648"/>
  <c r="Q89" i="648"/>
  <c r="R89" i="648"/>
  <c r="R76" i="648"/>
  <c r="Q76" i="648"/>
  <c r="R75" i="648"/>
  <c r="Q75" i="648"/>
  <c r="R72" i="648"/>
  <c r="Q72" i="648"/>
  <c r="Q139" i="648"/>
  <c r="R139" i="648"/>
  <c r="R111" i="648"/>
  <c r="Q111" i="648"/>
  <c r="O30" i="648"/>
  <c r="Q18" i="648"/>
  <c r="R18" i="648"/>
  <c r="Q50" i="648"/>
  <c r="R50" i="648"/>
  <c r="Q49" i="648"/>
  <c r="R49" i="648"/>
  <c r="R20" i="648"/>
  <c r="Q20" i="648"/>
  <c r="R128" i="649"/>
  <c r="Q128" i="649"/>
  <c r="O134" i="649"/>
  <c r="R122" i="649"/>
  <c r="Q122" i="649"/>
  <c r="Q161" i="649"/>
  <c r="O173" i="649"/>
  <c r="R161" i="649"/>
  <c r="R138" i="649"/>
  <c r="Q138" i="649"/>
  <c r="Q72" i="649"/>
  <c r="R72" i="649"/>
  <c r="AF147" i="649"/>
  <c r="AG147" i="649"/>
  <c r="AH135" i="649" s="1"/>
  <c r="Q87" i="649"/>
  <c r="R87" i="649"/>
  <c r="Q59" i="649"/>
  <c r="R59" i="649"/>
  <c r="R50" i="649"/>
  <c r="Q50" i="649"/>
  <c r="R23" i="649"/>
  <c r="Q23" i="649"/>
  <c r="Q60" i="649"/>
  <c r="Q11" i="649"/>
  <c r="R11" i="649"/>
  <c r="Q99" i="649"/>
  <c r="AG108" i="649"/>
  <c r="AH96" i="649" s="1"/>
  <c r="AF108" i="649"/>
  <c r="AG69" i="649"/>
  <c r="AH57" i="649" s="1"/>
  <c r="Q69" i="649"/>
  <c r="AF69" i="649"/>
  <c r="R34" i="649"/>
  <c r="Q34" i="649"/>
  <c r="Q43" i="649"/>
  <c r="AG43" i="649"/>
  <c r="AH31" i="649" s="1"/>
  <c r="AF43" i="649"/>
  <c r="Q45" i="649"/>
  <c r="R114" i="648"/>
  <c r="Q114" i="648"/>
  <c r="Q51" i="649"/>
  <c r="R10" i="649"/>
  <c r="Q10" i="649"/>
  <c r="Q102" i="648"/>
  <c r="Q143" i="648"/>
  <c r="R143" i="648"/>
  <c r="O147" i="648"/>
  <c r="R135" i="648"/>
  <c r="Q135" i="648"/>
  <c r="O69" i="648"/>
  <c r="R69" i="648" s="1"/>
  <c r="S57" i="648" s="1"/>
  <c r="R57" i="648"/>
  <c r="Q57" i="648"/>
  <c r="R115" i="648"/>
  <c r="Q115" i="648"/>
  <c r="Q59" i="648"/>
  <c r="R59" i="648"/>
  <c r="O56" i="648"/>
  <c r="R56" i="648" s="1"/>
  <c r="S44" i="648" s="1"/>
  <c r="Q44" i="648"/>
  <c r="R44" i="648"/>
  <c r="Q7" i="648"/>
  <c r="R7" i="648"/>
  <c r="R113" i="649"/>
  <c r="Q113" i="649"/>
  <c r="Q164" i="649"/>
  <c r="R164" i="649"/>
  <c r="AG160" i="649"/>
  <c r="AH148" i="649" s="1"/>
  <c r="AF160" i="649"/>
  <c r="Q143" i="649"/>
  <c r="R143" i="649"/>
  <c r="Q112" i="649"/>
  <c r="R112" i="649"/>
  <c r="R142" i="649"/>
  <c r="Q142" i="649"/>
  <c r="R100" i="649"/>
  <c r="Q100" i="649"/>
  <c r="R165" i="649"/>
  <c r="R144" i="649"/>
  <c r="Q144" i="649"/>
  <c r="O121" i="649"/>
  <c r="Q109" i="649"/>
  <c r="R109" i="649"/>
  <c r="R84" i="649"/>
  <c r="Q84" i="649"/>
  <c r="R48" i="649"/>
  <c r="Q48" i="649"/>
  <c r="O82" i="649"/>
  <c r="R82" i="649" s="1"/>
  <c r="S70" i="649" s="1"/>
  <c r="Q70" i="649"/>
  <c r="R70" i="649"/>
  <c r="Q7" i="649"/>
  <c r="R7" i="649"/>
  <c r="Q35" i="649"/>
  <c r="R35" i="649"/>
  <c r="R112" i="648"/>
  <c r="Q112" i="648"/>
  <c r="R82" i="648"/>
  <c r="S70" i="648" s="1"/>
  <c r="R32" i="649"/>
  <c r="Q32" i="649"/>
  <c r="Q127" i="648"/>
  <c r="R127" i="648"/>
  <c r="Q123" i="648"/>
  <c r="R123" i="648"/>
  <c r="Q101" i="648"/>
  <c r="R101" i="648"/>
  <c r="AG82" i="648"/>
  <c r="AH70" i="648" s="1"/>
  <c r="AF82" i="648"/>
  <c r="Q82" i="648"/>
  <c r="O173" i="648"/>
  <c r="R21" i="648"/>
  <c r="Q21" i="648"/>
  <c r="R73" i="648"/>
  <c r="Q73" i="648"/>
  <c r="AG108" i="648"/>
  <c r="AH96" i="648" s="1"/>
  <c r="AF108" i="648"/>
  <c r="R74" i="648"/>
  <c r="Q74" i="648"/>
  <c r="Q23" i="648"/>
  <c r="R23" i="648"/>
  <c r="Q11" i="648"/>
  <c r="R11" i="648"/>
  <c r="Q33" i="648"/>
  <c r="R33" i="648"/>
  <c r="AG56" i="648"/>
  <c r="AH44" i="648" s="1"/>
  <c r="Q56" i="648"/>
  <c r="AF56" i="648"/>
  <c r="R46" i="648"/>
  <c r="Q46" i="648"/>
  <c r="R95" i="648" l="1"/>
  <c r="S83" i="648" s="1"/>
  <c r="Q95" i="648"/>
  <c r="E2" i="649"/>
  <c r="R17" i="649"/>
  <c r="S5" i="649" s="1"/>
  <c r="Q17" i="649"/>
  <c r="Q173" i="648"/>
  <c r="R173" i="648"/>
  <c r="S161" i="648" s="1"/>
  <c r="Q121" i="649"/>
  <c r="R121" i="649"/>
  <c r="S109" i="649" s="1"/>
  <c r="R30" i="648"/>
  <c r="S18" i="648" s="1"/>
  <c r="Q30" i="648"/>
  <c r="R30" i="649"/>
  <c r="S18" i="649" s="1"/>
  <c r="Q30" i="649"/>
  <c r="R134" i="648"/>
  <c r="S122" i="648" s="1"/>
  <c r="Q134" i="648"/>
  <c r="R147" i="648"/>
  <c r="S135" i="648" s="1"/>
  <c r="Q147" i="648"/>
  <c r="R173" i="649"/>
  <c r="S161" i="649" s="1"/>
  <c r="Q173" i="649"/>
  <c r="R134" i="649"/>
  <c r="S122" i="649" s="1"/>
  <c r="Q134" i="649"/>
  <c r="R17" i="648"/>
  <c r="S5" i="648" s="1"/>
  <c r="Q17" i="648"/>
  <c r="E2" i="648"/>
  <c r="R108" i="649"/>
  <c r="S96" i="649" s="1"/>
  <c r="Q108" i="649"/>
  <c r="R147" i="649"/>
  <c r="S135" i="649" s="1"/>
  <c r="Q147" i="649"/>
  <c r="R121" i="648"/>
  <c r="S109" i="648" s="1"/>
  <c r="Q121" i="648"/>
  <c r="R95" i="649"/>
  <c r="S83" i="649" s="1"/>
  <c r="Q95" i="649"/>
  <c r="J124" i="647" l="1"/>
  <c r="H123" i="647"/>
  <c r="H122" i="647"/>
  <c r="H121" i="647"/>
  <c r="H120" i="647"/>
  <c r="H119" i="647"/>
  <c r="H118" i="647"/>
  <c r="P117" i="647"/>
  <c r="K117" i="647" s="1"/>
  <c r="L117" i="647" s="1"/>
  <c r="H117" i="647"/>
  <c r="P116" i="647"/>
  <c r="K116" i="647"/>
  <c r="L116" i="647" s="1"/>
  <c r="H116" i="647"/>
  <c r="P115" i="647"/>
  <c r="K115" i="647" s="1"/>
  <c r="L115" i="647" s="1"/>
  <c r="H115" i="647"/>
  <c r="P114" i="647"/>
  <c r="K114" i="647"/>
  <c r="L114" i="647" s="1"/>
  <c r="H114" i="647"/>
  <c r="P113" i="647"/>
  <c r="K113" i="647" s="1"/>
  <c r="L113" i="647" s="1"/>
  <c r="H113" i="647"/>
  <c r="P112" i="647"/>
  <c r="K112" i="647"/>
  <c r="K124" i="647" s="1"/>
  <c r="H112" i="647"/>
  <c r="J111" i="647"/>
  <c r="H110" i="647"/>
  <c r="H109" i="647"/>
  <c r="H108" i="647"/>
  <c r="H107" i="647"/>
  <c r="H106" i="647"/>
  <c r="P105" i="647"/>
  <c r="K105" i="647"/>
  <c r="L105" i="647" s="1"/>
  <c r="H105" i="647"/>
  <c r="P104" i="647"/>
  <c r="K104" i="647" s="1"/>
  <c r="L104" i="647" s="1"/>
  <c r="H104" i="647"/>
  <c r="P103" i="647"/>
  <c r="K103" i="647"/>
  <c r="L103" i="647" s="1"/>
  <c r="H103" i="647"/>
  <c r="P102" i="647"/>
  <c r="K102" i="647" s="1"/>
  <c r="L102" i="647" s="1"/>
  <c r="H102" i="647"/>
  <c r="P101" i="647"/>
  <c r="K101" i="647"/>
  <c r="L101" i="647" s="1"/>
  <c r="L111" i="647" s="1"/>
  <c r="H101" i="647"/>
  <c r="J100" i="647"/>
  <c r="H99" i="647"/>
  <c r="H98" i="647"/>
  <c r="H97" i="647"/>
  <c r="H96" i="647"/>
  <c r="H95" i="647"/>
  <c r="H94" i="647"/>
  <c r="P93" i="647"/>
  <c r="K93" i="647" s="1"/>
  <c r="L93" i="647" s="1"/>
  <c r="H93" i="647"/>
  <c r="P92" i="647"/>
  <c r="K92" i="647"/>
  <c r="K100" i="647" s="1"/>
  <c r="H92" i="647"/>
  <c r="J91" i="647"/>
  <c r="H90" i="647"/>
  <c r="H89" i="647"/>
  <c r="H88" i="647"/>
  <c r="H87" i="647"/>
  <c r="H86" i="647"/>
  <c r="H85" i="647"/>
  <c r="H84" i="647"/>
  <c r="P83" i="647"/>
  <c r="K83" i="647" s="1"/>
  <c r="L83" i="647" s="1"/>
  <c r="H83" i="647"/>
  <c r="P82" i="647"/>
  <c r="K82" i="647"/>
  <c r="L82" i="647" s="1"/>
  <c r="L91" i="647" s="1"/>
  <c r="H82" i="647"/>
  <c r="L81" i="647"/>
  <c r="K81" i="647"/>
  <c r="J81" i="647"/>
  <c r="H80" i="647"/>
  <c r="H79" i="647"/>
  <c r="H78" i="647"/>
  <c r="H77" i="647"/>
  <c r="H76" i="647"/>
  <c r="J75" i="647"/>
  <c r="H74" i="647"/>
  <c r="H73" i="647"/>
  <c r="H72" i="647"/>
  <c r="P71" i="647"/>
  <c r="K71" i="647"/>
  <c r="L71" i="647" s="1"/>
  <c r="H71" i="647"/>
  <c r="P70" i="647"/>
  <c r="K70" i="647" s="1"/>
  <c r="L70" i="647" s="1"/>
  <c r="H70" i="647"/>
  <c r="P69" i="647"/>
  <c r="K69" i="647"/>
  <c r="L69" i="647" s="1"/>
  <c r="H69" i="647"/>
  <c r="P68" i="647"/>
  <c r="K68" i="647" s="1"/>
  <c r="L68" i="647" s="1"/>
  <c r="H68" i="647"/>
  <c r="P67" i="647"/>
  <c r="K67" i="647"/>
  <c r="L67" i="647" s="1"/>
  <c r="H67" i="647"/>
  <c r="P66" i="647"/>
  <c r="K66" i="647" s="1"/>
  <c r="L66" i="647" s="1"/>
  <c r="H66" i="647"/>
  <c r="P65" i="647"/>
  <c r="K65" i="647"/>
  <c r="K75" i="647" s="1"/>
  <c r="H65" i="647"/>
  <c r="J64" i="647"/>
  <c r="H63" i="647"/>
  <c r="H62" i="647"/>
  <c r="H61" i="647"/>
  <c r="H60" i="647"/>
  <c r="H59" i="647"/>
  <c r="H58" i="647"/>
  <c r="P57" i="647"/>
  <c r="L57" i="647"/>
  <c r="K57" i="647"/>
  <c r="H57" i="647"/>
  <c r="P56" i="647"/>
  <c r="K56" i="647" s="1"/>
  <c r="L56" i="647" s="1"/>
  <c r="H56" i="647"/>
  <c r="P55" i="647"/>
  <c r="L55" i="647"/>
  <c r="K55" i="647"/>
  <c r="H55" i="647"/>
  <c r="P54" i="647"/>
  <c r="K54" i="647" s="1"/>
  <c r="L54" i="647" s="1"/>
  <c r="H54" i="647"/>
  <c r="P53" i="647"/>
  <c r="L53" i="647"/>
  <c r="K53" i="647"/>
  <c r="H53" i="647"/>
  <c r="P52" i="647"/>
  <c r="K52" i="647" s="1"/>
  <c r="H52" i="647"/>
  <c r="J51" i="647"/>
  <c r="H50" i="647"/>
  <c r="H49" i="647"/>
  <c r="H47" i="647"/>
  <c r="H46" i="647"/>
  <c r="H45" i="647"/>
  <c r="H44" i="647"/>
  <c r="H43" i="647"/>
  <c r="H42" i="647"/>
  <c r="H41" i="647"/>
  <c r="H40" i="647"/>
  <c r="P39" i="647"/>
  <c r="L39" i="647"/>
  <c r="K39" i="647"/>
  <c r="H39" i="647"/>
  <c r="J38" i="647"/>
  <c r="H37" i="647"/>
  <c r="H36" i="647"/>
  <c r="H35" i="647"/>
  <c r="H34" i="647"/>
  <c r="H33" i="647"/>
  <c r="H32" i="647"/>
  <c r="H31" i="647"/>
  <c r="P30" i="647"/>
  <c r="K30" i="647"/>
  <c r="L30" i="647" s="1"/>
  <c r="H30" i="647"/>
  <c r="P29" i="647"/>
  <c r="K29" i="647" s="1"/>
  <c r="L29" i="647" s="1"/>
  <c r="H29" i="647"/>
  <c r="P28" i="647"/>
  <c r="K28" i="647"/>
  <c r="L28" i="647" s="1"/>
  <c r="H28" i="647"/>
  <c r="P27" i="647"/>
  <c r="K27" i="647" s="1"/>
  <c r="L27" i="647" s="1"/>
  <c r="H27" i="647"/>
  <c r="P26" i="647"/>
  <c r="K26" i="647"/>
  <c r="L26" i="647" s="1"/>
  <c r="H26" i="647"/>
  <c r="P25" i="647"/>
  <c r="K25" i="647" s="1"/>
  <c r="H25" i="647"/>
  <c r="J24" i="647"/>
  <c r="H23" i="647"/>
  <c r="H22" i="647"/>
  <c r="H20" i="647"/>
  <c r="P19" i="647"/>
  <c r="K19" i="647" s="1"/>
  <c r="L19" i="647" s="1"/>
  <c r="H19" i="647"/>
  <c r="P18" i="647"/>
  <c r="L18" i="647"/>
  <c r="K18" i="647"/>
  <c r="H18" i="647"/>
  <c r="P17" i="647"/>
  <c r="K17" i="647" s="1"/>
  <c r="H17" i="647"/>
  <c r="J16" i="647"/>
  <c r="I1" i="647" s="1"/>
  <c r="H15" i="647"/>
  <c r="H14" i="647"/>
  <c r="H13" i="647"/>
  <c r="H12" i="647"/>
  <c r="H11" i="647"/>
  <c r="H10" i="647"/>
  <c r="H9" i="647"/>
  <c r="P8" i="647"/>
  <c r="K8" i="647"/>
  <c r="L8" i="647" s="1"/>
  <c r="H8" i="647"/>
  <c r="P7" i="647"/>
  <c r="K7" i="647" s="1"/>
  <c r="L7" i="647" s="1"/>
  <c r="H7" i="647"/>
  <c r="P6" i="647"/>
  <c r="K6" i="647"/>
  <c r="L6" i="647" s="1"/>
  <c r="H6" i="647"/>
  <c r="P5" i="647"/>
  <c r="K5" i="647" s="1"/>
  <c r="H5" i="647"/>
  <c r="I2" i="647"/>
  <c r="E1" i="647"/>
  <c r="J124" i="646"/>
  <c r="H123" i="646"/>
  <c r="H122" i="646"/>
  <c r="H121" i="646"/>
  <c r="H120" i="646"/>
  <c r="H119" i="646"/>
  <c r="H118" i="646"/>
  <c r="P117" i="646"/>
  <c r="L117" i="646"/>
  <c r="K117" i="646"/>
  <c r="H117" i="646"/>
  <c r="P116" i="646"/>
  <c r="K116" i="646" s="1"/>
  <c r="L116" i="646" s="1"/>
  <c r="H116" i="646"/>
  <c r="P115" i="646"/>
  <c r="L115" i="646"/>
  <c r="K115" i="646"/>
  <c r="H115" i="646"/>
  <c r="P114" i="646"/>
  <c r="K114" i="646" s="1"/>
  <c r="L114" i="646" s="1"/>
  <c r="H114" i="646"/>
  <c r="P113" i="646"/>
  <c r="L113" i="646"/>
  <c r="K113" i="646"/>
  <c r="H113" i="646"/>
  <c r="P112" i="646"/>
  <c r="K112" i="646" s="1"/>
  <c r="H112" i="646"/>
  <c r="J111" i="646"/>
  <c r="H110" i="646"/>
  <c r="H109" i="646"/>
  <c r="H108" i="646"/>
  <c r="H107" i="646"/>
  <c r="H106" i="646"/>
  <c r="P105" i="646"/>
  <c r="K105" i="646"/>
  <c r="L105" i="646" s="1"/>
  <c r="H105" i="646"/>
  <c r="P104" i="646"/>
  <c r="K104" i="646" s="1"/>
  <c r="L104" i="646" s="1"/>
  <c r="H104" i="646"/>
  <c r="P103" i="646"/>
  <c r="K103" i="646"/>
  <c r="L103" i="646" s="1"/>
  <c r="H103" i="646"/>
  <c r="P102" i="646"/>
  <c r="K102" i="646" s="1"/>
  <c r="L102" i="646" s="1"/>
  <c r="H102" i="646"/>
  <c r="P101" i="646"/>
  <c r="K101" i="646"/>
  <c r="K111" i="646" s="1"/>
  <c r="H101" i="646"/>
  <c r="J100" i="646"/>
  <c r="H99" i="646"/>
  <c r="H98" i="646"/>
  <c r="H97" i="646"/>
  <c r="H96" i="646"/>
  <c r="H95" i="646"/>
  <c r="H94" i="646"/>
  <c r="P93" i="646"/>
  <c r="L93" i="646"/>
  <c r="K93" i="646"/>
  <c r="H93" i="646"/>
  <c r="P92" i="646"/>
  <c r="K92" i="646" s="1"/>
  <c r="H92" i="646"/>
  <c r="J91" i="646"/>
  <c r="H90" i="646"/>
  <c r="H89" i="646"/>
  <c r="H88" i="646"/>
  <c r="H87" i="646"/>
  <c r="H86" i="646"/>
  <c r="H85" i="646"/>
  <c r="H84" i="646"/>
  <c r="P83" i="646"/>
  <c r="K83" i="646" s="1"/>
  <c r="L83" i="646" s="1"/>
  <c r="H83" i="646"/>
  <c r="P82" i="646"/>
  <c r="K82" i="646"/>
  <c r="L82" i="646" s="1"/>
  <c r="L91" i="646" s="1"/>
  <c r="H82" i="646"/>
  <c r="L81" i="646"/>
  <c r="K81" i="646"/>
  <c r="J81" i="646"/>
  <c r="H80" i="646"/>
  <c r="H79" i="646"/>
  <c r="H78" i="646"/>
  <c r="H77" i="646"/>
  <c r="H76" i="646"/>
  <c r="J75" i="646"/>
  <c r="H74" i="646"/>
  <c r="H73" i="646"/>
  <c r="H72" i="646"/>
  <c r="P71" i="646"/>
  <c r="K71" i="646"/>
  <c r="L71" i="646" s="1"/>
  <c r="H71" i="646"/>
  <c r="P70" i="646"/>
  <c r="K70" i="646" s="1"/>
  <c r="L70" i="646" s="1"/>
  <c r="H70" i="646"/>
  <c r="P69" i="646"/>
  <c r="K69" i="646"/>
  <c r="L69" i="646" s="1"/>
  <c r="H69" i="646"/>
  <c r="P68" i="646"/>
  <c r="K68" i="646" s="1"/>
  <c r="L68" i="646" s="1"/>
  <c r="H68" i="646"/>
  <c r="P67" i="646"/>
  <c r="K67" i="646"/>
  <c r="L67" i="646" s="1"/>
  <c r="H67" i="646"/>
  <c r="P66" i="646"/>
  <c r="K66" i="646" s="1"/>
  <c r="L66" i="646" s="1"/>
  <c r="H66" i="646"/>
  <c r="P65" i="646"/>
  <c r="K65" i="646"/>
  <c r="L65" i="646" s="1"/>
  <c r="L75" i="646" s="1"/>
  <c r="H65" i="646"/>
  <c r="J64" i="646"/>
  <c r="H63" i="646"/>
  <c r="H62" i="646"/>
  <c r="H61" i="646"/>
  <c r="H60" i="646"/>
  <c r="H59" i="646"/>
  <c r="H58" i="646"/>
  <c r="P57" i="646"/>
  <c r="L57" i="646"/>
  <c r="K57" i="646"/>
  <c r="H57" i="646"/>
  <c r="P56" i="646"/>
  <c r="K56" i="646" s="1"/>
  <c r="L56" i="646" s="1"/>
  <c r="H56" i="646"/>
  <c r="P55" i="646"/>
  <c r="L55" i="646"/>
  <c r="K55" i="646"/>
  <c r="H55" i="646"/>
  <c r="P54" i="646"/>
  <c r="K54" i="646" s="1"/>
  <c r="L54" i="646" s="1"/>
  <c r="H54" i="646"/>
  <c r="P53" i="646"/>
  <c r="L53" i="646"/>
  <c r="K53" i="646"/>
  <c r="H53" i="646"/>
  <c r="P52" i="646"/>
  <c r="K52" i="646" s="1"/>
  <c r="H52" i="646"/>
  <c r="H50" i="646"/>
  <c r="H49" i="646"/>
  <c r="H47" i="646"/>
  <c r="H46" i="646"/>
  <c r="H45" i="646"/>
  <c r="H44" i="646"/>
  <c r="H43" i="646"/>
  <c r="H42" i="646"/>
  <c r="H41" i="646"/>
  <c r="H40" i="646"/>
  <c r="P39" i="646"/>
  <c r="L39" i="646"/>
  <c r="K39" i="646"/>
  <c r="H39" i="646"/>
  <c r="J38" i="646"/>
  <c r="J51" i="646" s="1"/>
  <c r="H37" i="646"/>
  <c r="H36" i="646"/>
  <c r="H35" i="646"/>
  <c r="H34" i="646"/>
  <c r="H33" i="646"/>
  <c r="H32" i="646"/>
  <c r="H31" i="646"/>
  <c r="P30" i="646"/>
  <c r="K30" i="646" s="1"/>
  <c r="L30" i="646" s="1"/>
  <c r="H30" i="646"/>
  <c r="P29" i="646"/>
  <c r="K29" i="646"/>
  <c r="L29" i="646" s="1"/>
  <c r="H29" i="646"/>
  <c r="P28" i="646"/>
  <c r="K28" i="646" s="1"/>
  <c r="L28" i="646" s="1"/>
  <c r="H28" i="646"/>
  <c r="P27" i="646"/>
  <c r="K27" i="646"/>
  <c r="L27" i="646" s="1"/>
  <c r="H27" i="646"/>
  <c r="P26" i="646"/>
  <c r="K26" i="646" s="1"/>
  <c r="L26" i="646" s="1"/>
  <c r="H26" i="646"/>
  <c r="P25" i="646"/>
  <c r="K25" i="646"/>
  <c r="L25" i="646" s="1"/>
  <c r="H25" i="646"/>
  <c r="J24" i="646"/>
  <c r="H23" i="646"/>
  <c r="H22" i="646"/>
  <c r="H20" i="646"/>
  <c r="P19" i="646"/>
  <c r="K19" i="646" s="1"/>
  <c r="L19" i="646" s="1"/>
  <c r="H19" i="646"/>
  <c r="P18" i="646"/>
  <c r="L18" i="646"/>
  <c r="K18" i="646"/>
  <c r="H18" i="646"/>
  <c r="P17" i="646"/>
  <c r="K17" i="646" s="1"/>
  <c r="H17" i="646"/>
  <c r="J16" i="646"/>
  <c r="I1" i="646" s="1"/>
  <c r="H15" i="646"/>
  <c r="H14" i="646"/>
  <c r="H13" i="646"/>
  <c r="H12" i="646"/>
  <c r="H11" i="646"/>
  <c r="H10" i="646"/>
  <c r="H9" i="646"/>
  <c r="P8" i="646"/>
  <c r="K8" i="646"/>
  <c r="L8" i="646" s="1"/>
  <c r="H8" i="646"/>
  <c r="P7" i="646"/>
  <c r="K7" i="646" s="1"/>
  <c r="L7" i="646" s="1"/>
  <c r="H7" i="646"/>
  <c r="P6" i="646"/>
  <c r="K6" i="646"/>
  <c r="L6" i="646" s="1"/>
  <c r="H6" i="646"/>
  <c r="P5" i="646"/>
  <c r="K5" i="646" s="1"/>
  <c r="H5" i="646"/>
  <c r="G1" i="646" s="1"/>
  <c r="G2" i="646" s="1"/>
  <c r="I2" i="646"/>
  <c r="E1" i="646"/>
  <c r="L5" i="647" l="1"/>
  <c r="L16" i="647" s="1"/>
  <c r="K16" i="647"/>
  <c r="K64" i="646"/>
  <c r="L52" i="646"/>
  <c r="L64" i="646" s="1"/>
  <c r="K100" i="646"/>
  <c r="L92" i="646"/>
  <c r="L100" i="646" s="1"/>
  <c r="K124" i="646"/>
  <c r="L112" i="646"/>
  <c r="L124" i="646" s="1"/>
  <c r="L17" i="647"/>
  <c r="L24" i="647" s="1"/>
  <c r="K24" i="647"/>
  <c r="K16" i="646"/>
  <c r="L5" i="646"/>
  <c r="L16" i="646" s="1"/>
  <c r="L17" i="646"/>
  <c r="L24" i="646" s="1"/>
  <c r="K24" i="646"/>
  <c r="L38" i="646"/>
  <c r="L51" i="646" s="1"/>
  <c r="G1" i="647"/>
  <c r="G2" i="647" s="1"/>
  <c r="L25" i="647"/>
  <c r="L38" i="647" s="1"/>
  <c r="L51" i="647" s="1"/>
  <c r="K38" i="647"/>
  <c r="K51" i="647" s="1"/>
  <c r="K64" i="647"/>
  <c r="L52" i="647"/>
  <c r="L64" i="647" s="1"/>
  <c r="K38" i="646"/>
  <c r="K51" i="646" s="1"/>
  <c r="K75" i="646"/>
  <c r="K91" i="646"/>
  <c r="L101" i="646"/>
  <c r="L111" i="646" s="1"/>
  <c r="L65" i="647"/>
  <c r="L75" i="647" s="1"/>
  <c r="K111" i="647"/>
  <c r="K91" i="647"/>
  <c r="L112" i="647"/>
  <c r="L124" i="647" s="1"/>
  <c r="L92" i="647"/>
  <c r="L100" i="647" s="1"/>
  <c r="M32" i="645"/>
  <c r="L32" i="645"/>
  <c r="K32" i="645"/>
  <c r="J32" i="645"/>
  <c r="I32" i="645"/>
  <c r="H32" i="645"/>
  <c r="G32" i="645"/>
  <c r="F32" i="645"/>
  <c r="E32" i="645"/>
  <c r="D32" i="645"/>
  <c r="Q15" i="645"/>
  <c r="P15" i="645"/>
  <c r="H8" i="645"/>
  <c r="N15" i="645"/>
  <c r="M15" i="645"/>
  <c r="L15" i="645"/>
  <c r="K15" i="645"/>
  <c r="J15" i="645"/>
  <c r="I15" i="645"/>
  <c r="H15" i="645"/>
  <c r="G15" i="645"/>
  <c r="F15" i="645"/>
  <c r="E15" i="645"/>
  <c r="D15" i="645"/>
  <c r="L7" i="645"/>
  <c r="J7" i="645"/>
  <c r="H7" i="645"/>
  <c r="F7" i="645"/>
  <c r="L6" i="645"/>
  <c r="J6" i="645"/>
  <c r="H6" i="645"/>
  <c r="F6" i="645"/>
  <c r="M32" i="644"/>
  <c r="L32" i="644"/>
  <c r="I32" i="644"/>
  <c r="H32" i="644"/>
  <c r="G32" i="644"/>
  <c r="F32" i="644"/>
  <c r="E32" i="644"/>
  <c r="D32" i="644"/>
  <c r="J8" i="644" s="1"/>
  <c r="K32" i="644"/>
  <c r="J32" i="644"/>
  <c r="L8" i="644" s="1"/>
  <c r="Q15" i="644"/>
  <c r="P15" i="644"/>
  <c r="N15" i="644"/>
  <c r="M15" i="644"/>
  <c r="L15" i="644"/>
  <c r="K15" i="644"/>
  <c r="J15" i="644"/>
  <c r="I15" i="644"/>
  <c r="H15" i="644"/>
  <c r="G15" i="644"/>
  <c r="F15" i="644"/>
  <c r="E15" i="644"/>
  <c r="D15" i="644"/>
  <c r="H8" i="644" s="1"/>
  <c r="L7" i="644"/>
  <c r="J7" i="644"/>
  <c r="H7" i="644"/>
  <c r="F7" i="644"/>
  <c r="L6" i="644"/>
  <c r="J6" i="644"/>
  <c r="H6" i="644"/>
  <c r="J8" i="645" l="1"/>
  <c r="L8" i="645"/>
  <c r="F8" i="645"/>
  <c r="E2" i="646"/>
  <c r="E2" i="647"/>
  <c r="F8" i="644"/>
  <c r="F6" i="644"/>
  <c r="AE173" i="643"/>
  <c r="AD173" i="643"/>
  <c r="AA173" i="643"/>
  <c r="Z173" i="643"/>
  <c r="M173" i="643"/>
  <c r="W172" i="643"/>
  <c r="H172" i="643"/>
  <c r="W171" i="643"/>
  <c r="H171" i="643"/>
  <c r="AG170" i="643"/>
  <c r="AF170" i="643"/>
  <c r="W170" i="643"/>
  <c r="H170" i="643"/>
  <c r="AG169" i="643"/>
  <c r="AF169" i="643"/>
  <c r="W169" i="643"/>
  <c r="H169" i="643"/>
  <c r="AG168" i="643"/>
  <c r="AF168" i="643"/>
  <c r="W168" i="643"/>
  <c r="H168" i="643"/>
  <c r="AG167" i="643"/>
  <c r="AF167" i="643"/>
  <c r="W167" i="643"/>
  <c r="H167" i="643"/>
  <c r="AG166" i="643"/>
  <c r="AF166" i="643"/>
  <c r="W166" i="643"/>
  <c r="H166" i="643"/>
  <c r="W165" i="643"/>
  <c r="N165" i="643" s="1"/>
  <c r="P165" i="643"/>
  <c r="H165" i="643"/>
  <c r="W164" i="643"/>
  <c r="N164" i="643"/>
  <c r="AG164" i="643" s="1"/>
  <c r="P164" i="643"/>
  <c r="H164" i="643"/>
  <c r="W163" i="643"/>
  <c r="P163" i="643"/>
  <c r="N163" i="643"/>
  <c r="O163" i="643" s="1"/>
  <c r="H163" i="643"/>
  <c r="W162" i="643"/>
  <c r="N162" i="643"/>
  <c r="AG162" i="643" s="1"/>
  <c r="P162" i="643"/>
  <c r="H162" i="643"/>
  <c r="W161" i="643"/>
  <c r="N161" i="643"/>
  <c r="AF161" i="643" s="1"/>
  <c r="P161" i="643"/>
  <c r="H161" i="643"/>
  <c r="AE160" i="643"/>
  <c r="AD160" i="643"/>
  <c r="AA160" i="643"/>
  <c r="Z160" i="643"/>
  <c r="M160" i="643"/>
  <c r="W159" i="643"/>
  <c r="H159" i="643"/>
  <c r="W158" i="643"/>
  <c r="H158" i="643"/>
  <c r="W157" i="643"/>
  <c r="H157" i="643"/>
  <c r="W156" i="643"/>
  <c r="H156" i="643"/>
  <c r="AG155" i="643"/>
  <c r="AF155" i="643"/>
  <c r="W155" i="643"/>
  <c r="H155" i="643"/>
  <c r="AG154" i="643"/>
  <c r="AF154" i="643"/>
  <c r="W154" i="643"/>
  <c r="H154" i="643"/>
  <c r="AG153" i="643"/>
  <c r="AF153" i="643"/>
  <c r="W153" i="643"/>
  <c r="H153" i="643"/>
  <c r="AG152" i="643"/>
  <c r="AF152" i="643"/>
  <c r="W152" i="643"/>
  <c r="H152" i="643"/>
  <c r="AG151" i="643"/>
  <c r="AF151" i="643"/>
  <c r="W151" i="643"/>
  <c r="H151" i="643"/>
  <c r="W150" i="643"/>
  <c r="P150" i="643"/>
  <c r="N150" i="643"/>
  <c r="AG150" i="643" s="1"/>
  <c r="H150" i="643"/>
  <c r="W149" i="643"/>
  <c r="N149" i="643"/>
  <c r="O149" i="643" s="1"/>
  <c r="P149" i="643"/>
  <c r="H149" i="643"/>
  <c r="W148" i="643"/>
  <c r="N148" i="643"/>
  <c r="N160" i="643" s="1"/>
  <c r="H148" i="643"/>
  <c r="AE147" i="643"/>
  <c r="AD147" i="643"/>
  <c r="AA147" i="643"/>
  <c r="Z147" i="643"/>
  <c r="W147" i="643"/>
  <c r="M147" i="643"/>
  <c r="W146" i="643"/>
  <c r="H146" i="643"/>
  <c r="AG145" i="643"/>
  <c r="AF145" i="643"/>
  <c r="W145" i="643"/>
  <c r="H145" i="643"/>
  <c r="W144" i="643"/>
  <c r="N144" i="643" s="1"/>
  <c r="P144" i="643"/>
  <c r="H144" i="643"/>
  <c r="W143" i="643"/>
  <c r="N143" i="643"/>
  <c r="AG143" i="643" s="1"/>
  <c r="H143" i="643"/>
  <c r="W142" i="643"/>
  <c r="N142" i="643" s="1"/>
  <c r="P142" i="643"/>
  <c r="H142" i="643"/>
  <c r="W141" i="643"/>
  <c r="N141" i="643"/>
  <c r="AG141" i="643" s="1"/>
  <c r="H141" i="643"/>
  <c r="W140" i="643"/>
  <c r="N140" i="643" s="1"/>
  <c r="P140" i="643"/>
  <c r="H140" i="643"/>
  <c r="W139" i="643"/>
  <c r="N139" i="643"/>
  <c r="AG139" i="643" s="1"/>
  <c r="H139" i="643"/>
  <c r="W138" i="643"/>
  <c r="N138" i="643" s="1"/>
  <c r="P138" i="643"/>
  <c r="H138" i="643"/>
  <c r="W137" i="643"/>
  <c r="N137" i="643"/>
  <c r="AG137" i="643" s="1"/>
  <c r="H137" i="643"/>
  <c r="W136" i="643"/>
  <c r="N136" i="643" s="1"/>
  <c r="P136" i="643"/>
  <c r="H136" i="643"/>
  <c r="W135" i="643"/>
  <c r="N135" i="643" s="1"/>
  <c r="P135" i="643"/>
  <c r="P147" i="643"/>
  <c r="H135" i="643"/>
  <c r="AE134" i="643"/>
  <c r="AD134" i="643"/>
  <c r="AA134" i="643"/>
  <c r="Z134" i="643"/>
  <c r="M134" i="643"/>
  <c r="W133" i="643"/>
  <c r="H133" i="643"/>
  <c r="W132" i="643"/>
  <c r="H132" i="643"/>
  <c r="AG131" i="643"/>
  <c r="AF131" i="643"/>
  <c r="W131" i="643"/>
  <c r="H131" i="643"/>
  <c r="AG130" i="643"/>
  <c r="AF130" i="643"/>
  <c r="W130" i="643"/>
  <c r="H130" i="643"/>
  <c r="W129" i="643"/>
  <c r="N129" i="643"/>
  <c r="AG129" i="643" s="1"/>
  <c r="H129" i="643"/>
  <c r="W128" i="643"/>
  <c r="N128" i="643" s="1"/>
  <c r="P128" i="643"/>
  <c r="H128" i="643"/>
  <c r="W127" i="643"/>
  <c r="N127" i="643"/>
  <c r="AG127" i="643" s="1"/>
  <c r="P127" i="643"/>
  <c r="H127" i="643"/>
  <c r="W126" i="643"/>
  <c r="P126" i="643"/>
  <c r="N126" i="643"/>
  <c r="O126" i="643" s="1"/>
  <c r="AF126" i="643"/>
  <c r="H126" i="643"/>
  <c r="W125" i="643"/>
  <c r="N125" i="643"/>
  <c r="AG125" i="643" s="1"/>
  <c r="P125" i="643"/>
  <c r="H125" i="643"/>
  <c r="W124" i="643"/>
  <c r="P124" i="643"/>
  <c r="N124" i="643"/>
  <c r="O124" i="643" s="1"/>
  <c r="AF124" i="643"/>
  <c r="H124" i="643"/>
  <c r="W123" i="643"/>
  <c r="N123" i="643"/>
  <c r="AG123" i="643" s="1"/>
  <c r="P123" i="643"/>
  <c r="H123" i="643"/>
  <c r="W122" i="643"/>
  <c r="N122" i="643"/>
  <c r="AG122" i="643" s="1"/>
  <c r="P122" i="643"/>
  <c r="H122" i="643"/>
  <c r="AE121" i="643"/>
  <c r="AD121" i="643"/>
  <c r="AA121" i="643"/>
  <c r="Z121" i="643"/>
  <c r="W121" i="643"/>
  <c r="M121" i="643"/>
  <c r="AG120" i="643"/>
  <c r="AF120" i="643"/>
  <c r="W120" i="643"/>
  <c r="H120" i="643"/>
  <c r="AG119" i="643"/>
  <c r="AF119" i="643"/>
  <c r="W119" i="643"/>
  <c r="H119" i="643"/>
  <c r="AG118" i="643"/>
  <c r="AF118" i="643"/>
  <c r="W118" i="643"/>
  <c r="H118" i="643"/>
  <c r="AG117" i="643"/>
  <c r="AF117" i="643"/>
  <c r="W117" i="643"/>
  <c r="H117" i="643"/>
  <c r="AG116" i="643"/>
  <c r="W116" i="643"/>
  <c r="N116" i="643"/>
  <c r="AF116" i="643" s="1"/>
  <c r="P116" i="643"/>
  <c r="H116" i="643"/>
  <c r="W115" i="643"/>
  <c r="N115" i="643" s="1"/>
  <c r="P115" i="643"/>
  <c r="H115" i="643"/>
  <c r="AG114" i="643"/>
  <c r="W114" i="643"/>
  <c r="N114" i="643"/>
  <c r="AF114" i="643" s="1"/>
  <c r="P114" i="643"/>
  <c r="H114" i="643"/>
  <c r="W113" i="643"/>
  <c r="P113" i="643"/>
  <c r="N113" i="643"/>
  <c r="H113" i="643"/>
  <c r="W112" i="643"/>
  <c r="N112" i="643"/>
  <c r="O112" i="643" s="1"/>
  <c r="P112" i="643"/>
  <c r="H112" i="643"/>
  <c r="W111" i="643"/>
  <c r="P111" i="643"/>
  <c r="N111" i="643"/>
  <c r="O111" i="643" s="1"/>
  <c r="AG111" i="643"/>
  <c r="H111" i="643"/>
  <c r="W110" i="643"/>
  <c r="N110" i="643"/>
  <c r="O110" i="643" s="1"/>
  <c r="P110" i="643"/>
  <c r="H110" i="643"/>
  <c r="W109" i="643"/>
  <c r="N109" i="643"/>
  <c r="N121" i="643" s="1"/>
  <c r="P121" i="643"/>
  <c r="H109" i="643"/>
  <c r="AE108" i="643"/>
  <c r="AD108" i="643"/>
  <c r="AA108" i="643"/>
  <c r="Z108" i="643"/>
  <c r="W108" i="643"/>
  <c r="M108" i="643"/>
  <c r="W107" i="643"/>
  <c r="H107" i="643"/>
  <c r="AG106" i="643"/>
  <c r="AF106" i="643"/>
  <c r="W106" i="643"/>
  <c r="H106" i="643"/>
  <c r="AG105" i="643"/>
  <c r="AF105" i="643"/>
  <c r="W105" i="643"/>
  <c r="H105" i="643"/>
  <c r="AG104" i="643"/>
  <c r="AF104" i="643"/>
  <c r="W104" i="643"/>
  <c r="H104" i="643"/>
  <c r="AG103" i="643"/>
  <c r="AF103" i="643"/>
  <c r="W103" i="643"/>
  <c r="H103" i="643"/>
  <c r="W102" i="643"/>
  <c r="N102" i="643"/>
  <c r="AG102" i="643" s="1"/>
  <c r="H102" i="643"/>
  <c r="W101" i="643"/>
  <c r="N101" i="643" s="1"/>
  <c r="P101" i="643"/>
  <c r="H101" i="643"/>
  <c r="W100" i="643"/>
  <c r="N100" i="643"/>
  <c r="AG100" i="643" s="1"/>
  <c r="P100" i="643"/>
  <c r="H100" i="643"/>
  <c r="W99" i="643"/>
  <c r="N99" i="643"/>
  <c r="AF99" i="643" s="1"/>
  <c r="P99" i="643"/>
  <c r="H99" i="643"/>
  <c r="W98" i="643"/>
  <c r="N98" i="643"/>
  <c r="AG98" i="643" s="1"/>
  <c r="P98" i="643"/>
  <c r="H98" i="643"/>
  <c r="W97" i="643"/>
  <c r="N97" i="643"/>
  <c r="AF97" i="643" s="1"/>
  <c r="P97" i="643"/>
  <c r="H97" i="643"/>
  <c r="W96" i="643"/>
  <c r="N96" i="643" s="1"/>
  <c r="P96" i="643"/>
  <c r="H96" i="643"/>
  <c r="AE95" i="643"/>
  <c r="AD95" i="643"/>
  <c r="AA95" i="643"/>
  <c r="Z95" i="643"/>
  <c r="M95" i="643"/>
  <c r="AG94" i="643"/>
  <c r="AF94" i="643"/>
  <c r="W94" i="643"/>
  <c r="H94" i="643"/>
  <c r="AG93" i="643"/>
  <c r="AF93" i="643"/>
  <c r="W93" i="643"/>
  <c r="H93" i="643"/>
  <c r="AG92" i="643"/>
  <c r="AF92" i="643"/>
  <c r="W92" i="643"/>
  <c r="H92" i="643"/>
  <c r="AG91" i="643"/>
  <c r="AF91" i="643"/>
  <c r="W91" i="643"/>
  <c r="H91" i="643"/>
  <c r="AG90" i="643"/>
  <c r="AF90" i="643"/>
  <c r="W90" i="643"/>
  <c r="H90" i="643"/>
  <c r="AG89" i="643"/>
  <c r="AF89" i="643"/>
  <c r="W89" i="643"/>
  <c r="H89" i="643"/>
  <c r="AG88" i="643"/>
  <c r="AF88" i="643"/>
  <c r="W88" i="643"/>
  <c r="H88" i="643"/>
  <c r="W87" i="643"/>
  <c r="N87" i="643" s="1"/>
  <c r="P87" i="643"/>
  <c r="H87" i="643"/>
  <c r="W86" i="643"/>
  <c r="N86" i="643"/>
  <c r="AG86" i="643" s="1"/>
  <c r="P86" i="643"/>
  <c r="H86" i="643"/>
  <c r="W85" i="643"/>
  <c r="P85" i="643"/>
  <c r="N85" i="643"/>
  <c r="O85" i="643" s="1"/>
  <c r="AF85" i="643"/>
  <c r="H85" i="643"/>
  <c r="W84" i="643"/>
  <c r="N84" i="643"/>
  <c r="AG84" i="643" s="1"/>
  <c r="P84" i="643"/>
  <c r="H84" i="643"/>
  <c r="W83" i="643"/>
  <c r="N83" i="643"/>
  <c r="AG83" i="643" s="1"/>
  <c r="P83" i="643"/>
  <c r="H83" i="643"/>
  <c r="AE82" i="643"/>
  <c r="AD82" i="643"/>
  <c r="AA82" i="643"/>
  <c r="Z82" i="643"/>
  <c r="M82" i="643"/>
  <c r="P82" i="643" s="1"/>
  <c r="W81" i="643"/>
  <c r="AG80" i="643"/>
  <c r="AF80" i="643"/>
  <c r="W80" i="643"/>
  <c r="AG79" i="643"/>
  <c r="AF79" i="643"/>
  <c r="W79" i="643"/>
  <c r="AG78" i="643"/>
  <c r="AF78" i="643"/>
  <c r="W78" i="643"/>
  <c r="AG77" i="643"/>
  <c r="AF77" i="643"/>
  <c r="W77" i="643"/>
  <c r="AG76" i="643"/>
  <c r="AF76" i="643"/>
  <c r="W76" i="643"/>
  <c r="H76" i="643"/>
  <c r="W75" i="643"/>
  <c r="N75" i="643" s="1"/>
  <c r="P75" i="643"/>
  <c r="H75" i="643"/>
  <c r="AG74" i="643"/>
  <c r="W74" i="643"/>
  <c r="N74" i="643"/>
  <c r="O74" i="643" s="1"/>
  <c r="P74" i="643"/>
  <c r="H74" i="643"/>
  <c r="W73" i="643"/>
  <c r="N73" i="643" s="1"/>
  <c r="P73" i="643"/>
  <c r="H73" i="643"/>
  <c r="AG72" i="643"/>
  <c r="W72" i="643"/>
  <c r="N72" i="643"/>
  <c r="O72" i="643" s="1"/>
  <c r="P72" i="643"/>
  <c r="H72" i="643"/>
  <c r="W71" i="643"/>
  <c r="N71" i="643" s="1"/>
  <c r="P71" i="643"/>
  <c r="H71" i="643"/>
  <c r="W70" i="643"/>
  <c r="N70" i="643" s="1"/>
  <c r="H70" i="643"/>
  <c r="AE69" i="643"/>
  <c r="AD69" i="643"/>
  <c r="AA69" i="643"/>
  <c r="Z69" i="643"/>
  <c r="W69" i="643"/>
  <c r="M69" i="643"/>
  <c r="W68" i="643"/>
  <c r="H68" i="643"/>
  <c r="AG67" i="643"/>
  <c r="AF67" i="643"/>
  <c r="W67" i="643"/>
  <c r="H67" i="643"/>
  <c r="AG66" i="643"/>
  <c r="AF66" i="643"/>
  <c r="W66" i="643"/>
  <c r="H66" i="643"/>
  <c r="AG65" i="643"/>
  <c r="AF65" i="643"/>
  <c r="W65" i="643"/>
  <c r="H65" i="643"/>
  <c r="AG64" i="643"/>
  <c r="AF64" i="643"/>
  <c r="W64" i="643"/>
  <c r="H64" i="643"/>
  <c r="AG63" i="643"/>
  <c r="AF63" i="643"/>
  <c r="W63" i="643"/>
  <c r="H63" i="643"/>
  <c r="AG62" i="643"/>
  <c r="AF62" i="643"/>
  <c r="W62" i="643"/>
  <c r="H62" i="643"/>
  <c r="W61" i="643"/>
  <c r="N61" i="643"/>
  <c r="AF61" i="643" s="1"/>
  <c r="P61" i="643"/>
  <c r="H61" i="643"/>
  <c r="W60" i="643"/>
  <c r="N60" i="643"/>
  <c r="AG60" i="643" s="1"/>
  <c r="P60" i="643"/>
  <c r="H60" i="643"/>
  <c r="W59" i="643"/>
  <c r="N59" i="643"/>
  <c r="AF59" i="643" s="1"/>
  <c r="P59" i="643"/>
  <c r="H59" i="643"/>
  <c r="W58" i="643"/>
  <c r="P58" i="643"/>
  <c r="N58" i="643"/>
  <c r="AG58" i="643" s="1"/>
  <c r="H58" i="643"/>
  <c r="W57" i="643"/>
  <c r="N57" i="643" s="1"/>
  <c r="P57" i="643"/>
  <c r="H57" i="643"/>
  <c r="AE56" i="643"/>
  <c r="AD56" i="643"/>
  <c r="AA56" i="643"/>
  <c r="Z56" i="643"/>
  <c r="W56" i="643"/>
  <c r="M56" i="643"/>
  <c r="W55" i="643"/>
  <c r="H55" i="643"/>
  <c r="AG54" i="643"/>
  <c r="AF54" i="643"/>
  <c r="W54" i="643"/>
  <c r="H54" i="643"/>
  <c r="AG53" i="643"/>
  <c r="AF53" i="643"/>
  <c r="W53" i="643"/>
  <c r="H53" i="643"/>
  <c r="AG52" i="643"/>
  <c r="AF52" i="643"/>
  <c r="W52" i="643"/>
  <c r="H52" i="643"/>
  <c r="AG51" i="643"/>
  <c r="W51" i="643"/>
  <c r="N51" i="643"/>
  <c r="O51" i="643" s="1"/>
  <c r="P51" i="643"/>
  <c r="H51" i="643"/>
  <c r="W50" i="643"/>
  <c r="N50" i="643" s="1"/>
  <c r="O50" i="643" s="1"/>
  <c r="P50" i="643"/>
  <c r="H50" i="643"/>
  <c r="AG49" i="643"/>
  <c r="W49" i="643"/>
  <c r="P49" i="643"/>
  <c r="N49" i="643"/>
  <c r="H49" i="643"/>
  <c r="W48" i="643"/>
  <c r="O48" i="643"/>
  <c r="Q48" i="643" s="1"/>
  <c r="N48" i="643"/>
  <c r="P48" i="643"/>
  <c r="H48" i="643"/>
  <c r="W47" i="643"/>
  <c r="P47" i="643"/>
  <c r="N47" i="643"/>
  <c r="AF47" i="643" s="1"/>
  <c r="H47" i="643"/>
  <c r="W46" i="643"/>
  <c r="N46" i="643"/>
  <c r="AG46" i="643" s="1"/>
  <c r="P46" i="643"/>
  <c r="H46" i="643"/>
  <c r="W45" i="643"/>
  <c r="P45" i="643"/>
  <c r="N45" i="643"/>
  <c r="AF45" i="643" s="1"/>
  <c r="H45" i="643"/>
  <c r="W44" i="643"/>
  <c r="N44" i="643" s="1"/>
  <c r="P44" i="643"/>
  <c r="H44" i="643"/>
  <c r="AE43" i="643"/>
  <c r="AD43" i="643"/>
  <c r="AA43" i="643"/>
  <c r="Z43" i="643"/>
  <c r="M43" i="643"/>
  <c r="W42" i="643"/>
  <c r="H42" i="643"/>
  <c r="W41" i="643"/>
  <c r="H41" i="643"/>
  <c r="AG40" i="643"/>
  <c r="AF40" i="643"/>
  <c r="W40" i="643"/>
  <c r="H40" i="643"/>
  <c r="W39" i="643"/>
  <c r="N39" i="643" s="1"/>
  <c r="P39" i="643"/>
  <c r="H39" i="643"/>
  <c r="W38" i="643"/>
  <c r="N38" i="643"/>
  <c r="AG38" i="643" s="1"/>
  <c r="P38" i="643"/>
  <c r="H38" i="643"/>
  <c r="W37" i="643"/>
  <c r="P37" i="643"/>
  <c r="N37" i="643"/>
  <c r="O37" i="643" s="1"/>
  <c r="AF37" i="643"/>
  <c r="H37" i="643"/>
  <c r="W36" i="643"/>
  <c r="N36" i="643"/>
  <c r="AG36" i="643" s="1"/>
  <c r="P36" i="643"/>
  <c r="H36" i="643"/>
  <c r="W35" i="643"/>
  <c r="P35" i="643"/>
  <c r="N35" i="643"/>
  <c r="O35" i="643" s="1"/>
  <c r="AF35" i="643"/>
  <c r="H35" i="643"/>
  <c r="W34" i="643"/>
  <c r="N34" i="643"/>
  <c r="AG34" i="643" s="1"/>
  <c r="P34" i="643"/>
  <c r="H34" i="643"/>
  <c r="W33" i="643"/>
  <c r="P33" i="643"/>
  <c r="N33" i="643"/>
  <c r="O33" i="643" s="1"/>
  <c r="AF33" i="643"/>
  <c r="H33" i="643"/>
  <c r="W32" i="643"/>
  <c r="N32" i="643"/>
  <c r="AG32" i="643" s="1"/>
  <c r="P32" i="643"/>
  <c r="H32" i="643"/>
  <c r="W31" i="643"/>
  <c r="P31" i="643"/>
  <c r="N31" i="643"/>
  <c r="AG31" i="643" s="1"/>
  <c r="H31" i="643"/>
  <c r="AE30" i="643"/>
  <c r="AD30" i="643"/>
  <c r="AA30" i="643"/>
  <c r="Z30" i="643"/>
  <c r="M30" i="643"/>
  <c r="P30" i="643" s="1"/>
  <c r="AF29" i="643"/>
  <c r="W29" i="643"/>
  <c r="H29" i="643"/>
  <c r="AG28" i="643"/>
  <c r="AF28" i="643"/>
  <c r="W28" i="643"/>
  <c r="H28" i="643"/>
  <c r="AG27" i="643"/>
  <c r="AF27" i="643"/>
  <c r="W27" i="643"/>
  <c r="H27" i="643"/>
  <c r="AG26" i="643"/>
  <c r="AF26" i="643"/>
  <c r="W26" i="643"/>
  <c r="H26" i="643"/>
  <c r="AG25" i="643"/>
  <c r="W25" i="643"/>
  <c r="N25" i="643"/>
  <c r="O25" i="643" s="1"/>
  <c r="P25" i="643"/>
  <c r="H25" i="643"/>
  <c r="W24" i="643"/>
  <c r="N24" i="643" s="1"/>
  <c r="H24" i="643"/>
  <c r="W23" i="643"/>
  <c r="N23" i="643" s="1"/>
  <c r="P23" i="643"/>
  <c r="H23" i="643"/>
  <c r="W22" i="643"/>
  <c r="N22" i="643" s="1"/>
  <c r="P22" i="643"/>
  <c r="H22" i="643"/>
  <c r="AG21" i="643"/>
  <c r="W21" i="643"/>
  <c r="N21" i="643"/>
  <c r="O21" i="643" s="1"/>
  <c r="P21" i="643"/>
  <c r="H21" i="643"/>
  <c r="W20" i="643"/>
  <c r="N20" i="643" s="1"/>
  <c r="P20" i="643"/>
  <c r="H20" i="643"/>
  <c r="AG19" i="643"/>
  <c r="W19" i="643"/>
  <c r="N19" i="643"/>
  <c r="O19" i="643" s="1"/>
  <c r="P19" i="643"/>
  <c r="H19" i="643"/>
  <c r="W18" i="643"/>
  <c r="N18" i="643" s="1"/>
  <c r="P18" i="643"/>
  <c r="H18" i="643"/>
  <c r="AE17" i="643"/>
  <c r="AD17" i="643"/>
  <c r="AA17" i="643"/>
  <c r="Z17" i="643"/>
  <c r="W17" i="643"/>
  <c r="M17" i="643"/>
  <c r="AG16" i="643"/>
  <c r="AF16" i="643"/>
  <c r="W16" i="643"/>
  <c r="H16" i="643"/>
  <c r="AG15" i="643"/>
  <c r="AF15" i="643"/>
  <c r="W15" i="643"/>
  <c r="H15" i="643"/>
  <c r="AG14" i="643"/>
  <c r="AF14" i="643"/>
  <c r="W14" i="643"/>
  <c r="H14" i="643"/>
  <c r="AG13" i="643"/>
  <c r="AF13" i="643"/>
  <c r="W13" i="643"/>
  <c r="H13" i="643"/>
  <c r="W12" i="643"/>
  <c r="N12" i="643" s="1"/>
  <c r="P12" i="643"/>
  <c r="H12" i="643"/>
  <c r="W11" i="643"/>
  <c r="P11" i="643"/>
  <c r="N11" i="643"/>
  <c r="AF11" i="643" s="1"/>
  <c r="H11" i="643"/>
  <c r="W10" i="643"/>
  <c r="N10" i="643" s="1"/>
  <c r="P10" i="643"/>
  <c r="H10" i="643"/>
  <c r="W9" i="643"/>
  <c r="P9" i="643"/>
  <c r="N9" i="643"/>
  <c r="AF9" i="643" s="1"/>
  <c r="H9" i="643"/>
  <c r="W8" i="643"/>
  <c r="N8" i="643" s="1"/>
  <c r="P8" i="643"/>
  <c r="H8" i="643"/>
  <c r="W7" i="643"/>
  <c r="P7" i="643"/>
  <c r="N7" i="643"/>
  <c r="AF7" i="643" s="1"/>
  <c r="H7" i="643"/>
  <c r="W6" i="643"/>
  <c r="N6" i="643" s="1"/>
  <c r="P6" i="643"/>
  <c r="H6" i="643"/>
  <c r="W5" i="643"/>
  <c r="N5" i="643" s="1"/>
  <c r="P5" i="643"/>
  <c r="H5" i="643"/>
  <c r="AE2" i="643"/>
  <c r="AD2" i="643"/>
  <c r="AA2" i="643"/>
  <c r="Z2" i="643"/>
  <c r="I2" i="643"/>
  <c r="I1" i="643"/>
  <c r="E1" i="643"/>
  <c r="J124" i="642"/>
  <c r="H123" i="642"/>
  <c r="H122" i="642"/>
  <c r="H121" i="642"/>
  <c r="H120" i="642"/>
  <c r="H119" i="642"/>
  <c r="H118" i="642"/>
  <c r="P117" i="642"/>
  <c r="K117" i="642" s="1"/>
  <c r="L117" i="642" s="1"/>
  <c r="H117" i="642"/>
  <c r="P116" i="642"/>
  <c r="K116" i="642"/>
  <c r="L116" i="642" s="1"/>
  <c r="H116" i="642"/>
  <c r="P115" i="642"/>
  <c r="K115" i="642" s="1"/>
  <c r="L115" i="642" s="1"/>
  <c r="H115" i="642"/>
  <c r="P114" i="642"/>
  <c r="K114" i="642"/>
  <c r="L114" i="642" s="1"/>
  <c r="H114" i="642"/>
  <c r="P113" i="642"/>
  <c r="K113" i="642" s="1"/>
  <c r="L113" i="642" s="1"/>
  <c r="H113" i="642"/>
  <c r="P112" i="642"/>
  <c r="K112" i="642"/>
  <c r="K124" i="642" s="1"/>
  <c r="H112" i="642"/>
  <c r="J111" i="642"/>
  <c r="H110" i="642"/>
  <c r="H109" i="642"/>
  <c r="H108" i="642"/>
  <c r="H107" i="642"/>
  <c r="H106" i="642"/>
  <c r="P105" i="642"/>
  <c r="K105" i="642" s="1"/>
  <c r="L105" i="642" s="1"/>
  <c r="H105" i="642"/>
  <c r="P104" i="642"/>
  <c r="K104" i="642"/>
  <c r="L104" i="642" s="1"/>
  <c r="H104" i="642"/>
  <c r="P103" i="642"/>
  <c r="K103" i="642"/>
  <c r="L103" i="642" s="1"/>
  <c r="H103" i="642"/>
  <c r="P102" i="642"/>
  <c r="K102" i="642"/>
  <c r="L102" i="642" s="1"/>
  <c r="H102" i="642"/>
  <c r="P101" i="642"/>
  <c r="K101" i="642" s="1"/>
  <c r="H101" i="642"/>
  <c r="J100" i="642"/>
  <c r="H99" i="642"/>
  <c r="H98" i="642"/>
  <c r="H97" i="642"/>
  <c r="H96" i="642"/>
  <c r="H95" i="642"/>
  <c r="H94" i="642"/>
  <c r="P93" i="642"/>
  <c r="K93" i="642" s="1"/>
  <c r="L93" i="642" s="1"/>
  <c r="H93" i="642"/>
  <c r="P92" i="642"/>
  <c r="K92" i="642"/>
  <c r="K100" i="642" s="1"/>
  <c r="H92" i="642"/>
  <c r="J91" i="642"/>
  <c r="H90" i="642"/>
  <c r="H89" i="642"/>
  <c r="H88" i="642"/>
  <c r="H87" i="642"/>
  <c r="H86" i="642"/>
  <c r="H85" i="642"/>
  <c r="H84" i="642"/>
  <c r="P83" i="642"/>
  <c r="K83" i="642" s="1"/>
  <c r="L83" i="642" s="1"/>
  <c r="H83" i="642"/>
  <c r="P82" i="642"/>
  <c r="K82" i="642"/>
  <c r="L82" i="642" s="1"/>
  <c r="L91" i="642" s="1"/>
  <c r="H82" i="642"/>
  <c r="L81" i="642"/>
  <c r="K81" i="642"/>
  <c r="J81" i="642"/>
  <c r="H80" i="642"/>
  <c r="H79" i="642"/>
  <c r="H78" i="642"/>
  <c r="H77" i="642"/>
  <c r="H76" i="642"/>
  <c r="J75" i="642"/>
  <c r="H74" i="642"/>
  <c r="H73" i="642"/>
  <c r="H72" i="642"/>
  <c r="P71" i="642"/>
  <c r="K71" i="642"/>
  <c r="L71" i="642" s="1"/>
  <c r="H71" i="642"/>
  <c r="P70" i="642"/>
  <c r="K70" i="642" s="1"/>
  <c r="L70" i="642" s="1"/>
  <c r="H70" i="642"/>
  <c r="P69" i="642"/>
  <c r="K69" i="642"/>
  <c r="L69" i="642" s="1"/>
  <c r="H69" i="642"/>
  <c r="P68" i="642"/>
  <c r="K68" i="642" s="1"/>
  <c r="L68" i="642" s="1"/>
  <c r="H68" i="642"/>
  <c r="P67" i="642"/>
  <c r="K67" i="642"/>
  <c r="L67" i="642" s="1"/>
  <c r="H67" i="642"/>
  <c r="P66" i="642"/>
  <c r="K66" i="642" s="1"/>
  <c r="L66" i="642" s="1"/>
  <c r="H66" i="642"/>
  <c r="P65" i="642"/>
  <c r="K65" i="642"/>
  <c r="H65" i="642"/>
  <c r="J64" i="642"/>
  <c r="H63" i="642"/>
  <c r="H62" i="642"/>
  <c r="H61" i="642"/>
  <c r="H60" i="642"/>
  <c r="H59" i="642"/>
  <c r="H58" i="642"/>
  <c r="P57" i="642"/>
  <c r="L57" i="642"/>
  <c r="K57" i="642"/>
  <c r="H57" i="642"/>
  <c r="P56" i="642"/>
  <c r="K56" i="642" s="1"/>
  <c r="L56" i="642" s="1"/>
  <c r="H56" i="642"/>
  <c r="P55" i="642"/>
  <c r="L55" i="642"/>
  <c r="K55" i="642"/>
  <c r="H55" i="642"/>
  <c r="P54" i="642"/>
  <c r="K54" i="642" s="1"/>
  <c r="L54" i="642" s="1"/>
  <c r="H54" i="642"/>
  <c r="P53" i="642"/>
  <c r="L53" i="642"/>
  <c r="K53" i="642"/>
  <c r="H53" i="642"/>
  <c r="P52" i="642"/>
  <c r="K52" i="642" s="1"/>
  <c r="H52" i="642"/>
  <c r="J51" i="642"/>
  <c r="H50" i="642"/>
  <c r="H49" i="642"/>
  <c r="H47" i="642"/>
  <c r="H46" i="642"/>
  <c r="H45" i="642"/>
  <c r="H44" i="642"/>
  <c r="H43" i="642"/>
  <c r="H42" i="642"/>
  <c r="H41" i="642"/>
  <c r="H40" i="642"/>
  <c r="P39" i="642"/>
  <c r="L39" i="642"/>
  <c r="K39" i="642"/>
  <c r="H39" i="642"/>
  <c r="J38" i="642"/>
  <c r="H37" i="642"/>
  <c r="H36" i="642"/>
  <c r="H35" i="642"/>
  <c r="H34" i="642"/>
  <c r="H33" i="642"/>
  <c r="H32" i="642"/>
  <c r="H31" i="642"/>
  <c r="P30" i="642"/>
  <c r="K30" i="642" s="1"/>
  <c r="L30" i="642" s="1"/>
  <c r="H30" i="642"/>
  <c r="P29" i="642"/>
  <c r="K29" i="642"/>
  <c r="L29" i="642" s="1"/>
  <c r="H29" i="642"/>
  <c r="P28" i="642"/>
  <c r="K28" i="642" s="1"/>
  <c r="L28" i="642" s="1"/>
  <c r="H28" i="642"/>
  <c r="P27" i="642"/>
  <c r="K27" i="642"/>
  <c r="L27" i="642" s="1"/>
  <c r="H27" i="642"/>
  <c r="P26" i="642"/>
  <c r="K26" i="642" s="1"/>
  <c r="L26" i="642" s="1"/>
  <c r="H26" i="642"/>
  <c r="P25" i="642"/>
  <c r="K25" i="642"/>
  <c r="L25" i="642" s="1"/>
  <c r="H25" i="642"/>
  <c r="J24" i="642"/>
  <c r="H23" i="642"/>
  <c r="H22" i="642"/>
  <c r="H20" i="642"/>
  <c r="P19" i="642"/>
  <c r="K19" i="642" s="1"/>
  <c r="L19" i="642" s="1"/>
  <c r="H19" i="642"/>
  <c r="P18" i="642"/>
  <c r="K18" i="642"/>
  <c r="L18" i="642" s="1"/>
  <c r="H18" i="642"/>
  <c r="P17" i="642"/>
  <c r="K17" i="642" s="1"/>
  <c r="H17" i="642"/>
  <c r="J16" i="642"/>
  <c r="I1" i="642" s="1"/>
  <c r="H15" i="642"/>
  <c r="H14" i="642"/>
  <c r="H13" i="642"/>
  <c r="H12" i="642"/>
  <c r="H11" i="642"/>
  <c r="H10" i="642"/>
  <c r="H9" i="642"/>
  <c r="P8" i="642"/>
  <c r="K8" i="642"/>
  <c r="L8" i="642" s="1"/>
  <c r="H8" i="642"/>
  <c r="P7" i="642"/>
  <c r="K7" i="642" s="1"/>
  <c r="L7" i="642" s="1"/>
  <c r="H7" i="642"/>
  <c r="P6" i="642"/>
  <c r="K6" i="642"/>
  <c r="L6" i="642" s="1"/>
  <c r="H6" i="642"/>
  <c r="P5" i="642"/>
  <c r="K5" i="642" s="1"/>
  <c r="H5" i="642"/>
  <c r="I2" i="642"/>
  <c r="E1" i="642"/>
  <c r="M32" i="641"/>
  <c r="L32" i="641"/>
  <c r="I32" i="641"/>
  <c r="H32" i="641"/>
  <c r="G32" i="641"/>
  <c r="F32" i="641"/>
  <c r="E32" i="641"/>
  <c r="D32" i="641"/>
  <c r="K32" i="641"/>
  <c r="J32" i="641"/>
  <c r="Q15" i="641"/>
  <c r="P15" i="641"/>
  <c r="O15" i="641"/>
  <c r="N15" i="641"/>
  <c r="M15" i="641"/>
  <c r="L15" i="641"/>
  <c r="K15" i="641"/>
  <c r="J15" i="641"/>
  <c r="I15" i="641"/>
  <c r="H15" i="641"/>
  <c r="G15" i="641"/>
  <c r="F15" i="641"/>
  <c r="E15" i="641"/>
  <c r="D15" i="641"/>
  <c r="H8" i="641" s="1"/>
  <c r="L7" i="641"/>
  <c r="J7" i="641"/>
  <c r="H7" i="641"/>
  <c r="F7" i="641"/>
  <c r="L6" i="641"/>
  <c r="J6" i="641"/>
  <c r="H6" i="641"/>
  <c r="F6" i="641"/>
  <c r="J8" i="641" l="1"/>
  <c r="AG20" i="643"/>
  <c r="AF20" i="643"/>
  <c r="O20" i="643"/>
  <c r="AG24" i="643"/>
  <c r="AF24" i="643"/>
  <c r="O24" i="643"/>
  <c r="N56" i="643"/>
  <c r="O44" i="643"/>
  <c r="AG44" i="643"/>
  <c r="AF44" i="643"/>
  <c r="AG5" i="643"/>
  <c r="AF5" i="643"/>
  <c r="N17" i="643"/>
  <c r="O5" i="643"/>
  <c r="AG22" i="643"/>
  <c r="AF22" i="643"/>
  <c r="O22" i="643"/>
  <c r="P17" i="643"/>
  <c r="O18" i="643"/>
  <c r="N30" i="643"/>
  <c r="AG18" i="643"/>
  <c r="AF18" i="643"/>
  <c r="R21" i="643"/>
  <c r="Q21" i="643"/>
  <c r="R25" i="643"/>
  <c r="Q25" i="643"/>
  <c r="AG6" i="643"/>
  <c r="AF6" i="643"/>
  <c r="O6" i="643"/>
  <c r="AG8" i="643"/>
  <c r="AF8" i="643"/>
  <c r="O8" i="643"/>
  <c r="AG12" i="643"/>
  <c r="AF12" i="643"/>
  <c r="O12" i="643"/>
  <c r="R19" i="643"/>
  <c r="Q19" i="643"/>
  <c r="O23" i="643"/>
  <c r="AG23" i="643"/>
  <c r="AF23" i="643"/>
  <c r="AF39" i="643"/>
  <c r="O39" i="643"/>
  <c r="AG39" i="643"/>
  <c r="Q37" i="643"/>
  <c r="Q50" i="643"/>
  <c r="AG10" i="643"/>
  <c r="AF10" i="643"/>
  <c r="O10" i="643"/>
  <c r="G1" i="643"/>
  <c r="G2" i="643" s="1"/>
  <c r="P43" i="643"/>
  <c r="AG7" i="643"/>
  <c r="AG9" i="643"/>
  <c r="AG11" i="643"/>
  <c r="AF19" i="643"/>
  <c r="AF21" i="643"/>
  <c r="AF25" i="643"/>
  <c r="O31" i="643"/>
  <c r="O32" i="643"/>
  <c r="Q33" i="643"/>
  <c r="AG33" i="643"/>
  <c r="O34" i="643"/>
  <c r="R35" i="643"/>
  <c r="AG35" i="643"/>
  <c r="O36" i="643"/>
  <c r="R37" i="643"/>
  <c r="AG37" i="643"/>
  <c r="O38" i="643"/>
  <c r="N43" i="643"/>
  <c r="AG45" i="643"/>
  <c r="O46" i="643"/>
  <c r="AG47" i="643"/>
  <c r="R50" i="643"/>
  <c r="R51" i="643"/>
  <c r="Q51" i="643"/>
  <c r="P56" i="643"/>
  <c r="P69" i="643"/>
  <c r="AG73" i="643"/>
  <c r="AF73" i="643"/>
  <c r="O73" i="643"/>
  <c r="O96" i="643"/>
  <c r="AG96" i="643"/>
  <c r="N108" i="643"/>
  <c r="AF96" i="643"/>
  <c r="P108" i="643"/>
  <c r="R112" i="643"/>
  <c r="Q112" i="643"/>
  <c r="AF32" i="643"/>
  <c r="AF34" i="643"/>
  <c r="AF36" i="643"/>
  <c r="AF38" i="643"/>
  <c r="AF46" i="643"/>
  <c r="R48" i="643"/>
  <c r="R72" i="643"/>
  <c r="Q72" i="643"/>
  <c r="AG75" i="643"/>
  <c r="AF75" i="643"/>
  <c r="O75" i="643"/>
  <c r="AF87" i="643"/>
  <c r="O87" i="643"/>
  <c r="AG87" i="643"/>
  <c r="O7" i="643"/>
  <c r="O9" i="643"/>
  <c r="O11" i="643"/>
  <c r="P24" i="643"/>
  <c r="AF31" i="643"/>
  <c r="O45" i="643"/>
  <c r="O47" i="643"/>
  <c r="AG48" i="643"/>
  <c r="O49" i="643"/>
  <c r="AF49" i="643"/>
  <c r="AG50" i="643"/>
  <c r="AF50" i="643"/>
  <c r="AF70" i="643"/>
  <c r="N82" i="643"/>
  <c r="O70" i="643"/>
  <c r="AG70" i="643"/>
  <c r="R74" i="643"/>
  <c r="Q74" i="643"/>
  <c r="P95" i="643"/>
  <c r="AF101" i="643"/>
  <c r="O101" i="643"/>
  <c r="AG101" i="643"/>
  <c r="R110" i="643"/>
  <c r="Q110" i="643"/>
  <c r="AF48" i="643"/>
  <c r="AG57" i="643"/>
  <c r="N69" i="643"/>
  <c r="AF57" i="643"/>
  <c r="O57" i="643"/>
  <c r="AG71" i="643"/>
  <c r="AF71" i="643"/>
  <c r="O71" i="643"/>
  <c r="AF51" i="643"/>
  <c r="O58" i="643"/>
  <c r="AG59" i="643"/>
  <c r="O60" i="643"/>
  <c r="AG61" i="643"/>
  <c r="AF72" i="643"/>
  <c r="AF74" i="643"/>
  <c r="O83" i="643"/>
  <c r="O84" i="643"/>
  <c r="AG85" i="643"/>
  <c r="O86" i="643"/>
  <c r="N95" i="643"/>
  <c r="AG97" i="643"/>
  <c r="O98" i="643"/>
  <c r="AG99" i="643"/>
  <c r="O100" i="643"/>
  <c r="O102" i="643"/>
  <c r="P109" i="643"/>
  <c r="AF110" i="643"/>
  <c r="AF112" i="643"/>
  <c r="AG113" i="643"/>
  <c r="AF128" i="643"/>
  <c r="O128" i="643"/>
  <c r="AG128" i="643"/>
  <c r="O135" i="643"/>
  <c r="AG135" i="643"/>
  <c r="N147" i="643"/>
  <c r="AF135" i="643"/>
  <c r="AF140" i="643"/>
  <c r="O140" i="643"/>
  <c r="AG140" i="643"/>
  <c r="AF58" i="643"/>
  <c r="AF60" i="643"/>
  <c r="AF84" i="643"/>
  <c r="AF86" i="643"/>
  <c r="AF98" i="643"/>
  <c r="AF100" i="643"/>
  <c r="P102" i="643"/>
  <c r="AF102" i="643"/>
  <c r="AF109" i="643"/>
  <c r="AG110" i="643"/>
  <c r="AG112" i="643"/>
  <c r="O113" i="643"/>
  <c r="O115" i="643"/>
  <c r="AG115" i="643"/>
  <c r="AF115" i="643"/>
  <c r="AF142" i="643"/>
  <c r="O142" i="643"/>
  <c r="AG142" i="643"/>
  <c r="O59" i="643"/>
  <c r="O61" i="643"/>
  <c r="P70" i="643"/>
  <c r="AF83" i="643"/>
  <c r="O97" i="643"/>
  <c r="O99" i="643"/>
  <c r="AF121" i="643"/>
  <c r="AG121" i="643"/>
  <c r="AH109" i="643" s="1"/>
  <c r="AG109" i="643"/>
  <c r="AF111" i="643"/>
  <c r="AF113" i="643"/>
  <c r="AF136" i="643"/>
  <c r="O136" i="643"/>
  <c r="AG136" i="643"/>
  <c r="AF144" i="643"/>
  <c r="O144" i="643"/>
  <c r="AG144" i="643"/>
  <c r="O109" i="643"/>
  <c r="Q111" i="643"/>
  <c r="R124" i="643"/>
  <c r="AF138" i="643"/>
  <c r="O138" i="643"/>
  <c r="AG138" i="643"/>
  <c r="R149" i="643"/>
  <c r="Q149" i="643"/>
  <c r="P160" i="643"/>
  <c r="R163" i="643"/>
  <c r="Q163" i="643"/>
  <c r="O165" i="643"/>
  <c r="AG165" i="643"/>
  <c r="AF165" i="643"/>
  <c r="O122" i="643"/>
  <c r="O123" i="643"/>
  <c r="AG124" i="643"/>
  <c r="O125" i="643"/>
  <c r="Q126" i="643"/>
  <c r="AG126" i="643"/>
  <c r="O127" i="643"/>
  <c r="O129" i="643"/>
  <c r="P134" i="643"/>
  <c r="N134" i="643"/>
  <c r="O137" i="643"/>
  <c r="O139" i="643"/>
  <c r="O141" i="643"/>
  <c r="O143" i="643"/>
  <c r="P148" i="643"/>
  <c r="AF149" i="643"/>
  <c r="AG160" i="643"/>
  <c r="AH148" i="643" s="1"/>
  <c r="AG161" i="643"/>
  <c r="AF163" i="643"/>
  <c r="O114" i="643"/>
  <c r="O116" i="643"/>
  <c r="AF123" i="643"/>
  <c r="AF125" i="643"/>
  <c r="AF127" i="643"/>
  <c r="P129" i="643"/>
  <c r="AF129" i="643"/>
  <c r="P137" i="643"/>
  <c r="AF137" i="643"/>
  <c r="P139" i="643"/>
  <c r="AF139" i="643"/>
  <c r="P141" i="643"/>
  <c r="AF141" i="643"/>
  <c r="P143" i="643"/>
  <c r="AF143" i="643"/>
  <c r="AF148" i="643"/>
  <c r="AG149" i="643"/>
  <c r="O150" i="643"/>
  <c r="O161" i="643"/>
  <c r="O162" i="643"/>
  <c r="AG163" i="643"/>
  <c r="O164" i="643"/>
  <c r="P173" i="643"/>
  <c r="N173" i="643"/>
  <c r="AF122" i="643"/>
  <c r="AG148" i="643"/>
  <c r="AF150" i="643"/>
  <c r="AF162" i="643"/>
  <c r="AF164" i="643"/>
  <c r="O148" i="643"/>
  <c r="K75" i="642"/>
  <c r="K64" i="642"/>
  <c r="L52" i="642"/>
  <c r="L64" i="642" s="1"/>
  <c r="L5" i="642"/>
  <c r="L16" i="642" s="1"/>
  <c r="K16" i="642"/>
  <c r="L17" i="642"/>
  <c r="L24" i="642" s="1"/>
  <c r="K24" i="642"/>
  <c r="L101" i="642"/>
  <c r="L111" i="642" s="1"/>
  <c r="K111" i="642"/>
  <c r="G1" i="642"/>
  <c r="G2" i="642" s="1"/>
  <c r="L38" i="642"/>
  <c r="L51" i="642" s="1"/>
  <c r="L65" i="642"/>
  <c r="L75" i="642" s="1"/>
  <c r="K91" i="642"/>
  <c r="K38" i="642"/>
  <c r="K51" i="642" s="1"/>
  <c r="L112" i="642"/>
  <c r="L124" i="642" s="1"/>
  <c r="L92" i="642"/>
  <c r="L100" i="642" s="1"/>
  <c r="F8" i="641"/>
  <c r="L8" i="641"/>
  <c r="R148" i="643" l="1"/>
  <c r="Q148" i="643"/>
  <c r="O160" i="643"/>
  <c r="Q161" i="643"/>
  <c r="O173" i="643"/>
  <c r="R161" i="643"/>
  <c r="R129" i="643"/>
  <c r="Q129" i="643"/>
  <c r="R165" i="643"/>
  <c r="Q165" i="643"/>
  <c r="R144" i="643"/>
  <c r="Q144" i="643"/>
  <c r="R97" i="643"/>
  <c r="Q97" i="643"/>
  <c r="AG95" i="643"/>
  <c r="AH83" i="643" s="1"/>
  <c r="AF95" i="643"/>
  <c r="Q116" i="643"/>
  <c r="R116" i="643"/>
  <c r="R141" i="643"/>
  <c r="Q141" i="643"/>
  <c r="AG134" i="643"/>
  <c r="AH122" i="643" s="1"/>
  <c r="AF134" i="643"/>
  <c r="Q124" i="643"/>
  <c r="R126" i="643"/>
  <c r="R115" i="643"/>
  <c r="Q115" i="643"/>
  <c r="AF160" i="643"/>
  <c r="O147" i="643"/>
  <c r="R135" i="643"/>
  <c r="Q135" i="643"/>
  <c r="R102" i="643"/>
  <c r="Q102" i="643"/>
  <c r="R86" i="643"/>
  <c r="Q86" i="643"/>
  <c r="R83" i="643"/>
  <c r="Q83" i="643"/>
  <c r="O95" i="643"/>
  <c r="R60" i="643"/>
  <c r="Q60" i="643"/>
  <c r="Q71" i="643"/>
  <c r="R71" i="643"/>
  <c r="AF82" i="643"/>
  <c r="Q82" i="643"/>
  <c r="AG82" i="643"/>
  <c r="AH70" i="643" s="1"/>
  <c r="R45" i="643"/>
  <c r="Q45" i="643"/>
  <c r="R9" i="643"/>
  <c r="Q9" i="643"/>
  <c r="R111" i="643"/>
  <c r="AG108" i="643"/>
  <c r="AH96" i="643" s="1"/>
  <c r="AF108" i="643"/>
  <c r="Q73" i="643"/>
  <c r="R73" i="643"/>
  <c r="Q43" i="643"/>
  <c r="AG43" i="643"/>
  <c r="AH31" i="643" s="1"/>
  <c r="AF43" i="643"/>
  <c r="R36" i="643"/>
  <c r="Q36" i="643"/>
  <c r="R12" i="643"/>
  <c r="Q12" i="643"/>
  <c r="Q22" i="643"/>
  <c r="R22" i="643"/>
  <c r="AG17" i="643"/>
  <c r="AH5" i="643" s="1"/>
  <c r="AF17" i="643"/>
  <c r="R33" i="643"/>
  <c r="Q20" i="643"/>
  <c r="R20" i="643"/>
  <c r="R125" i="643"/>
  <c r="Q125" i="643"/>
  <c r="AG173" i="643"/>
  <c r="AH161" i="643" s="1"/>
  <c r="AF173" i="643"/>
  <c r="Q162" i="643"/>
  <c r="R162" i="643"/>
  <c r="R114" i="643"/>
  <c r="Q114" i="643"/>
  <c r="R139" i="643"/>
  <c r="Q139" i="643"/>
  <c r="R123" i="643"/>
  <c r="Q123" i="643"/>
  <c r="R136" i="643"/>
  <c r="Q136" i="643"/>
  <c r="R99" i="643"/>
  <c r="Q99" i="643"/>
  <c r="R61" i="643"/>
  <c r="Q61" i="643"/>
  <c r="R142" i="643"/>
  <c r="Q142" i="643"/>
  <c r="Q113" i="643"/>
  <c r="R113" i="643"/>
  <c r="R100" i="643"/>
  <c r="Q100" i="643"/>
  <c r="AG69" i="643"/>
  <c r="AH57" i="643" s="1"/>
  <c r="Q69" i="643"/>
  <c r="AF69" i="643"/>
  <c r="R49" i="643"/>
  <c r="Q49" i="643"/>
  <c r="R7" i="643"/>
  <c r="Q7" i="643"/>
  <c r="Q75" i="643"/>
  <c r="R75" i="643"/>
  <c r="R46" i="643"/>
  <c r="Q46" i="643"/>
  <c r="R38" i="643"/>
  <c r="Q38" i="643"/>
  <c r="R10" i="643"/>
  <c r="Q10" i="643"/>
  <c r="R39" i="643"/>
  <c r="Q39" i="643"/>
  <c r="R23" i="643"/>
  <c r="Q23" i="643"/>
  <c r="Q35" i="643"/>
  <c r="AF30" i="643"/>
  <c r="AG30" i="643"/>
  <c r="AH18" i="643" s="1"/>
  <c r="O56" i="643"/>
  <c r="R44" i="643"/>
  <c r="Q44" i="643"/>
  <c r="Q24" i="643"/>
  <c r="R24" i="643"/>
  <c r="R138" i="643"/>
  <c r="Q138" i="643"/>
  <c r="R128" i="643"/>
  <c r="Q128" i="643"/>
  <c r="R58" i="643"/>
  <c r="Q58" i="643"/>
  <c r="O108" i="643"/>
  <c r="R96" i="643"/>
  <c r="Q96" i="643"/>
  <c r="R32" i="643"/>
  <c r="Q32" i="643"/>
  <c r="O30" i="643"/>
  <c r="R18" i="643"/>
  <c r="Q18" i="643"/>
  <c r="AF56" i="643"/>
  <c r="AG56" i="643"/>
  <c r="AH44" i="643" s="1"/>
  <c r="Q56" i="643"/>
  <c r="R137" i="643"/>
  <c r="Q137" i="643"/>
  <c r="R122" i="643"/>
  <c r="Q122" i="643"/>
  <c r="O134" i="643"/>
  <c r="R59" i="643"/>
  <c r="Q59" i="643"/>
  <c r="AG147" i="643"/>
  <c r="AH135" i="643" s="1"/>
  <c r="AF147" i="643"/>
  <c r="Q85" i="643"/>
  <c r="R6" i="643"/>
  <c r="Q6" i="643"/>
  <c r="Q164" i="643"/>
  <c r="R164" i="643"/>
  <c r="Q150" i="643"/>
  <c r="R150" i="643"/>
  <c r="R143" i="643"/>
  <c r="Q143" i="643"/>
  <c r="R127" i="643"/>
  <c r="Q127" i="643"/>
  <c r="O121" i="643"/>
  <c r="R109" i="643"/>
  <c r="Q109" i="643"/>
  <c r="R140" i="643"/>
  <c r="Q140" i="643"/>
  <c r="R98" i="643"/>
  <c r="Q98" i="643"/>
  <c r="R84" i="643"/>
  <c r="Q84" i="643"/>
  <c r="O69" i="643"/>
  <c r="R69" i="643" s="1"/>
  <c r="S57" i="643" s="1"/>
  <c r="R57" i="643"/>
  <c r="Q57" i="643"/>
  <c r="R101" i="643"/>
  <c r="Q101" i="643"/>
  <c r="R85" i="643"/>
  <c r="O82" i="643"/>
  <c r="R82" i="643" s="1"/>
  <c r="S70" i="643" s="1"/>
  <c r="Q70" i="643"/>
  <c r="R70" i="643"/>
  <c r="R47" i="643"/>
  <c r="Q47" i="643"/>
  <c r="R11" i="643"/>
  <c r="Q11" i="643"/>
  <c r="R87" i="643"/>
  <c r="Q87" i="643"/>
  <c r="R34" i="643"/>
  <c r="Q34" i="643"/>
  <c r="R31" i="643"/>
  <c r="Q31" i="643"/>
  <c r="O43" i="643"/>
  <c r="R43" i="643" s="1"/>
  <c r="S31" i="643" s="1"/>
  <c r="R8" i="643"/>
  <c r="Q8" i="643"/>
  <c r="R5" i="643"/>
  <c r="Q5" i="643"/>
  <c r="O17" i="643"/>
  <c r="E2" i="642"/>
  <c r="Q17" i="643" l="1"/>
  <c r="E2" i="643"/>
  <c r="R17" i="643"/>
  <c r="S5" i="643" s="1"/>
  <c r="Q147" i="643"/>
  <c r="R147" i="643"/>
  <c r="S135" i="643" s="1"/>
  <c r="Q134" i="643"/>
  <c r="R134" i="643"/>
  <c r="S122" i="643" s="1"/>
  <c r="R30" i="643"/>
  <c r="S18" i="643" s="1"/>
  <c r="Q30" i="643"/>
  <c r="R56" i="643"/>
  <c r="S44" i="643" s="1"/>
  <c r="R160" i="643"/>
  <c r="S148" i="643" s="1"/>
  <c r="Q160" i="643"/>
  <c r="Q108" i="643"/>
  <c r="R108" i="643"/>
  <c r="S96" i="643" s="1"/>
  <c r="R121" i="643"/>
  <c r="S109" i="643" s="1"/>
  <c r="Q121" i="643"/>
  <c r="Q95" i="643"/>
  <c r="R95" i="643"/>
  <c r="S83" i="643" s="1"/>
  <c r="R173" i="643"/>
  <c r="S161" i="643" s="1"/>
  <c r="Q173" i="643"/>
  <c r="K30" i="635" l="1"/>
  <c r="J30" i="635"/>
  <c r="K30" i="636"/>
  <c r="J30" i="636"/>
  <c r="J124" i="640"/>
  <c r="H123" i="640"/>
  <c r="H122" i="640"/>
  <c r="H121" i="640"/>
  <c r="H120" i="640"/>
  <c r="H119" i="640"/>
  <c r="H118" i="640"/>
  <c r="P117" i="640"/>
  <c r="L117" i="640"/>
  <c r="K117" i="640"/>
  <c r="H117" i="640"/>
  <c r="P116" i="640"/>
  <c r="L116" i="640"/>
  <c r="K116" i="640"/>
  <c r="H116" i="640"/>
  <c r="P115" i="640"/>
  <c r="L115" i="640"/>
  <c r="K115" i="640"/>
  <c r="H115" i="640"/>
  <c r="P114" i="640"/>
  <c r="L114" i="640"/>
  <c r="K114" i="640"/>
  <c r="H114" i="640"/>
  <c r="P113" i="640"/>
  <c r="L113" i="640"/>
  <c r="K113" i="640"/>
  <c r="H113" i="640"/>
  <c r="P112" i="640"/>
  <c r="L112" i="640"/>
  <c r="L124" i="640" s="1"/>
  <c r="K112" i="640"/>
  <c r="K124" i="640" s="1"/>
  <c r="H112" i="640"/>
  <c r="J111" i="640"/>
  <c r="H110" i="640"/>
  <c r="H109" i="640"/>
  <c r="H108" i="640"/>
  <c r="H107" i="640"/>
  <c r="H106" i="640"/>
  <c r="P105" i="640"/>
  <c r="K105" i="640"/>
  <c r="L105" i="640" s="1"/>
  <c r="H105" i="640"/>
  <c r="P104" i="640"/>
  <c r="K104" i="640" s="1"/>
  <c r="L104" i="640" s="1"/>
  <c r="H104" i="640"/>
  <c r="P103" i="640"/>
  <c r="K103" i="640"/>
  <c r="L103" i="640" s="1"/>
  <c r="H103" i="640"/>
  <c r="P102" i="640"/>
  <c r="K102" i="640" s="1"/>
  <c r="L102" i="640" s="1"/>
  <c r="H102" i="640"/>
  <c r="P101" i="640"/>
  <c r="K101" i="640"/>
  <c r="L101" i="640" s="1"/>
  <c r="H101" i="640"/>
  <c r="J100" i="640"/>
  <c r="H99" i="640"/>
  <c r="H98" i="640"/>
  <c r="H97" i="640"/>
  <c r="H96" i="640"/>
  <c r="H95" i="640"/>
  <c r="H94" i="640"/>
  <c r="P93" i="640"/>
  <c r="K93" i="640" s="1"/>
  <c r="L93" i="640" s="1"/>
  <c r="H93" i="640"/>
  <c r="P92" i="640"/>
  <c r="K92" i="640"/>
  <c r="K100" i="640" s="1"/>
  <c r="H92" i="640"/>
  <c r="J91" i="640"/>
  <c r="H90" i="640"/>
  <c r="H89" i="640"/>
  <c r="H88" i="640"/>
  <c r="H87" i="640"/>
  <c r="H86" i="640"/>
  <c r="H85" i="640"/>
  <c r="H84" i="640"/>
  <c r="P83" i="640"/>
  <c r="L83" i="640"/>
  <c r="K83" i="640"/>
  <c r="H83" i="640"/>
  <c r="P82" i="640"/>
  <c r="L82" i="640"/>
  <c r="L91" i="640" s="1"/>
  <c r="K82" i="640"/>
  <c r="K91" i="640" s="1"/>
  <c r="H82" i="640"/>
  <c r="L81" i="640"/>
  <c r="K81" i="640"/>
  <c r="J81" i="640"/>
  <c r="H80" i="640"/>
  <c r="H79" i="640"/>
  <c r="H78" i="640"/>
  <c r="H77" i="640"/>
  <c r="H76" i="640"/>
  <c r="J75" i="640"/>
  <c r="H74" i="640"/>
  <c r="H73" i="640"/>
  <c r="H72" i="640"/>
  <c r="P71" i="640"/>
  <c r="K71" i="640"/>
  <c r="L71" i="640" s="1"/>
  <c r="H71" i="640"/>
  <c r="P70" i="640"/>
  <c r="K70" i="640" s="1"/>
  <c r="L70" i="640" s="1"/>
  <c r="H70" i="640"/>
  <c r="P69" i="640"/>
  <c r="K69" i="640"/>
  <c r="L69" i="640" s="1"/>
  <c r="H69" i="640"/>
  <c r="P68" i="640"/>
  <c r="K68" i="640" s="1"/>
  <c r="L68" i="640" s="1"/>
  <c r="H68" i="640"/>
  <c r="P67" i="640"/>
  <c r="K67" i="640"/>
  <c r="L67" i="640" s="1"/>
  <c r="H67" i="640"/>
  <c r="P66" i="640"/>
  <c r="K66" i="640" s="1"/>
  <c r="L66" i="640" s="1"/>
  <c r="H66" i="640"/>
  <c r="P65" i="640"/>
  <c r="K65" i="640"/>
  <c r="H65" i="640"/>
  <c r="J64" i="640"/>
  <c r="H63" i="640"/>
  <c r="H62" i="640"/>
  <c r="H61" i="640"/>
  <c r="H60" i="640"/>
  <c r="H59" i="640"/>
  <c r="H58" i="640"/>
  <c r="P57" i="640"/>
  <c r="L57" i="640"/>
  <c r="K57" i="640"/>
  <c r="H57" i="640"/>
  <c r="P56" i="640"/>
  <c r="K56" i="640" s="1"/>
  <c r="L56" i="640" s="1"/>
  <c r="H56" i="640"/>
  <c r="P55" i="640"/>
  <c r="L55" i="640"/>
  <c r="K55" i="640"/>
  <c r="H55" i="640"/>
  <c r="P54" i="640"/>
  <c r="L54" i="640"/>
  <c r="K54" i="640"/>
  <c r="H54" i="640"/>
  <c r="P53" i="640"/>
  <c r="L53" i="640"/>
  <c r="K53" i="640"/>
  <c r="H53" i="640"/>
  <c r="P52" i="640"/>
  <c r="K52" i="640" s="1"/>
  <c r="H52" i="640"/>
  <c r="H50" i="640"/>
  <c r="H49" i="640"/>
  <c r="H47" i="640"/>
  <c r="H46" i="640"/>
  <c r="H45" i="640"/>
  <c r="H44" i="640"/>
  <c r="H43" i="640"/>
  <c r="H42" i="640"/>
  <c r="H41" i="640"/>
  <c r="H40" i="640"/>
  <c r="P39" i="640"/>
  <c r="L39" i="640"/>
  <c r="K39" i="640"/>
  <c r="H39" i="640"/>
  <c r="J38" i="640"/>
  <c r="J51" i="640" s="1"/>
  <c r="H37" i="640"/>
  <c r="H36" i="640"/>
  <c r="H35" i="640"/>
  <c r="H34" i="640"/>
  <c r="H33" i="640"/>
  <c r="H32" i="640"/>
  <c r="H31" i="640"/>
  <c r="P30" i="640"/>
  <c r="K30" i="640"/>
  <c r="L30" i="640" s="1"/>
  <c r="H30" i="640"/>
  <c r="P29" i="640"/>
  <c r="K29" i="640" s="1"/>
  <c r="L29" i="640" s="1"/>
  <c r="H29" i="640"/>
  <c r="P28" i="640"/>
  <c r="K28" i="640"/>
  <c r="L28" i="640" s="1"/>
  <c r="H28" i="640"/>
  <c r="P27" i="640"/>
  <c r="K27" i="640" s="1"/>
  <c r="L27" i="640" s="1"/>
  <c r="H27" i="640"/>
  <c r="P26" i="640"/>
  <c r="K26" i="640"/>
  <c r="L26" i="640" s="1"/>
  <c r="H26" i="640"/>
  <c r="P25" i="640"/>
  <c r="K25" i="640" s="1"/>
  <c r="H25" i="640"/>
  <c r="J24" i="640"/>
  <c r="H23" i="640"/>
  <c r="H22" i="640"/>
  <c r="H20" i="640"/>
  <c r="P19" i="640"/>
  <c r="K19" i="640" s="1"/>
  <c r="L19" i="640" s="1"/>
  <c r="H19" i="640"/>
  <c r="P18" i="640"/>
  <c r="K18" i="640"/>
  <c r="L18" i="640" s="1"/>
  <c r="H18" i="640"/>
  <c r="P17" i="640"/>
  <c r="K17" i="640" s="1"/>
  <c r="H17" i="640"/>
  <c r="J16" i="640"/>
  <c r="I1" i="640" s="1"/>
  <c r="H15" i="640"/>
  <c r="H14" i="640"/>
  <c r="H13" i="640"/>
  <c r="H12" i="640"/>
  <c r="H11" i="640"/>
  <c r="H10" i="640"/>
  <c r="H9" i="640"/>
  <c r="P8" i="640"/>
  <c r="K8" i="640"/>
  <c r="L8" i="640" s="1"/>
  <c r="H8" i="640"/>
  <c r="P7" i="640"/>
  <c r="K7" i="640" s="1"/>
  <c r="L7" i="640" s="1"/>
  <c r="H7" i="640"/>
  <c r="P6" i="640"/>
  <c r="K6" i="640"/>
  <c r="L6" i="640" s="1"/>
  <c r="H6" i="640"/>
  <c r="P5" i="640"/>
  <c r="K5" i="640" s="1"/>
  <c r="H5" i="640"/>
  <c r="I2" i="640"/>
  <c r="E1" i="640"/>
  <c r="J124" i="639"/>
  <c r="H123" i="639"/>
  <c r="H122" i="639"/>
  <c r="H121" i="639"/>
  <c r="H120" i="639"/>
  <c r="H119" i="639"/>
  <c r="H118" i="639"/>
  <c r="P117" i="639"/>
  <c r="L117" i="639"/>
  <c r="K117" i="639"/>
  <c r="H117" i="639"/>
  <c r="P116" i="639"/>
  <c r="K116" i="639" s="1"/>
  <c r="L116" i="639" s="1"/>
  <c r="H116" i="639"/>
  <c r="P115" i="639"/>
  <c r="L115" i="639"/>
  <c r="K115" i="639"/>
  <c r="H115" i="639"/>
  <c r="P114" i="639"/>
  <c r="K114" i="639" s="1"/>
  <c r="L114" i="639" s="1"/>
  <c r="H114" i="639"/>
  <c r="P113" i="639"/>
  <c r="L113" i="639"/>
  <c r="K113" i="639"/>
  <c r="H113" i="639"/>
  <c r="P112" i="639"/>
  <c r="K112" i="639"/>
  <c r="H112" i="639"/>
  <c r="J111" i="639"/>
  <c r="H110" i="639"/>
  <c r="H109" i="639"/>
  <c r="H108" i="639"/>
  <c r="H107" i="639"/>
  <c r="H106" i="639"/>
  <c r="P105" i="639"/>
  <c r="K105" i="639" s="1"/>
  <c r="L105" i="639" s="1"/>
  <c r="H105" i="639"/>
  <c r="P104" i="639"/>
  <c r="K104" i="639"/>
  <c r="L104" i="639" s="1"/>
  <c r="H104" i="639"/>
  <c r="P103" i="639"/>
  <c r="K103" i="639" s="1"/>
  <c r="L103" i="639" s="1"/>
  <c r="H103" i="639"/>
  <c r="P102" i="639"/>
  <c r="K102" i="639"/>
  <c r="L102" i="639" s="1"/>
  <c r="H102" i="639"/>
  <c r="P101" i="639"/>
  <c r="K101" i="639" s="1"/>
  <c r="H101" i="639"/>
  <c r="J100" i="639"/>
  <c r="H99" i="639"/>
  <c r="H98" i="639"/>
  <c r="H97" i="639"/>
  <c r="H96" i="639"/>
  <c r="H95" i="639"/>
  <c r="H94" i="639"/>
  <c r="P93" i="639"/>
  <c r="K93" i="639" s="1"/>
  <c r="L93" i="639" s="1"/>
  <c r="H93" i="639"/>
  <c r="P92" i="639"/>
  <c r="K92" i="639"/>
  <c r="K100" i="639" s="1"/>
  <c r="H92" i="639"/>
  <c r="J91" i="639"/>
  <c r="H90" i="639"/>
  <c r="H89" i="639"/>
  <c r="H88" i="639"/>
  <c r="H87" i="639"/>
  <c r="H86" i="639"/>
  <c r="H85" i="639"/>
  <c r="H84" i="639"/>
  <c r="P83" i="639"/>
  <c r="K83" i="639"/>
  <c r="L83" i="639" s="1"/>
  <c r="H83" i="639"/>
  <c r="P82" i="639"/>
  <c r="K82" i="639" s="1"/>
  <c r="H82" i="639"/>
  <c r="L81" i="639"/>
  <c r="K81" i="639"/>
  <c r="J81" i="639"/>
  <c r="H80" i="639"/>
  <c r="H79" i="639"/>
  <c r="H78" i="639"/>
  <c r="H77" i="639"/>
  <c r="H76" i="639"/>
  <c r="J75" i="639"/>
  <c r="H74" i="639"/>
  <c r="H73" i="639"/>
  <c r="H72" i="639"/>
  <c r="P71" i="639"/>
  <c r="K71" i="639"/>
  <c r="L71" i="639" s="1"/>
  <c r="H71" i="639"/>
  <c r="P70" i="639"/>
  <c r="K70" i="639" s="1"/>
  <c r="L70" i="639" s="1"/>
  <c r="H70" i="639"/>
  <c r="P69" i="639"/>
  <c r="K69" i="639"/>
  <c r="L69" i="639" s="1"/>
  <c r="H69" i="639"/>
  <c r="P68" i="639"/>
  <c r="K68" i="639" s="1"/>
  <c r="L68" i="639" s="1"/>
  <c r="H68" i="639"/>
  <c r="P67" i="639"/>
  <c r="K67" i="639"/>
  <c r="L67" i="639" s="1"/>
  <c r="H67" i="639"/>
  <c r="P66" i="639"/>
  <c r="K66" i="639" s="1"/>
  <c r="L66" i="639" s="1"/>
  <c r="H66" i="639"/>
  <c r="P65" i="639"/>
  <c r="K65" i="639"/>
  <c r="L65" i="639" s="1"/>
  <c r="L75" i="639" s="1"/>
  <c r="H65" i="639"/>
  <c r="J64" i="639"/>
  <c r="H63" i="639"/>
  <c r="H62" i="639"/>
  <c r="H61" i="639"/>
  <c r="H60" i="639"/>
  <c r="H59" i="639"/>
  <c r="H58" i="639"/>
  <c r="P57" i="639"/>
  <c r="K57" i="639"/>
  <c r="L57" i="639" s="1"/>
  <c r="H57" i="639"/>
  <c r="P56" i="639"/>
  <c r="K56" i="639" s="1"/>
  <c r="L56" i="639" s="1"/>
  <c r="H56" i="639"/>
  <c r="P55" i="639"/>
  <c r="K55" i="639"/>
  <c r="L55" i="639" s="1"/>
  <c r="H55" i="639"/>
  <c r="P54" i="639"/>
  <c r="K54" i="639" s="1"/>
  <c r="L54" i="639" s="1"/>
  <c r="H54" i="639"/>
  <c r="P53" i="639"/>
  <c r="L53" i="639"/>
  <c r="K53" i="639"/>
  <c r="H53" i="639"/>
  <c r="P52" i="639"/>
  <c r="K52" i="639" s="1"/>
  <c r="H52" i="639"/>
  <c r="H50" i="639"/>
  <c r="H49" i="639"/>
  <c r="H47" i="639"/>
  <c r="H46" i="639"/>
  <c r="H45" i="639"/>
  <c r="H44" i="639"/>
  <c r="H43" i="639"/>
  <c r="H42" i="639"/>
  <c r="H41" i="639"/>
  <c r="H40" i="639"/>
  <c r="P39" i="639"/>
  <c r="L39" i="639"/>
  <c r="K39" i="639"/>
  <c r="H39" i="639"/>
  <c r="J38" i="639"/>
  <c r="J51" i="639" s="1"/>
  <c r="I1" i="639" s="1"/>
  <c r="H37" i="639"/>
  <c r="H36" i="639"/>
  <c r="H35" i="639"/>
  <c r="H34" i="639"/>
  <c r="H33" i="639"/>
  <c r="H32" i="639"/>
  <c r="H31" i="639"/>
  <c r="P30" i="639"/>
  <c r="K30" i="639"/>
  <c r="L30" i="639" s="1"/>
  <c r="H30" i="639"/>
  <c r="P29" i="639"/>
  <c r="K29" i="639" s="1"/>
  <c r="L29" i="639" s="1"/>
  <c r="H29" i="639"/>
  <c r="P28" i="639"/>
  <c r="K28" i="639"/>
  <c r="L28" i="639" s="1"/>
  <c r="H28" i="639"/>
  <c r="P27" i="639"/>
  <c r="K27" i="639" s="1"/>
  <c r="L27" i="639" s="1"/>
  <c r="H27" i="639"/>
  <c r="P26" i="639"/>
  <c r="K26" i="639"/>
  <c r="L26" i="639" s="1"/>
  <c r="H26" i="639"/>
  <c r="P25" i="639"/>
  <c r="K25" i="639" s="1"/>
  <c r="H25" i="639"/>
  <c r="J24" i="639"/>
  <c r="H23" i="639"/>
  <c r="H22" i="639"/>
  <c r="H20" i="639"/>
  <c r="P19" i="639"/>
  <c r="K19" i="639" s="1"/>
  <c r="L19" i="639" s="1"/>
  <c r="H19" i="639"/>
  <c r="P18" i="639"/>
  <c r="K18" i="639"/>
  <c r="L18" i="639" s="1"/>
  <c r="H18" i="639"/>
  <c r="P17" i="639"/>
  <c r="K17" i="639" s="1"/>
  <c r="H17" i="639"/>
  <c r="J16" i="639"/>
  <c r="H15" i="639"/>
  <c r="H14" i="639"/>
  <c r="H13" i="639"/>
  <c r="H12" i="639"/>
  <c r="H11" i="639"/>
  <c r="H10" i="639"/>
  <c r="H9" i="639"/>
  <c r="P8" i="639"/>
  <c r="K8" i="639"/>
  <c r="L8" i="639" s="1"/>
  <c r="H8" i="639"/>
  <c r="P7" i="639"/>
  <c r="K7" i="639" s="1"/>
  <c r="L7" i="639" s="1"/>
  <c r="H7" i="639"/>
  <c r="P6" i="639"/>
  <c r="K6" i="639"/>
  <c r="L6" i="639" s="1"/>
  <c r="H6" i="639"/>
  <c r="P5" i="639"/>
  <c r="K5" i="639" s="1"/>
  <c r="H5" i="639"/>
  <c r="I2" i="639"/>
  <c r="E1" i="639"/>
  <c r="L17" i="640" l="1"/>
  <c r="L24" i="640" s="1"/>
  <c r="K24" i="640"/>
  <c r="K75" i="640"/>
  <c r="L82" i="639"/>
  <c r="L91" i="639" s="1"/>
  <c r="K91" i="639"/>
  <c r="L111" i="640"/>
  <c r="L5" i="640"/>
  <c r="L16" i="640" s="1"/>
  <c r="K16" i="640"/>
  <c r="L25" i="640"/>
  <c r="L38" i="640" s="1"/>
  <c r="L51" i="640" s="1"/>
  <c r="K38" i="640"/>
  <c r="K51" i="640" s="1"/>
  <c r="K111" i="639"/>
  <c r="L101" i="639"/>
  <c r="L111" i="639" s="1"/>
  <c r="K124" i="639"/>
  <c r="G1" i="639"/>
  <c r="G2" i="639" s="1"/>
  <c r="K64" i="639"/>
  <c r="L52" i="639"/>
  <c r="L64" i="639" s="1"/>
  <c r="K16" i="639"/>
  <c r="L5" i="639"/>
  <c r="L16" i="639" s="1"/>
  <c r="L17" i="639"/>
  <c r="L24" i="639" s="1"/>
  <c r="K24" i="639"/>
  <c r="L25" i="639"/>
  <c r="L38" i="639" s="1"/>
  <c r="L51" i="639" s="1"/>
  <c r="K38" i="639"/>
  <c r="K51" i="639" s="1"/>
  <c r="G1" i="640"/>
  <c r="G2" i="640" s="1"/>
  <c r="K64" i="640"/>
  <c r="L52" i="640"/>
  <c r="L64" i="640" s="1"/>
  <c r="K75" i="639"/>
  <c r="L65" i="640"/>
  <c r="L75" i="640" s="1"/>
  <c r="K111" i="640"/>
  <c r="L112" i="639"/>
  <c r="L124" i="639" s="1"/>
  <c r="L92" i="639"/>
  <c r="L100" i="639" s="1"/>
  <c r="L92" i="640"/>
  <c r="L100" i="640" s="1"/>
  <c r="E2" i="640" l="1"/>
  <c r="E2" i="639"/>
  <c r="AE173" i="638" l="1"/>
  <c r="AD173" i="638"/>
  <c r="AA173" i="638"/>
  <c r="Z173" i="638"/>
  <c r="M173" i="638"/>
  <c r="W172" i="638"/>
  <c r="H172" i="638"/>
  <c r="W171" i="638"/>
  <c r="H171" i="638"/>
  <c r="AG170" i="638"/>
  <c r="AF170" i="638"/>
  <c r="W170" i="638"/>
  <c r="H170" i="638"/>
  <c r="AG169" i="638"/>
  <c r="AF169" i="638"/>
  <c r="W169" i="638"/>
  <c r="H169" i="638"/>
  <c r="AG168" i="638"/>
  <c r="AF168" i="638"/>
  <c r="W168" i="638"/>
  <c r="H168" i="638"/>
  <c r="W167" i="638"/>
  <c r="N167" i="638" s="1"/>
  <c r="P167" i="638"/>
  <c r="H167" i="638"/>
  <c r="W166" i="638"/>
  <c r="N166" i="638"/>
  <c r="AG166" i="638" s="1"/>
  <c r="H166" i="638"/>
  <c r="W165" i="638"/>
  <c r="P165" i="638"/>
  <c r="N165" i="638"/>
  <c r="O165" i="638" s="1"/>
  <c r="H165" i="638"/>
  <c r="W164" i="638"/>
  <c r="N164" i="638"/>
  <c r="AG164" i="638" s="1"/>
  <c r="P164" i="638"/>
  <c r="H164" i="638"/>
  <c r="W163" i="638"/>
  <c r="P163" i="638"/>
  <c r="N163" i="638"/>
  <c r="O163" i="638" s="1"/>
  <c r="H163" i="638"/>
  <c r="W162" i="638"/>
  <c r="N162" i="638"/>
  <c r="AG162" i="638" s="1"/>
  <c r="P162" i="638"/>
  <c r="H162" i="638"/>
  <c r="W161" i="638"/>
  <c r="N161" i="638"/>
  <c r="AF161" i="638" s="1"/>
  <c r="P161" i="638"/>
  <c r="H161" i="638"/>
  <c r="AE160" i="638"/>
  <c r="AD160" i="638"/>
  <c r="AA160" i="638"/>
  <c r="Z160" i="638"/>
  <c r="M160" i="638"/>
  <c r="P160" i="638" s="1"/>
  <c r="W159" i="638"/>
  <c r="H159" i="638"/>
  <c r="W158" i="638"/>
  <c r="H158" i="638"/>
  <c r="W157" i="638"/>
  <c r="H157" i="638"/>
  <c r="W156" i="638"/>
  <c r="H156" i="638"/>
  <c r="AG155" i="638"/>
  <c r="AF155" i="638"/>
  <c r="W155" i="638"/>
  <c r="H155" i="638"/>
  <c r="AG154" i="638"/>
  <c r="AF154" i="638"/>
  <c r="W154" i="638"/>
  <c r="H154" i="638"/>
  <c r="W153" i="638"/>
  <c r="P153" i="638"/>
  <c r="N153" i="638"/>
  <c r="O153" i="638" s="1"/>
  <c r="H153" i="638"/>
  <c r="W152" i="638"/>
  <c r="P152" i="638"/>
  <c r="N152" i="638"/>
  <c r="AG152" i="638" s="1"/>
  <c r="H152" i="638"/>
  <c r="W151" i="638"/>
  <c r="P151" i="638"/>
  <c r="N151" i="638"/>
  <c r="O151" i="638" s="1"/>
  <c r="H151" i="638"/>
  <c r="W150" i="638"/>
  <c r="P150" i="638"/>
  <c r="N150" i="638"/>
  <c r="AG150" i="638" s="1"/>
  <c r="H150" i="638"/>
  <c r="W149" i="638"/>
  <c r="P149" i="638"/>
  <c r="N149" i="638"/>
  <c r="O149" i="638" s="1"/>
  <c r="H149" i="638"/>
  <c r="W148" i="638"/>
  <c r="P148" i="638"/>
  <c r="N148" i="638"/>
  <c r="N160" i="638" s="1"/>
  <c r="H148" i="638"/>
  <c r="AE147" i="638"/>
  <c r="AD147" i="638"/>
  <c r="AA147" i="638"/>
  <c r="Z147" i="638"/>
  <c r="W147" i="638"/>
  <c r="M147" i="638"/>
  <c r="W146" i="638"/>
  <c r="H146" i="638"/>
  <c r="AG145" i="638"/>
  <c r="AF145" i="638"/>
  <c r="W145" i="638"/>
  <c r="H145" i="638"/>
  <c r="AG144" i="638"/>
  <c r="AF144" i="638"/>
  <c r="W144" i="638"/>
  <c r="H144" i="638"/>
  <c r="W143" i="638"/>
  <c r="N143" i="638" s="1"/>
  <c r="H143" i="638"/>
  <c r="W142" i="638"/>
  <c r="N142" i="638" s="1"/>
  <c r="P142" i="638"/>
  <c r="H142" i="638"/>
  <c r="W141" i="638"/>
  <c r="N141" i="638"/>
  <c r="AG141" i="638" s="1"/>
  <c r="H141" i="638"/>
  <c r="W140" i="638"/>
  <c r="N140" i="638" s="1"/>
  <c r="P140" i="638"/>
  <c r="H140" i="638"/>
  <c r="W139" i="638"/>
  <c r="N139" i="638"/>
  <c r="AG139" i="638" s="1"/>
  <c r="H139" i="638"/>
  <c r="W138" i="638"/>
  <c r="N138" i="638" s="1"/>
  <c r="P138" i="638"/>
  <c r="H138" i="638"/>
  <c r="W137" i="638"/>
  <c r="N137" i="638"/>
  <c r="AG137" i="638" s="1"/>
  <c r="H137" i="638"/>
  <c r="W136" i="638"/>
  <c r="N136" i="638" s="1"/>
  <c r="P136" i="638"/>
  <c r="H136" i="638"/>
  <c r="W135" i="638"/>
  <c r="N135" i="638" s="1"/>
  <c r="P135" i="638"/>
  <c r="P147" i="638"/>
  <c r="H135" i="638"/>
  <c r="AE134" i="638"/>
  <c r="AD134" i="638"/>
  <c r="AA134" i="638"/>
  <c r="Z134" i="638"/>
  <c r="M134" i="638"/>
  <c r="W133" i="638"/>
  <c r="H133" i="638"/>
  <c r="W132" i="638"/>
  <c r="H132" i="638"/>
  <c r="AG131" i="638"/>
  <c r="AF131" i="638"/>
  <c r="W131" i="638"/>
  <c r="H131" i="638"/>
  <c r="AG130" i="638"/>
  <c r="AF130" i="638"/>
  <c r="W130" i="638"/>
  <c r="H130" i="638"/>
  <c r="AG129" i="638"/>
  <c r="AF129" i="638"/>
  <c r="W129" i="638"/>
  <c r="H129" i="638"/>
  <c r="W128" i="638"/>
  <c r="N128" i="638" s="1"/>
  <c r="O128" i="638" s="1"/>
  <c r="Q128" i="638" s="1"/>
  <c r="P128" i="638"/>
  <c r="H128" i="638"/>
  <c r="W127" i="638"/>
  <c r="N127" i="638" s="1"/>
  <c r="H127" i="638"/>
  <c r="W126" i="638"/>
  <c r="N126" i="638" s="1"/>
  <c r="AG126" i="638" s="1"/>
  <c r="O126" i="638"/>
  <c r="Q126" i="638"/>
  <c r="P126" i="638"/>
  <c r="H126" i="638"/>
  <c r="AG125" i="638"/>
  <c r="W125" i="638"/>
  <c r="O125" i="638"/>
  <c r="N125" i="638"/>
  <c r="AF125" i="638" s="1"/>
  <c r="P125" i="638"/>
  <c r="H125" i="638"/>
  <c r="W124" i="638"/>
  <c r="N124" i="638" s="1"/>
  <c r="AF124" i="638" s="1"/>
  <c r="AG124" i="638"/>
  <c r="P124" i="638"/>
  <c r="H124" i="638"/>
  <c r="W123" i="638"/>
  <c r="N123" i="638"/>
  <c r="AF123" i="638" s="1"/>
  <c r="P123" i="638"/>
  <c r="H123" i="638"/>
  <c r="W122" i="638"/>
  <c r="N122" i="638"/>
  <c r="N134" i="638" s="1"/>
  <c r="P122" i="638"/>
  <c r="H122" i="638"/>
  <c r="AE121" i="638"/>
  <c r="AD121" i="638"/>
  <c r="AA121" i="638"/>
  <c r="Z121" i="638"/>
  <c r="W121" i="638"/>
  <c r="M121" i="638"/>
  <c r="AG120" i="638"/>
  <c r="AF120" i="638"/>
  <c r="W120" i="638"/>
  <c r="H120" i="638"/>
  <c r="AG119" i="638"/>
  <c r="AF119" i="638"/>
  <c r="W119" i="638"/>
  <c r="H119" i="638"/>
  <c r="AG118" i="638"/>
  <c r="AF118" i="638"/>
  <c r="W118" i="638"/>
  <c r="H118" i="638"/>
  <c r="W117" i="638"/>
  <c r="P117" i="638"/>
  <c r="N117" i="638"/>
  <c r="O117" i="638" s="1"/>
  <c r="H117" i="638"/>
  <c r="W116" i="638"/>
  <c r="N116" i="638"/>
  <c r="AG116" i="638" s="1"/>
  <c r="P116" i="638"/>
  <c r="H116" i="638"/>
  <c r="W115" i="638"/>
  <c r="P115" i="638"/>
  <c r="N115" i="638"/>
  <c r="O115" i="638" s="1"/>
  <c r="H115" i="638"/>
  <c r="W114" i="638"/>
  <c r="N114" i="638"/>
  <c r="AG114" i="638" s="1"/>
  <c r="P114" i="638"/>
  <c r="H114" i="638"/>
  <c r="W113" i="638"/>
  <c r="P113" i="638"/>
  <c r="N113" i="638"/>
  <c r="O113" i="638" s="1"/>
  <c r="H113" i="638"/>
  <c r="W112" i="638"/>
  <c r="P112" i="638"/>
  <c r="N112" i="638"/>
  <c r="AG112" i="638" s="1"/>
  <c r="H112" i="638"/>
  <c r="W111" i="638"/>
  <c r="P111" i="638"/>
  <c r="N111" i="638"/>
  <c r="O111" i="638" s="1"/>
  <c r="H111" i="638"/>
  <c r="W110" i="638"/>
  <c r="N110" i="638"/>
  <c r="AG110" i="638" s="1"/>
  <c r="P110" i="638"/>
  <c r="H110" i="638"/>
  <c r="W109" i="638"/>
  <c r="N109" i="638"/>
  <c r="AF109" i="638" s="1"/>
  <c r="P109" i="638"/>
  <c r="H109" i="638"/>
  <c r="AE108" i="638"/>
  <c r="AD108" i="638"/>
  <c r="AA108" i="638"/>
  <c r="Z108" i="638"/>
  <c r="W108" i="638"/>
  <c r="M108" i="638"/>
  <c r="W107" i="638"/>
  <c r="H107" i="638"/>
  <c r="AG106" i="638"/>
  <c r="AF106" i="638"/>
  <c r="W106" i="638"/>
  <c r="H106" i="638"/>
  <c r="AG105" i="638"/>
  <c r="AF105" i="638"/>
  <c r="W105" i="638"/>
  <c r="H105" i="638"/>
  <c r="AG104" i="638"/>
  <c r="AF104" i="638"/>
  <c r="W104" i="638"/>
  <c r="H104" i="638"/>
  <c r="W103" i="638"/>
  <c r="N103" i="638" s="1"/>
  <c r="P103" i="638"/>
  <c r="H103" i="638"/>
  <c r="W102" i="638"/>
  <c r="N102" i="638"/>
  <c r="AF102" i="638" s="1"/>
  <c r="P102" i="638"/>
  <c r="H102" i="638"/>
  <c r="W101" i="638"/>
  <c r="N101" i="638" s="1"/>
  <c r="P101" i="638"/>
  <c r="H101" i="638"/>
  <c r="W100" i="638"/>
  <c r="N100" i="638"/>
  <c r="P100" i="638"/>
  <c r="H100" i="638"/>
  <c r="W99" i="638"/>
  <c r="N99" i="638" s="1"/>
  <c r="P99" i="638"/>
  <c r="H99" i="638"/>
  <c r="W98" i="638"/>
  <c r="N98" i="638"/>
  <c r="P98" i="638"/>
  <c r="H98" i="638"/>
  <c r="W97" i="638"/>
  <c r="N97" i="638" s="1"/>
  <c r="P97" i="638"/>
  <c r="H97" i="638"/>
  <c r="W96" i="638"/>
  <c r="N96" i="638" s="1"/>
  <c r="P96" i="638"/>
  <c r="H96" i="638"/>
  <c r="AE95" i="638"/>
  <c r="AD95" i="638"/>
  <c r="AA95" i="638"/>
  <c r="Z95" i="638"/>
  <c r="M95" i="638"/>
  <c r="AG94" i="638"/>
  <c r="AF94" i="638"/>
  <c r="W94" i="638"/>
  <c r="H94" i="638"/>
  <c r="AG93" i="638"/>
  <c r="AF93" i="638"/>
  <c r="W93" i="638"/>
  <c r="H93" i="638"/>
  <c r="AG92" i="638"/>
  <c r="AF92" i="638"/>
  <c r="W92" i="638"/>
  <c r="H92" i="638"/>
  <c r="AG91" i="638"/>
  <c r="AF91" i="638"/>
  <c r="W91" i="638"/>
  <c r="H91" i="638"/>
  <c r="AG90" i="638"/>
  <c r="AF90" i="638"/>
  <c r="W90" i="638"/>
  <c r="H90" i="638"/>
  <c r="AG89" i="638"/>
  <c r="AF89" i="638"/>
  <c r="W89" i="638"/>
  <c r="H89" i="638"/>
  <c r="W88" i="638"/>
  <c r="N88" i="638"/>
  <c r="P88" i="638"/>
  <c r="H88" i="638"/>
  <c r="W87" i="638"/>
  <c r="N87" i="638" s="1"/>
  <c r="P87" i="638"/>
  <c r="H87" i="638"/>
  <c r="W86" i="638"/>
  <c r="N86" i="638" s="1"/>
  <c r="H86" i="638"/>
  <c r="W85" i="638"/>
  <c r="N85" i="638" s="1"/>
  <c r="O85" i="638" s="1"/>
  <c r="P85" i="638"/>
  <c r="Q85" i="638"/>
  <c r="H85" i="638"/>
  <c r="W84" i="638"/>
  <c r="N84" i="638"/>
  <c r="P84" i="638"/>
  <c r="H84" i="638"/>
  <c r="AG83" i="638"/>
  <c r="W83" i="638"/>
  <c r="N83" i="638"/>
  <c r="H83" i="638"/>
  <c r="AE82" i="638"/>
  <c r="AD82" i="638"/>
  <c r="AA82" i="638"/>
  <c r="Z82" i="638"/>
  <c r="M82" i="638"/>
  <c r="W81" i="638"/>
  <c r="AG80" i="638"/>
  <c r="AF80" i="638"/>
  <c r="W80" i="638"/>
  <c r="AG79" i="638"/>
  <c r="AF79" i="638"/>
  <c r="W79" i="638"/>
  <c r="AG78" i="638"/>
  <c r="AF78" i="638"/>
  <c r="W78" i="638"/>
  <c r="AG77" i="638"/>
  <c r="AF77" i="638"/>
  <c r="W77" i="638"/>
  <c r="AG76" i="638"/>
  <c r="AF76" i="638"/>
  <c r="W76" i="638"/>
  <c r="H76" i="638"/>
  <c r="W75" i="638"/>
  <c r="P75" i="638"/>
  <c r="N75" i="638"/>
  <c r="H75" i="638"/>
  <c r="W74" i="638"/>
  <c r="N74" i="638"/>
  <c r="P74" i="638"/>
  <c r="H74" i="638"/>
  <c r="W73" i="638"/>
  <c r="P73" i="638"/>
  <c r="N73" i="638"/>
  <c r="O73" i="638" s="1"/>
  <c r="H73" i="638"/>
  <c r="W72" i="638"/>
  <c r="N72" i="638"/>
  <c r="P72" i="638"/>
  <c r="H72" i="638"/>
  <c r="W71" i="638"/>
  <c r="P71" i="638"/>
  <c r="N71" i="638"/>
  <c r="O71" i="638" s="1"/>
  <c r="H71" i="638"/>
  <c r="W70" i="638"/>
  <c r="N70" i="638" s="1"/>
  <c r="P70" i="638"/>
  <c r="P82" i="638"/>
  <c r="H70" i="638"/>
  <c r="AE69" i="638"/>
  <c r="AD69" i="638"/>
  <c r="AA69" i="638"/>
  <c r="Z69" i="638"/>
  <c r="W69" i="638"/>
  <c r="M69" i="638"/>
  <c r="W68" i="638"/>
  <c r="H68" i="638"/>
  <c r="AG67" i="638"/>
  <c r="AF67" i="638"/>
  <c r="W67" i="638"/>
  <c r="H67" i="638"/>
  <c r="AG66" i="638"/>
  <c r="AF66" i="638"/>
  <c r="W66" i="638"/>
  <c r="H66" i="638"/>
  <c r="AG65" i="638"/>
  <c r="AF65" i="638"/>
  <c r="W65" i="638"/>
  <c r="H65" i="638"/>
  <c r="AG64" i="638"/>
  <c r="AF64" i="638"/>
  <c r="W64" i="638"/>
  <c r="H64" i="638"/>
  <c r="AG63" i="638"/>
  <c r="AF63" i="638"/>
  <c r="W63" i="638"/>
  <c r="H63" i="638"/>
  <c r="AG62" i="638"/>
  <c r="AF62" i="638"/>
  <c r="W62" i="638"/>
  <c r="H62" i="638"/>
  <c r="W61" i="638"/>
  <c r="N61" i="638" s="1"/>
  <c r="O61" i="638"/>
  <c r="P61" i="638"/>
  <c r="H61" i="638"/>
  <c r="AG60" i="638"/>
  <c r="W60" i="638"/>
  <c r="P60" i="638"/>
  <c r="N60" i="638"/>
  <c r="AF60" i="638" s="1"/>
  <c r="H60" i="638"/>
  <c r="W59" i="638"/>
  <c r="N59" i="638" s="1"/>
  <c r="O59" i="638"/>
  <c r="P59" i="638"/>
  <c r="H59" i="638"/>
  <c r="AG58" i="638"/>
  <c r="W58" i="638"/>
  <c r="P58" i="638"/>
  <c r="N58" i="638"/>
  <c r="AF58" i="638" s="1"/>
  <c r="H58" i="638"/>
  <c r="AF57" i="638"/>
  <c r="W57" i="638"/>
  <c r="N57" i="638" s="1"/>
  <c r="P57" i="638"/>
  <c r="H57" i="638"/>
  <c r="AE56" i="638"/>
  <c r="AD56" i="638"/>
  <c r="AA56" i="638"/>
  <c r="Z56" i="638"/>
  <c r="W56" i="638"/>
  <c r="M56" i="638"/>
  <c r="W55" i="638"/>
  <c r="H55" i="638"/>
  <c r="AG54" i="638"/>
  <c r="AF54" i="638"/>
  <c r="W54" i="638"/>
  <c r="H54" i="638"/>
  <c r="AG53" i="638"/>
  <c r="AF53" i="638"/>
  <c r="W53" i="638"/>
  <c r="H53" i="638"/>
  <c r="AG52" i="638"/>
  <c r="AF52" i="638"/>
  <c r="W52" i="638"/>
  <c r="H52" i="638"/>
  <c r="W51" i="638"/>
  <c r="N51" i="638"/>
  <c r="P51" i="638"/>
  <c r="H51" i="638"/>
  <c r="W50" i="638"/>
  <c r="N50" i="638" s="1"/>
  <c r="P50" i="638"/>
  <c r="H50" i="638"/>
  <c r="W49" i="638"/>
  <c r="N49" i="638"/>
  <c r="P49" i="638"/>
  <c r="H49" i="638"/>
  <c r="W48" i="638"/>
  <c r="N48" i="638" s="1"/>
  <c r="P48" i="638"/>
  <c r="H48" i="638"/>
  <c r="W47" i="638"/>
  <c r="N47" i="638"/>
  <c r="P47" i="638"/>
  <c r="H47" i="638"/>
  <c r="W46" i="638"/>
  <c r="N46" i="638" s="1"/>
  <c r="AG46" i="638" s="1"/>
  <c r="P46" i="638"/>
  <c r="H46" i="638"/>
  <c r="W45" i="638"/>
  <c r="N45" i="638"/>
  <c r="P45" i="638"/>
  <c r="H45" i="638"/>
  <c r="W44" i="638"/>
  <c r="N44" i="638"/>
  <c r="P44" i="638"/>
  <c r="H44" i="638"/>
  <c r="AE43" i="638"/>
  <c r="AD43" i="638"/>
  <c r="AA43" i="638"/>
  <c r="Z43" i="638"/>
  <c r="M43" i="638"/>
  <c r="W42" i="638"/>
  <c r="H42" i="638"/>
  <c r="W41" i="638"/>
  <c r="H41" i="638"/>
  <c r="AG40" i="638"/>
  <c r="AF40" i="638"/>
  <c r="W40" i="638"/>
  <c r="H40" i="638"/>
  <c r="W39" i="638"/>
  <c r="P39" i="638"/>
  <c r="N39" i="638"/>
  <c r="H39" i="638"/>
  <c r="W38" i="638"/>
  <c r="N38" i="638" s="1"/>
  <c r="P38" i="638"/>
  <c r="H38" i="638"/>
  <c r="AG37" i="638"/>
  <c r="W37" i="638"/>
  <c r="P37" i="638"/>
  <c r="N37" i="638"/>
  <c r="H37" i="638"/>
  <c r="W36" i="638"/>
  <c r="N36" i="638" s="1"/>
  <c r="P36" i="638"/>
  <c r="O36" i="638"/>
  <c r="H36" i="638"/>
  <c r="W35" i="638"/>
  <c r="P35" i="638"/>
  <c r="N35" i="638"/>
  <c r="H35" i="638"/>
  <c r="W34" i="638"/>
  <c r="N34" i="638" s="1"/>
  <c r="AG34" i="638" s="1"/>
  <c r="P34" i="638"/>
  <c r="O34" i="638"/>
  <c r="H34" i="638"/>
  <c r="W33" i="638"/>
  <c r="P33" i="638"/>
  <c r="N33" i="638"/>
  <c r="H33" i="638"/>
  <c r="W32" i="638"/>
  <c r="N32" i="638" s="1"/>
  <c r="AG32" i="638" s="1"/>
  <c r="P32" i="638"/>
  <c r="H32" i="638"/>
  <c r="W31" i="638"/>
  <c r="N31" i="638" s="1"/>
  <c r="P31" i="638"/>
  <c r="H31" i="638"/>
  <c r="AE30" i="638"/>
  <c r="AD30" i="638"/>
  <c r="AA30" i="638"/>
  <c r="Z30" i="638"/>
  <c r="M30" i="638"/>
  <c r="AF29" i="638"/>
  <c r="W29" i="638"/>
  <c r="H29" i="638"/>
  <c r="AG28" i="638"/>
  <c r="AF28" i="638"/>
  <c r="W28" i="638"/>
  <c r="H28" i="638"/>
  <c r="AG27" i="638"/>
  <c r="AF27" i="638"/>
  <c r="W27" i="638"/>
  <c r="H27" i="638"/>
  <c r="AG26" i="638"/>
  <c r="AF26" i="638"/>
  <c r="W26" i="638"/>
  <c r="H26" i="638"/>
  <c r="AG25" i="638"/>
  <c r="AF25" i="638"/>
  <c r="W25" i="638"/>
  <c r="N25" i="638" s="1"/>
  <c r="O25" i="638" s="1"/>
  <c r="P25" i="638"/>
  <c r="Q25" i="638"/>
  <c r="H25" i="638"/>
  <c r="W24" i="638"/>
  <c r="O24" i="638"/>
  <c r="N24" i="638"/>
  <c r="H24" i="638"/>
  <c r="AG23" i="638"/>
  <c r="W23" i="638"/>
  <c r="N23" i="638"/>
  <c r="AF23" i="638" s="1"/>
  <c r="P23" i="638"/>
  <c r="H23" i="638"/>
  <c r="W22" i="638"/>
  <c r="N22" i="638" s="1"/>
  <c r="O22" i="638" s="1"/>
  <c r="P22" i="638"/>
  <c r="H22" i="638"/>
  <c r="AG21" i="638"/>
  <c r="W21" i="638"/>
  <c r="N21" i="638"/>
  <c r="AF21" i="638" s="1"/>
  <c r="P21" i="638"/>
  <c r="H21" i="638"/>
  <c r="W20" i="638"/>
  <c r="N20" i="638" s="1"/>
  <c r="P20" i="638"/>
  <c r="H20" i="638"/>
  <c r="AG19" i="638"/>
  <c r="W19" i="638"/>
  <c r="N19" i="638"/>
  <c r="AF19" i="638" s="1"/>
  <c r="P19" i="638"/>
  <c r="H19" i="638"/>
  <c r="AF18" i="638"/>
  <c r="W18" i="638"/>
  <c r="N18" i="638"/>
  <c r="H18" i="638"/>
  <c r="AE17" i="638"/>
  <c r="AE2" i="638" s="1"/>
  <c r="AD17" i="638"/>
  <c r="AA17" i="638"/>
  <c r="Z17" i="638"/>
  <c r="W17" i="638"/>
  <c r="M17" i="638"/>
  <c r="AG16" i="638"/>
  <c r="AF16" i="638"/>
  <c r="W16" i="638"/>
  <c r="H16" i="638"/>
  <c r="AG15" i="638"/>
  <c r="AF15" i="638"/>
  <c r="W15" i="638"/>
  <c r="H15" i="638"/>
  <c r="AG14" i="638"/>
  <c r="AF14" i="638"/>
  <c r="W14" i="638"/>
  <c r="H14" i="638"/>
  <c r="W13" i="638"/>
  <c r="N13" i="638"/>
  <c r="P13" i="638"/>
  <c r="H13" i="638"/>
  <c r="W12" i="638"/>
  <c r="P12" i="638"/>
  <c r="N12" i="638"/>
  <c r="O12" i="638" s="1"/>
  <c r="H12" i="638"/>
  <c r="W11" i="638"/>
  <c r="N11" i="638"/>
  <c r="P11" i="638"/>
  <c r="H11" i="638"/>
  <c r="W10" i="638"/>
  <c r="P10" i="638"/>
  <c r="N10" i="638"/>
  <c r="O10" i="638" s="1"/>
  <c r="H10" i="638"/>
  <c r="W9" i="638"/>
  <c r="N9" i="638"/>
  <c r="P9" i="638"/>
  <c r="H9" i="638"/>
  <c r="W8" i="638"/>
  <c r="P8" i="638"/>
  <c r="N8" i="638"/>
  <c r="O8" i="638" s="1"/>
  <c r="H8" i="638"/>
  <c r="W7" i="638"/>
  <c r="N7" i="638"/>
  <c r="P7" i="638"/>
  <c r="H7" i="638"/>
  <c r="W6" i="638"/>
  <c r="P6" i="638"/>
  <c r="N6" i="638"/>
  <c r="O6" i="638" s="1"/>
  <c r="H6" i="638"/>
  <c r="W5" i="638"/>
  <c r="N5" i="638" s="1"/>
  <c r="P5" i="638"/>
  <c r="P17" i="638"/>
  <c r="H5" i="638"/>
  <c r="AD2" i="638"/>
  <c r="AA2" i="638"/>
  <c r="Z2" i="638"/>
  <c r="I2" i="638"/>
  <c r="I1" i="638"/>
  <c r="E1" i="638"/>
  <c r="AE173" i="637"/>
  <c r="AD173" i="637"/>
  <c r="AA173" i="637"/>
  <c r="Z173" i="637"/>
  <c r="M173" i="637"/>
  <c r="W172" i="637"/>
  <c r="H172" i="637"/>
  <c r="W171" i="637"/>
  <c r="H171" i="637"/>
  <c r="AG170" i="637"/>
  <c r="AF170" i="637"/>
  <c r="W170" i="637"/>
  <c r="H170" i="637"/>
  <c r="AG169" i="637"/>
  <c r="AF169" i="637"/>
  <c r="W169" i="637"/>
  <c r="H169" i="637"/>
  <c r="AG168" i="637"/>
  <c r="AF168" i="637"/>
  <c r="W168" i="637"/>
  <c r="H168" i="637"/>
  <c r="W167" i="637"/>
  <c r="N167" i="637"/>
  <c r="P167" i="637"/>
  <c r="H167" i="637"/>
  <c r="W166" i="637"/>
  <c r="P166" i="637"/>
  <c r="N166" i="637"/>
  <c r="O166" i="637" s="1"/>
  <c r="H166" i="637"/>
  <c r="W165" i="637"/>
  <c r="N165" i="637"/>
  <c r="P165" i="637"/>
  <c r="H165" i="637"/>
  <c r="W164" i="637"/>
  <c r="P164" i="637"/>
  <c r="N164" i="637"/>
  <c r="O164" i="637" s="1"/>
  <c r="H164" i="637"/>
  <c r="W163" i="637"/>
  <c r="N163" i="637"/>
  <c r="P163" i="637"/>
  <c r="H163" i="637"/>
  <c r="W162" i="637"/>
  <c r="P162" i="637"/>
  <c r="N162" i="637"/>
  <c r="O162" i="637" s="1"/>
  <c r="H162" i="637"/>
  <c r="W161" i="637"/>
  <c r="N161" i="637" s="1"/>
  <c r="P161" i="637"/>
  <c r="P173" i="637"/>
  <c r="H161" i="637"/>
  <c r="AE160" i="637"/>
  <c r="AD160" i="637"/>
  <c r="AA160" i="637"/>
  <c r="Z160" i="637"/>
  <c r="M160" i="637"/>
  <c r="W159" i="637"/>
  <c r="H159" i="637"/>
  <c r="W158" i="637"/>
  <c r="H158" i="637"/>
  <c r="W157" i="637"/>
  <c r="H157" i="637"/>
  <c r="W156" i="637"/>
  <c r="H156" i="637"/>
  <c r="W155" i="637"/>
  <c r="N155" i="637"/>
  <c r="P155" i="637"/>
  <c r="H155" i="637"/>
  <c r="W154" i="637"/>
  <c r="P154" i="637"/>
  <c r="N154" i="637"/>
  <c r="O154" i="637" s="1"/>
  <c r="H154" i="637"/>
  <c r="W153" i="637"/>
  <c r="N153" i="637"/>
  <c r="P153" i="637"/>
  <c r="H153" i="637"/>
  <c r="W152" i="637"/>
  <c r="P152" i="637"/>
  <c r="N152" i="637"/>
  <c r="O152" i="637" s="1"/>
  <c r="H152" i="637"/>
  <c r="W151" i="637"/>
  <c r="N151" i="637"/>
  <c r="P151" i="637"/>
  <c r="H151" i="637"/>
  <c r="W150" i="637"/>
  <c r="P150" i="637"/>
  <c r="N150" i="637"/>
  <c r="O150" i="637" s="1"/>
  <c r="H150" i="637"/>
  <c r="W149" i="637"/>
  <c r="N149" i="637"/>
  <c r="P149" i="637"/>
  <c r="H149" i="637"/>
  <c r="W148" i="637"/>
  <c r="N148" i="637"/>
  <c r="AG148" i="637" s="1"/>
  <c r="P148" i="637"/>
  <c r="H148" i="637"/>
  <c r="AE147" i="637"/>
  <c r="AD147" i="637"/>
  <c r="AA147" i="637"/>
  <c r="Z147" i="637"/>
  <c r="W147" i="637"/>
  <c r="M147" i="637"/>
  <c r="W146" i="637"/>
  <c r="H146" i="637"/>
  <c r="AG145" i="637"/>
  <c r="AF145" i="637"/>
  <c r="W145" i="637"/>
  <c r="AG144" i="637"/>
  <c r="AF144" i="637"/>
  <c r="W144" i="637"/>
  <c r="H144" i="637"/>
  <c r="W143" i="637"/>
  <c r="P143" i="637"/>
  <c r="N143" i="637"/>
  <c r="O143" i="637" s="1"/>
  <c r="H143" i="637"/>
  <c r="W142" i="637"/>
  <c r="N142" i="637"/>
  <c r="P142" i="637"/>
  <c r="H142" i="637"/>
  <c r="W141" i="637"/>
  <c r="P141" i="637"/>
  <c r="N141" i="637"/>
  <c r="H141" i="637"/>
  <c r="W140" i="637"/>
  <c r="P140" i="637"/>
  <c r="N140" i="637"/>
  <c r="H140" i="637"/>
  <c r="W139" i="637"/>
  <c r="P139" i="637"/>
  <c r="N139" i="637"/>
  <c r="H139" i="637"/>
  <c r="W138" i="637"/>
  <c r="P138" i="637"/>
  <c r="N138" i="637"/>
  <c r="H138" i="637"/>
  <c r="W137" i="637"/>
  <c r="P137" i="637"/>
  <c r="N137" i="637"/>
  <c r="H137" i="637"/>
  <c r="W136" i="637"/>
  <c r="P136" i="637"/>
  <c r="N136" i="637"/>
  <c r="H136" i="637"/>
  <c r="W135" i="637"/>
  <c r="N135" i="637" s="1"/>
  <c r="P135" i="637"/>
  <c r="P147" i="637"/>
  <c r="H135" i="637"/>
  <c r="AE134" i="637"/>
  <c r="AD134" i="637"/>
  <c r="AA134" i="637"/>
  <c r="Z134" i="637"/>
  <c r="M134" i="637"/>
  <c r="W133" i="637"/>
  <c r="H133" i="637"/>
  <c r="W132" i="637"/>
  <c r="H132" i="637"/>
  <c r="AG131" i="637"/>
  <c r="AF131" i="637"/>
  <c r="W131" i="637"/>
  <c r="H131" i="637"/>
  <c r="AG130" i="637"/>
  <c r="AF130" i="637"/>
  <c r="W130" i="637"/>
  <c r="H130" i="637"/>
  <c r="AG129" i="637"/>
  <c r="AF129" i="637"/>
  <c r="W129" i="637"/>
  <c r="H129" i="637"/>
  <c r="W128" i="637"/>
  <c r="N128" i="637"/>
  <c r="AG128" i="637" s="1"/>
  <c r="P128" i="637"/>
  <c r="H128" i="637"/>
  <c r="W127" i="637"/>
  <c r="P127" i="637"/>
  <c r="N127" i="637"/>
  <c r="O127" i="637" s="1"/>
  <c r="Q127" i="637" s="1"/>
  <c r="R127" i="637"/>
  <c r="H127" i="637"/>
  <c r="W126" i="637"/>
  <c r="N126" i="637"/>
  <c r="P126" i="637"/>
  <c r="H126" i="637"/>
  <c r="W125" i="637"/>
  <c r="P125" i="637"/>
  <c r="N125" i="637"/>
  <c r="O125" i="637" s="1"/>
  <c r="Q125" i="637" s="1"/>
  <c r="R125" i="637"/>
  <c r="H125" i="637"/>
  <c r="W124" i="637"/>
  <c r="N124" i="637"/>
  <c r="P124" i="637"/>
  <c r="H124" i="637"/>
  <c r="W123" i="637"/>
  <c r="P123" i="637"/>
  <c r="N123" i="637"/>
  <c r="O123" i="637" s="1"/>
  <c r="R123" i="637"/>
  <c r="AG123" i="637"/>
  <c r="H123" i="637"/>
  <c r="W122" i="637"/>
  <c r="P122" i="637"/>
  <c r="N122" i="637"/>
  <c r="H122" i="637"/>
  <c r="AE121" i="637"/>
  <c r="AD121" i="637"/>
  <c r="AA121" i="637"/>
  <c r="Z121" i="637"/>
  <c r="W121" i="637"/>
  <c r="M121" i="637"/>
  <c r="AG120" i="637"/>
  <c r="AF120" i="637"/>
  <c r="W120" i="637"/>
  <c r="H120" i="637"/>
  <c r="AG119" i="637"/>
  <c r="AF119" i="637"/>
  <c r="W119" i="637"/>
  <c r="H119" i="637"/>
  <c r="AG118" i="637"/>
  <c r="AF118" i="637"/>
  <c r="W118" i="637"/>
  <c r="H118" i="637"/>
  <c r="AG117" i="637"/>
  <c r="AF117" i="637"/>
  <c r="W117" i="637"/>
  <c r="H117" i="637"/>
  <c r="AG116" i="637"/>
  <c r="AF116" i="637"/>
  <c r="W116" i="637"/>
  <c r="N116" i="637" s="1"/>
  <c r="O116" i="637"/>
  <c r="P116" i="637"/>
  <c r="H116" i="637"/>
  <c r="W115" i="637"/>
  <c r="N115" i="637"/>
  <c r="AF115" i="637" s="1"/>
  <c r="P115" i="637"/>
  <c r="H115" i="637"/>
  <c r="W114" i="637"/>
  <c r="N114" i="637" s="1"/>
  <c r="AG114" i="637" s="1"/>
  <c r="P114" i="637"/>
  <c r="H114" i="637"/>
  <c r="W113" i="637"/>
  <c r="Q113" i="637"/>
  <c r="O113" i="637"/>
  <c r="N113" i="637"/>
  <c r="AF113" i="637" s="1"/>
  <c r="R113" i="637"/>
  <c r="P113" i="637"/>
  <c r="H113" i="637"/>
  <c r="W112" i="637"/>
  <c r="N112" i="637" s="1"/>
  <c r="AG112" i="637" s="1"/>
  <c r="P112" i="637"/>
  <c r="H112" i="637"/>
  <c r="AG111" i="637"/>
  <c r="W111" i="637"/>
  <c r="O111" i="637"/>
  <c r="N111" i="637"/>
  <c r="AF111" i="637" s="1"/>
  <c r="P111" i="637"/>
  <c r="H111" i="637"/>
  <c r="AG110" i="637"/>
  <c r="W110" i="637"/>
  <c r="N110" i="637" s="1"/>
  <c r="AF110" i="637" s="1"/>
  <c r="P110" i="637"/>
  <c r="H110" i="637"/>
  <c r="AF109" i="637"/>
  <c r="W109" i="637"/>
  <c r="N109" i="637" s="1"/>
  <c r="N121" i="637" s="1"/>
  <c r="O109" i="637"/>
  <c r="P121" i="637"/>
  <c r="H109" i="637"/>
  <c r="AE108" i="637"/>
  <c r="AD108" i="637"/>
  <c r="AA108" i="637"/>
  <c r="Z108" i="637"/>
  <c r="W108" i="637"/>
  <c r="M108" i="637"/>
  <c r="W107" i="637"/>
  <c r="H107" i="637"/>
  <c r="AG106" i="637"/>
  <c r="AF106" i="637"/>
  <c r="W106" i="637"/>
  <c r="H106" i="637"/>
  <c r="AG105" i="637"/>
  <c r="AF105" i="637"/>
  <c r="W105" i="637"/>
  <c r="H105" i="637"/>
  <c r="W104" i="637"/>
  <c r="N104" i="637" s="1"/>
  <c r="P104" i="637"/>
  <c r="H104" i="637"/>
  <c r="AG103" i="637"/>
  <c r="W103" i="637"/>
  <c r="P103" i="637"/>
  <c r="N103" i="637"/>
  <c r="AF103" i="637" s="1"/>
  <c r="H103" i="637"/>
  <c r="W102" i="637"/>
  <c r="N102" i="637" s="1"/>
  <c r="P102" i="637"/>
  <c r="H102" i="637"/>
  <c r="AG101" i="637"/>
  <c r="W101" i="637"/>
  <c r="P101" i="637"/>
  <c r="N101" i="637"/>
  <c r="AF101" i="637" s="1"/>
  <c r="H101" i="637"/>
  <c r="W100" i="637"/>
  <c r="N100" i="637" s="1"/>
  <c r="P100" i="637"/>
  <c r="H100" i="637"/>
  <c r="AG99" i="637"/>
  <c r="W99" i="637"/>
  <c r="P99" i="637"/>
  <c r="N99" i="637"/>
  <c r="O99" i="637" s="1"/>
  <c r="AF99" i="637"/>
  <c r="H99" i="637"/>
  <c r="W98" i="637"/>
  <c r="N98" i="637" s="1"/>
  <c r="P98" i="637"/>
  <c r="H98" i="637"/>
  <c r="AG97" i="637"/>
  <c r="W97" i="637"/>
  <c r="P97" i="637"/>
  <c r="N97" i="637"/>
  <c r="O97" i="637" s="1"/>
  <c r="AF97" i="637"/>
  <c r="H97" i="637"/>
  <c r="W96" i="637"/>
  <c r="N96" i="637" s="1"/>
  <c r="P96" i="637"/>
  <c r="H96" i="637"/>
  <c r="AE95" i="637"/>
  <c r="AD95" i="637"/>
  <c r="AA95" i="637"/>
  <c r="Z95" i="637"/>
  <c r="M95" i="637"/>
  <c r="AG94" i="637"/>
  <c r="AF94" i="637"/>
  <c r="W94" i="637"/>
  <c r="H94" i="637"/>
  <c r="AG93" i="637"/>
  <c r="AF93" i="637"/>
  <c r="W93" i="637"/>
  <c r="H93" i="637"/>
  <c r="AG92" i="637"/>
  <c r="AF92" i="637"/>
  <c r="W92" i="637"/>
  <c r="H92" i="637"/>
  <c r="AG91" i="637"/>
  <c r="AF91" i="637"/>
  <c r="W91" i="637"/>
  <c r="H91" i="637"/>
  <c r="AG90" i="637"/>
  <c r="AF90" i="637"/>
  <c r="W90" i="637"/>
  <c r="H90" i="637"/>
  <c r="AG89" i="637"/>
  <c r="AF89" i="637"/>
  <c r="W89" i="637"/>
  <c r="H89" i="637"/>
  <c r="W88" i="637"/>
  <c r="N88" i="637" s="1"/>
  <c r="H88" i="637"/>
  <c r="AG87" i="637"/>
  <c r="W87" i="637"/>
  <c r="P87" i="637"/>
  <c r="N87" i="637"/>
  <c r="O87" i="637" s="1"/>
  <c r="AF87" i="637"/>
  <c r="H87" i="637"/>
  <c r="W86" i="637"/>
  <c r="N86" i="637" s="1"/>
  <c r="P86" i="637"/>
  <c r="H86" i="637"/>
  <c r="AG85" i="637"/>
  <c r="W85" i="637"/>
  <c r="P85" i="637"/>
  <c r="N85" i="637"/>
  <c r="O85" i="637" s="1"/>
  <c r="AF85" i="637"/>
  <c r="H85" i="637"/>
  <c r="W84" i="637"/>
  <c r="N84" i="637" s="1"/>
  <c r="P84" i="637"/>
  <c r="H84" i="637"/>
  <c r="W83" i="637"/>
  <c r="O83" i="637"/>
  <c r="R83" i="637" s="1"/>
  <c r="N83" i="637"/>
  <c r="AG83" i="637" s="1"/>
  <c r="P83" i="637"/>
  <c r="H83" i="637"/>
  <c r="AE82" i="637"/>
  <c r="AD82" i="637"/>
  <c r="AA82" i="637"/>
  <c r="Z82" i="637"/>
  <c r="M82" i="637"/>
  <c r="W81" i="637"/>
  <c r="AG80" i="637"/>
  <c r="AF80" i="637"/>
  <c r="W80" i="637"/>
  <c r="AG79" i="637"/>
  <c r="AF79" i="637"/>
  <c r="W79" i="637"/>
  <c r="AG78" i="637"/>
  <c r="AF78" i="637"/>
  <c r="W78" i="637"/>
  <c r="AG77" i="637"/>
  <c r="AF77" i="637"/>
  <c r="W77" i="637"/>
  <c r="W76" i="637"/>
  <c r="N76" i="637" s="1"/>
  <c r="P76" i="637"/>
  <c r="H76" i="637"/>
  <c r="W75" i="637"/>
  <c r="N75" i="637"/>
  <c r="AG75" i="637" s="1"/>
  <c r="H75" i="637"/>
  <c r="W74" i="637"/>
  <c r="N74" i="637" s="1"/>
  <c r="P74" i="637"/>
  <c r="H74" i="637"/>
  <c r="W73" i="637"/>
  <c r="N73" i="637"/>
  <c r="AG73" i="637" s="1"/>
  <c r="H73" i="637"/>
  <c r="W72" i="637"/>
  <c r="N72" i="637" s="1"/>
  <c r="P72" i="637"/>
  <c r="H72" i="637"/>
  <c r="W71" i="637"/>
  <c r="N71" i="637"/>
  <c r="AG71" i="637" s="1"/>
  <c r="H71" i="637"/>
  <c r="W70" i="637"/>
  <c r="N70" i="637"/>
  <c r="AF70" i="637" s="1"/>
  <c r="H70" i="637"/>
  <c r="AE69" i="637"/>
  <c r="AD69" i="637"/>
  <c r="AA69" i="637"/>
  <c r="Z69" i="637"/>
  <c r="W69" i="637"/>
  <c r="M69" i="637"/>
  <c r="W68" i="637"/>
  <c r="H68" i="637"/>
  <c r="AG67" i="637"/>
  <c r="AF67" i="637"/>
  <c r="W67" i="637"/>
  <c r="H67" i="637"/>
  <c r="AG66" i="637"/>
  <c r="AF66" i="637"/>
  <c r="W66" i="637"/>
  <c r="H66" i="637"/>
  <c r="AG65" i="637"/>
  <c r="AF65" i="637"/>
  <c r="W65" i="637"/>
  <c r="H65" i="637"/>
  <c r="AG64" i="637"/>
  <c r="AF64" i="637"/>
  <c r="W64" i="637"/>
  <c r="H64" i="637"/>
  <c r="AG63" i="637"/>
  <c r="AF63" i="637"/>
  <c r="W63" i="637"/>
  <c r="H63" i="637"/>
  <c r="AG62" i="637"/>
  <c r="AF62" i="637"/>
  <c r="W62" i="637"/>
  <c r="H62" i="637"/>
  <c r="W61" i="637"/>
  <c r="P61" i="637"/>
  <c r="N61" i="637"/>
  <c r="AF61" i="637" s="1"/>
  <c r="H61" i="637"/>
  <c r="W60" i="637"/>
  <c r="N60" i="637"/>
  <c r="P60" i="637"/>
  <c r="H60" i="637"/>
  <c r="W59" i="637"/>
  <c r="N59" i="637"/>
  <c r="AG59" i="637" s="1"/>
  <c r="P59" i="637"/>
  <c r="H59" i="637"/>
  <c r="W58" i="637"/>
  <c r="N58" i="637" s="1"/>
  <c r="P58" i="637"/>
  <c r="H58" i="637"/>
  <c r="W57" i="637"/>
  <c r="N57" i="637" s="1"/>
  <c r="P57" i="637"/>
  <c r="P69" i="637"/>
  <c r="H57" i="637"/>
  <c r="AE56" i="637"/>
  <c r="AD56" i="637"/>
  <c r="AA56" i="637"/>
  <c r="Z56" i="637"/>
  <c r="W56" i="637"/>
  <c r="M56" i="637"/>
  <c r="W55" i="637"/>
  <c r="H55" i="637"/>
  <c r="AG54" i="637"/>
  <c r="AF54" i="637"/>
  <c r="W54" i="637"/>
  <c r="H54" i="637"/>
  <c r="AG53" i="637"/>
  <c r="AF53" i="637"/>
  <c r="W53" i="637"/>
  <c r="H53" i="637"/>
  <c r="AG52" i="637"/>
  <c r="AF52" i="637"/>
  <c r="W52" i="637"/>
  <c r="H52" i="637"/>
  <c r="W51" i="637"/>
  <c r="P51" i="637"/>
  <c r="N51" i="637"/>
  <c r="O51" i="637" s="1"/>
  <c r="AG51" i="637"/>
  <c r="H51" i="637"/>
  <c r="W50" i="637"/>
  <c r="N50" i="637"/>
  <c r="O50" i="637" s="1"/>
  <c r="P50" i="637"/>
  <c r="H50" i="637"/>
  <c r="AG49" i="637"/>
  <c r="W49" i="637"/>
  <c r="P49" i="637"/>
  <c r="N49" i="637"/>
  <c r="O49" i="637" s="1"/>
  <c r="AF49" i="637"/>
  <c r="H49" i="637"/>
  <c r="W48" i="637"/>
  <c r="N48" i="637" s="1"/>
  <c r="P48" i="637"/>
  <c r="H48" i="637"/>
  <c r="AG47" i="637"/>
  <c r="W47" i="637"/>
  <c r="P47" i="637"/>
  <c r="N47" i="637"/>
  <c r="O47" i="637" s="1"/>
  <c r="AF47" i="637"/>
  <c r="H47" i="637"/>
  <c r="W46" i="637"/>
  <c r="N46" i="637" s="1"/>
  <c r="P46" i="637"/>
  <c r="H46" i="637"/>
  <c r="W45" i="637"/>
  <c r="P45" i="637"/>
  <c r="N45" i="637"/>
  <c r="O45" i="637" s="1"/>
  <c r="AG45" i="637"/>
  <c r="H45" i="637"/>
  <c r="W44" i="637"/>
  <c r="N44" i="637" s="1"/>
  <c r="P44" i="637"/>
  <c r="H44" i="637"/>
  <c r="AE43" i="637"/>
  <c r="AD43" i="637"/>
  <c r="AA43" i="637"/>
  <c r="Z43" i="637"/>
  <c r="M43" i="637"/>
  <c r="P43" i="637" s="1"/>
  <c r="W42" i="637"/>
  <c r="H42" i="637"/>
  <c r="W41" i="637"/>
  <c r="H41" i="637"/>
  <c r="AG40" i="637"/>
  <c r="AF40" i="637"/>
  <c r="W40" i="637"/>
  <c r="H40" i="637"/>
  <c r="AG39" i="637"/>
  <c r="AF39" i="637"/>
  <c r="W39" i="637"/>
  <c r="H39" i="637"/>
  <c r="W38" i="637"/>
  <c r="N38" i="637"/>
  <c r="O38" i="637" s="1"/>
  <c r="P38" i="637"/>
  <c r="H38" i="637"/>
  <c r="W37" i="637"/>
  <c r="P37" i="637"/>
  <c r="N37" i="637"/>
  <c r="O37" i="637" s="1"/>
  <c r="AG37" i="637"/>
  <c r="H37" i="637"/>
  <c r="W36" i="637"/>
  <c r="N36" i="637"/>
  <c r="O36" i="637" s="1"/>
  <c r="P36" i="637"/>
  <c r="H36" i="637"/>
  <c r="W35" i="637"/>
  <c r="P35" i="637"/>
  <c r="N35" i="637"/>
  <c r="O35" i="637" s="1"/>
  <c r="AG35" i="637"/>
  <c r="H35" i="637"/>
  <c r="W34" i="637"/>
  <c r="N34" i="637"/>
  <c r="O34" i="637" s="1"/>
  <c r="P34" i="637"/>
  <c r="H34" i="637"/>
  <c r="W33" i="637"/>
  <c r="P33" i="637"/>
  <c r="N33" i="637"/>
  <c r="O33" i="637" s="1"/>
  <c r="AG33" i="637"/>
  <c r="H33" i="637"/>
  <c r="W32" i="637"/>
  <c r="N32" i="637"/>
  <c r="O32" i="637" s="1"/>
  <c r="P32" i="637"/>
  <c r="H32" i="637"/>
  <c r="W31" i="637"/>
  <c r="N31" i="637"/>
  <c r="N43" i="637" s="1"/>
  <c r="H31" i="637"/>
  <c r="AE30" i="637"/>
  <c r="AD30" i="637"/>
  <c r="AA30" i="637"/>
  <c r="Z30" i="637"/>
  <c r="M30" i="637"/>
  <c r="AF29" i="637"/>
  <c r="W29" i="637"/>
  <c r="H29" i="637"/>
  <c r="AG28" i="637"/>
  <c r="AF28" i="637"/>
  <c r="W28" i="637"/>
  <c r="H28" i="637"/>
  <c r="W27" i="637"/>
  <c r="N27" i="637" s="1"/>
  <c r="P27" i="637"/>
  <c r="H27" i="637"/>
  <c r="W26" i="637"/>
  <c r="N26" i="637" s="1"/>
  <c r="H26" i="637"/>
  <c r="W25" i="637"/>
  <c r="N25" i="637" s="1"/>
  <c r="P25" i="637"/>
  <c r="H25" i="637"/>
  <c r="W24" i="637"/>
  <c r="N24" i="637" s="1"/>
  <c r="H24" i="637"/>
  <c r="W23" i="637"/>
  <c r="N23" i="637" s="1"/>
  <c r="P23" i="637"/>
  <c r="H23" i="637"/>
  <c r="W22" i="637"/>
  <c r="N22" i="637" s="1"/>
  <c r="H22" i="637"/>
  <c r="W21" i="637"/>
  <c r="N21" i="637" s="1"/>
  <c r="P21" i="637"/>
  <c r="H21" i="637"/>
  <c r="W20" i="637"/>
  <c r="N20" i="637" s="1"/>
  <c r="H20" i="637"/>
  <c r="W19" i="637"/>
  <c r="N19" i="637" s="1"/>
  <c r="P19" i="637"/>
  <c r="H19" i="637"/>
  <c r="W18" i="637"/>
  <c r="N18" i="637" s="1"/>
  <c r="P18" i="637"/>
  <c r="H18" i="637"/>
  <c r="AE17" i="637"/>
  <c r="AD17" i="637"/>
  <c r="AA17" i="637"/>
  <c r="Z17" i="637"/>
  <c r="W17" i="637"/>
  <c r="M17" i="637"/>
  <c r="P17" i="637" s="1"/>
  <c r="AG16" i="637"/>
  <c r="AF16" i="637"/>
  <c r="W16" i="637"/>
  <c r="H16" i="637"/>
  <c r="AG15" i="637"/>
  <c r="AF15" i="637"/>
  <c r="W15" i="637"/>
  <c r="H15" i="637"/>
  <c r="AG14" i="637"/>
  <c r="AF14" i="637"/>
  <c r="W14" i="637"/>
  <c r="H14" i="637"/>
  <c r="W13" i="637"/>
  <c r="P13" i="637"/>
  <c r="N13" i="637"/>
  <c r="AG13" i="637" s="1"/>
  <c r="H13" i="637"/>
  <c r="W12" i="637"/>
  <c r="N12" i="637"/>
  <c r="O12" i="637" s="1"/>
  <c r="P12" i="637"/>
  <c r="H12" i="637"/>
  <c r="W11" i="637"/>
  <c r="P11" i="637"/>
  <c r="N11" i="637"/>
  <c r="O11" i="637" s="1"/>
  <c r="AG11" i="637"/>
  <c r="H11" i="637"/>
  <c r="W10" i="637"/>
  <c r="N10" i="637"/>
  <c r="O10" i="637" s="1"/>
  <c r="P10" i="637"/>
  <c r="H10" i="637"/>
  <c r="W9" i="637"/>
  <c r="P9" i="637"/>
  <c r="N9" i="637"/>
  <c r="O9" i="637" s="1"/>
  <c r="AG9" i="637"/>
  <c r="H9" i="637"/>
  <c r="W8" i="637"/>
  <c r="N8" i="637"/>
  <c r="O8" i="637" s="1"/>
  <c r="P8" i="637"/>
  <c r="H8" i="637"/>
  <c r="W7" i="637"/>
  <c r="P7" i="637"/>
  <c r="N7" i="637"/>
  <c r="O7" i="637" s="1"/>
  <c r="AF7" i="637"/>
  <c r="H7" i="637"/>
  <c r="W6" i="637"/>
  <c r="N6" i="637"/>
  <c r="O6" i="637" s="1"/>
  <c r="P6" i="637"/>
  <c r="H6" i="637"/>
  <c r="W5" i="637"/>
  <c r="N5" i="637"/>
  <c r="N17" i="637" s="1"/>
  <c r="H5" i="637"/>
  <c r="G1" i="637" s="1"/>
  <c r="G2" i="637" s="1"/>
  <c r="AE2" i="637"/>
  <c r="AD2" i="637"/>
  <c r="AA2" i="637"/>
  <c r="Z2" i="637"/>
  <c r="I2" i="637"/>
  <c r="I1" i="637"/>
  <c r="E1" i="637"/>
  <c r="M32" i="636"/>
  <c r="L32" i="636"/>
  <c r="K32" i="636"/>
  <c r="L8" i="636" s="1"/>
  <c r="J32" i="636"/>
  <c r="I32" i="636"/>
  <c r="H32" i="636"/>
  <c r="G32" i="636"/>
  <c r="J8" i="636" s="1"/>
  <c r="F32" i="636"/>
  <c r="E32" i="636"/>
  <c r="D32" i="636"/>
  <c r="Q15" i="636"/>
  <c r="P15" i="636"/>
  <c r="O15" i="636"/>
  <c r="N15" i="636"/>
  <c r="M15" i="636"/>
  <c r="L15" i="636"/>
  <c r="K15" i="636"/>
  <c r="J15" i="636"/>
  <c r="I15" i="636"/>
  <c r="H15" i="636"/>
  <c r="G15" i="636"/>
  <c r="F15" i="636"/>
  <c r="E15" i="636"/>
  <c r="F8" i="636" s="1"/>
  <c r="D15" i="636"/>
  <c r="H8" i="636"/>
  <c r="L7" i="636"/>
  <c r="J7" i="636"/>
  <c r="H7" i="636"/>
  <c r="F7" i="636"/>
  <c r="L6" i="636"/>
  <c r="J6" i="636"/>
  <c r="H6" i="636"/>
  <c r="F6" i="636"/>
  <c r="M32" i="635"/>
  <c r="L32" i="635"/>
  <c r="K32" i="635"/>
  <c r="L8" i="635" s="1"/>
  <c r="J32" i="635"/>
  <c r="I32" i="635"/>
  <c r="H32" i="635"/>
  <c r="G32" i="635"/>
  <c r="J8" i="635" s="1"/>
  <c r="F32" i="635"/>
  <c r="E32" i="635"/>
  <c r="D32" i="635"/>
  <c r="Q15" i="635"/>
  <c r="P15" i="635"/>
  <c r="O15" i="635"/>
  <c r="N15" i="635"/>
  <c r="M15" i="635"/>
  <c r="L15" i="635"/>
  <c r="K15" i="635"/>
  <c r="J15" i="635"/>
  <c r="I15" i="635"/>
  <c r="H15" i="635"/>
  <c r="G15" i="635"/>
  <c r="F15" i="635"/>
  <c r="E15" i="635"/>
  <c r="D15" i="635"/>
  <c r="H8" i="635"/>
  <c r="L7" i="635"/>
  <c r="J7" i="635"/>
  <c r="H7" i="635"/>
  <c r="F7" i="635"/>
  <c r="L6" i="635"/>
  <c r="J6" i="635"/>
  <c r="H6" i="635"/>
  <c r="F6" i="635"/>
  <c r="F8" i="635" l="1"/>
  <c r="R12" i="637"/>
  <c r="Q12" i="637"/>
  <c r="R32" i="637"/>
  <c r="Q32" i="637"/>
  <c r="R36" i="637"/>
  <c r="Q36" i="637"/>
  <c r="N56" i="637"/>
  <c r="AF44" i="637"/>
  <c r="O44" i="637"/>
  <c r="AG44" i="637"/>
  <c r="O48" i="637"/>
  <c r="AG48" i="637"/>
  <c r="AF48" i="637"/>
  <c r="N69" i="637"/>
  <c r="O57" i="637"/>
  <c r="AG57" i="637"/>
  <c r="AF57" i="637"/>
  <c r="AG20" i="637"/>
  <c r="AF20" i="637"/>
  <c r="O20" i="637"/>
  <c r="AG24" i="637"/>
  <c r="AF24" i="637"/>
  <c r="O24" i="637"/>
  <c r="O46" i="637"/>
  <c r="AG46" i="637"/>
  <c r="AF46" i="637"/>
  <c r="P56" i="637"/>
  <c r="AF58" i="637"/>
  <c r="O58" i="637"/>
  <c r="AG58" i="637"/>
  <c r="R8" i="637"/>
  <c r="Q8" i="637"/>
  <c r="Q11" i="637"/>
  <c r="R11" i="637"/>
  <c r="AF23" i="637"/>
  <c r="O23" i="637"/>
  <c r="AG23" i="637"/>
  <c r="R6" i="637"/>
  <c r="Q6" i="637"/>
  <c r="Q49" i="637"/>
  <c r="R49" i="637"/>
  <c r="AF19" i="637"/>
  <c r="O19" i="637"/>
  <c r="AG19" i="637"/>
  <c r="AF27" i="637"/>
  <c r="O27" i="637"/>
  <c r="AG27" i="637"/>
  <c r="R10" i="637"/>
  <c r="Q10" i="637"/>
  <c r="AF21" i="637"/>
  <c r="O21" i="637"/>
  <c r="AG21" i="637"/>
  <c r="AF25" i="637"/>
  <c r="O25" i="637"/>
  <c r="AG25" i="637"/>
  <c r="R34" i="637"/>
  <c r="Q34" i="637"/>
  <c r="Q37" i="637"/>
  <c r="R37" i="637"/>
  <c r="R38" i="637"/>
  <c r="Q38" i="637"/>
  <c r="O18" i="637"/>
  <c r="N30" i="637"/>
  <c r="AG18" i="637"/>
  <c r="AF18" i="637"/>
  <c r="AG22" i="637"/>
  <c r="AF22" i="637"/>
  <c r="O22" i="637"/>
  <c r="AG26" i="637"/>
  <c r="AF26" i="637"/>
  <c r="O26" i="637"/>
  <c r="Q47" i="637"/>
  <c r="R47" i="637"/>
  <c r="R50" i="637"/>
  <c r="Q50" i="637"/>
  <c r="AF10" i="637"/>
  <c r="AF12" i="637"/>
  <c r="AG17" i="637"/>
  <c r="AH5" i="637" s="1"/>
  <c r="P31" i="637"/>
  <c r="AF32" i="637"/>
  <c r="AF34" i="637"/>
  <c r="AF36" i="637"/>
  <c r="AF38" i="637"/>
  <c r="Q43" i="637"/>
  <c r="AF50" i="637"/>
  <c r="O59" i="637"/>
  <c r="AG60" i="637"/>
  <c r="O74" i="637"/>
  <c r="AG74" i="637"/>
  <c r="AF74" i="637"/>
  <c r="AG84" i="637"/>
  <c r="AF84" i="637"/>
  <c r="O84" i="637"/>
  <c r="O96" i="637"/>
  <c r="AG96" i="637"/>
  <c r="N108" i="637"/>
  <c r="AF96" i="637"/>
  <c r="AG104" i="637"/>
  <c r="AF104" i="637"/>
  <c r="O104" i="637"/>
  <c r="AG5" i="637"/>
  <c r="R7" i="637"/>
  <c r="AG7" i="637"/>
  <c r="P5" i="637"/>
  <c r="AF6" i="637"/>
  <c r="AF8" i="637"/>
  <c r="AF5" i="637"/>
  <c r="AG6" i="637"/>
  <c r="AG8" i="637"/>
  <c r="AG10" i="637"/>
  <c r="AG12" i="637"/>
  <c r="O13" i="637"/>
  <c r="P20" i="637"/>
  <c r="P22" i="637"/>
  <c r="P24" i="637"/>
  <c r="P26" i="637"/>
  <c r="P30" i="637"/>
  <c r="AF31" i="637"/>
  <c r="AG32" i="637"/>
  <c r="AG34" i="637"/>
  <c r="AG36" i="637"/>
  <c r="AG38" i="637"/>
  <c r="AG50" i="637"/>
  <c r="AF59" i="637"/>
  <c r="O60" i="637"/>
  <c r="AF60" i="637"/>
  <c r="O76" i="637"/>
  <c r="AG76" i="637"/>
  <c r="AF76" i="637"/>
  <c r="R87" i="637"/>
  <c r="Q87" i="637"/>
  <c r="R99" i="637"/>
  <c r="Q99" i="637"/>
  <c r="AG102" i="637"/>
  <c r="AF102" i="637"/>
  <c r="O102" i="637"/>
  <c r="AF9" i="637"/>
  <c r="AF11" i="637"/>
  <c r="AF13" i="637"/>
  <c r="AG31" i="637"/>
  <c r="AF33" i="637"/>
  <c r="AF35" i="637"/>
  <c r="AF37" i="637"/>
  <c r="AF45" i="637"/>
  <c r="AF51" i="637"/>
  <c r="R85" i="637"/>
  <c r="Q85" i="637"/>
  <c r="AG88" i="637"/>
  <c r="AF88" i="637"/>
  <c r="O88" i="637"/>
  <c r="R97" i="637"/>
  <c r="Q97" i="637"/>
  <c r="AG100" i="637"/>
  <c r="AF100" i="637"/>
  <c r="O100" i="637"/>
  <c r="AF135" i="637"/>
  <c r="N147" i="637"/>
  <c r="O135" i="637"/>
  <c r="AG135" i="637"/>
  <c r="R22" i="638"/>
  <c r="Q22" i="638"/>
  <c r="O5" i="637"/>
  <c r="Q9" i="637"/>
  <c r="O31" i="637"/>
  <c r="R35" i="637"/>
  <c r="R45" i="637"/>
  <c r="Q51" i="637"/>
  <c r="O72" i="637"/>
  <c r="AG72" i="637"/>
  <c r="AF72" i="637"/>
  <c r="AG86" i="637"/>
  <c r="AF86" i="637"/>
  <c r="O86" i="637"/>
  <c r="AG98" i="637"/>
  <c r="AF98" i="637"/>
  <c r="O98" i="637"/>
  <c r="AG121" i="637"/>
  <c r="AH109" i="637" s="1"/>
  <c r="AF121" i="637"/>
  <c r="AG61" i="637"/>
  <c r="AG70" i="637"/>
  <c r="P95" i="637"/>
  <c r="N95" i="637"/>
  <c r="P109" i="637"/>
  <c r="R116" i="637"/>
  <c r="Q123" i="637"/>
  <c r="AG125" i="637"/>
  <c r="AG127" i="637"/>
  <c r="O137" i="637"/>
  <c r="AG137" i="637"/>
  <c r="AF137" i="637"/>
  <c r="O139" i="637"/>
  <c r="AG139" i="637"/>
  <c r="AF139" i="637"/>
  <c r="O141" i="637"/>
  <c r="AG141" i="637"/>
  <c r="AF141" i="637"/>
  <c r="AG143" i="637"/>
  <c r="AF143" i="637"/>
  <c r="AG163" i="637"/>
  <c r="AF163" i="637"/>
  <c r="O163" i="637"/>
  <c r="AG165" i="637"/>
  <c r="AF165" i="637"/>
  <c r="O165" i="637"/>
  <c r="AG167" i="637"/>
  <c r="AF167" i="637"/>
  <c r="O167" i="637"/>
  <c r="R8" i="638"/>
  <c r="AG20" i="638"/>
  <c r="AF20" i="638"/>
  <c r="AG38" i="638"/>
  <c r="O38" i="638"/>
  <c r="AF38" i="638"/>
  <c r="N43" i="638"/>
  <c r="O50" i="638"/>
  <c r="AG50" i="638"/>
  <c r="AF50" i="638"/>
  <c r="AG72" i="638"/>
  <c r="AF72" i="638"/>
  <c r="O72" i="638"/>
  <c r="O87" i="638"/>
  <c r="AG87" i="638"/>
  <c r="AF87" i="638"/>
  <c r="AG96" i="638"/>
  <c r="N108" i="638"/>
  <c r="AF96" i="638"/>
  <c r="O96" i="638"/>
  <c r="AG101" i="638"/>
  <c r="AF101" i="638"/>
  <c r="O101" i="638"/>
  <c r="R111" i="638"/>
  <c r="Q111" i="638"/>
  <c r="R113" i="638"/>
  <c r="Q113" i="638"/>
  <c r="O70" i="637"/>
  <c r="O71" i="637"/>
  <c r="O73" i="637"/>
  <c r="O75" i="637"/>
  <c r="P88" i="637"/>
  <c r="O114" i="637"/>
  <c r="AF114" i="637"/>
  <c r="N134" i="637"/>
  <c r="O122" i="637"/>
  <c r="R143" i="637"/>
  <c r="Q143" i="637"/>
  <c r="AG150" i="637"/>
  <c r="AF150" i="637"/>
  <c r="AG152" i="637"/>
  <c r="R152" i="637"/>
  <c r="AF152" i="637"/>
  <c r="AG154" i="637"/>
  <c r="Q154" i="637"/>
  <c r="AF154" i="637"/>
  <c r="AG7" i="638"/>
  <c r="AF7" i="638"/>
  <c r="O7" i="638"/>
  <c r="AG9" i="638"/>
  <c r="AF9" i="638"/>
  <c r="O9" i="638"/>
  <c r="AG11" i="638"/>
  <c r="AF11" i="638"/>
  <c r="O11" i="638"/>
  <c r="AG13" i="638"/>
  <c r="AF13" i="638"/>
  <c r="O13" i="638"/>
  <c r="AF36" i="638"/>
  <c r="AG49" i="638"/>
  <c r="AF49" i="638"/>
  <c r="O49" i="638"/>
  <c r="AF84" i="638"/>
  <c r="AG84" i="638"/>
  <c r="O84" i="638"/>
  <c r="O61" i="637"/>
  <c r="P70" i="637"/>
  <c r="P71" i="637"/>
  <c r="AF71" i="637"/>
  <c r="P73" i="637"/>
  <c r="AF73" i="637"/>
  <c r="P75" i="637"/>
  <c r="AF75" i="637"/>
  <c r="P82" i="637"/>
  <c r="N82" i="637"/>
  <c r="Q83" i="637"/>
  <c r="AF83" i="637"/>
  <c r="O101" i="637"/>
  <c r="O103" i="637"/>
  <c r="R109" i="637"/>
  <c r="R111" i="637"/>
  <c r="O112" i="637"/>
  <c r="AF112" i="637"/>
  <c r="O115" i="637"/>
  <c r="AG115" i="637"/>
  <c r="Q116" i="637"/>
  <c r="P134" i="637"/>
  <c r="AF122" i="637"/>
  <c r="AG124" i="637"/>
  <c r="AG126" i="637"/>
  <c r="AG136" i="637"/>
  <c r="O136" i="637"/>
  <c r="AF136" i="637"/>
  <c r="AG138" i="637"/>
  <c r="O138" i="637"/>
  <c r="AF138" i="637"/>
  <c r="AG140" i="637"/>
  <c r="O140" i="637"/>
  <c r="AF140" i="637"/>
  <c r="AG142" i="637"/>
  <c r="AF142" i="637"/>
  <c r="O142" i="637"/>
  <c r="AF148" i="637"/>
  <c r="N160" i="637"/>
  <c r="O148" i="637"/>
  <c r="R150" i="637"/>
  <c r="Q152" i="637"/>
  <c r="R154" i="637"/>
  <c r="N173" i="637"/>
  <c r="O161" i="637"/>
  <c r="AG161" i="637"/>
  <c r="AF161" i="637"/>
  <c r="AG162" i="637"/>
  <c r="R162" i="637"/>
  <c r="AF162" i="637"/>
  <c r="AG164" i="637"/>
  <c r="Q164" i="637"/>
  <c r="AF164" i="637"/>
  <c r="AG166" i="637"/>
  <c r="AF166" i="637"/>
  <c r="R24" i="638"/>
  <c r="AG48" i="638"/>
  <c r="O48" i="638"/>
  <c r="AF48" i="638"/>
  <c r="AG74" i="638"/>
  <c r="AF74" i="638"/>
  <c r="O74" i="638"/>
  <c r="P108" i="637"/>
  <c r="AG109" i="637"/>
  <c r="O110" i="637"/>
  <c r="O121" i="637" s="1"/>
  <c r="AG113" i="637"/>
  <c r="AG122" i="637"/>
  <c r="AF123" i="637"/>
  <c r="O124" i="637"/>
  <c r="AF124" i="637"/>
  <c r="AF125" i="637"/>
  <c r="O126" i="637"/>
  <c r="AF126" i="637"/>
  <c r="AF127" i="637"/>
  <c r="O128" i="637"/>
  <c r="AF128" i="637"/>
  <c r="AG149" i="637"/>
  <c r="AF149" i="637"/>
  <c r="O149" i="637"/>
  <c r="AG151" i="637"/>
  <c r="AF151" i="637"/>
  <c r="O151" i="637"/>
  <c r="AG153" i="637"/>
  <c r="AF153" i="637"/>
  <c r="O153" i="637"/>
  <c r="AG155" i="637"/>
  <c r="AF155" i="637"/>
  <c r="O155" i="637"/>
  <c r="Q162" i="637"/>
  <c r="R164" i="637"/>
  <c r="R166" i="637"/>
  <c r="Q166" i="637"/>
  <c r="G1" i="638"/>
  <c r="G2" i="638" s="1"/>
  <c r="N17" i="638"/>
  <c r="O5" i="638"/>
  <c r="AG5" i="638"/>
  <c r="AF5" i="638"/>
  <c r="AG6" i="638"/>
  <c r="R6" i="638"/>
  <c r="AF6" i="638"/>
  <c r="AG8" i="638"/>
  <c r="Q8" i="638"/>
  <c r="AF8" i="638"/>
  <c r="AG10" i="638"/>
  <c r="R10" i="638"/>
  <c r="AF10" i="638"/>
  <c r="AG12" i="638"/>
  <c r="R12" i="638"/>
  <c r="AF12" i="638"/>
  <c r="O20" i="638"/>
  <c r="AG22" i="638"/>
  <c r="AF22" i="638"/>
  <c r="P24" i="638"/>
  <c r="Q24" i="638"/>
  <c r="AG31" i="638"/>
  <c r="AF31" i="638"/>
  <c r="O31" i="638"/>
  <c r="P43" i="638"/>
  <c r="AF39" i="638"/>
  <c r="O39" i="638"/>
  <c r="AG39" i="638"/>
  <c r="AG51" i="638"/>
  <c r="AF51" i="638"/>
  <c r="O51" i="638"/>
  <c r="P160" i="637"/>
  <c r="N30" i="638"/>
  <c r="AG18" i="638"/>
  <c r="AF33" i="638"/>
  <c r="O33" i="638"/>
  <c r="R36" i="638"/>
  <c r="Q36" i="638"/>
  <c r="P56" i="638"/>
  <c r="AF47" i="638"/>
  <c r="O47" i="638"/>
  <c r="AG47" i="638"/>
  <c r="AG59" i="638"/>
  <c r="AF59" i="638"/>
  <c r="R61" i="638"/>
  <c r="Q61" i="638"/>
  <c r="P69" i="638"/>
  <c r="AF100" i="638"/>
  <c r="O100" i="638"/>
  <c r="AG100" i="638"/>
  <c r="P30" i="638"/>
  <c r="O18" i="638"/>
  <c r="O19" i="638"/>
  <c r="O21" i="638"/>
  <c r="O23" i="638"/>
  <c r="AF32" i="638"/>
  <c r="AG33" i="638"/>
  <c r="AF35" i="638"/>
  <c r="O35" i="638"/>
  <c r="N56" i="638"/>
  <c r="O44" i="638"/>
  <c r="AF44" i="638"/>
  <c r="AF45" i="638"/>
  <c r="O45" i="638"/>
  <c r="AG45" i="638"/>
  <c r="AF46" i="638"/>
  <c r="AG61" i="638"/>
  <c r="AF61" i="638"/>
  <c r="N69" i="638"/>
  <c r="O70" i="638"/>
  <c r="AG70" i="638"/>
  <c r="N82" i="638"/>
  <c r="AF70" i="638"/>
  <c r="AG71" i="638"/>
  <c r="AF71" i="638"/>
  <c r="AG73" i="638"/>
  <c r="Q73" i="638"/>
  <c r="AF73" i="638"/>
  <c r="AF86" i="638"/>
  <c r="AG86" i="638"/>
  <c r="O86" i="638"/>
  <c r="AF88" i="638"/>
  <c r="O88" i="638"/>
  <c r="AG88" i="638"/>
  <c r="P18" i="638"/>
  <c r="AG24" i="638"/>
  <c r="AF24" i="638"/>
  <c r="R25" i="638"/>
  <c r="O32" i="638"/>
  <c r="R34" i="638"/>
  <c r="AF34" i="638"/>
  <c r="AG35" i="638"/>
  <c r="AG36" i="638"/>
  <c r="AF37" i="638"/>
  <c r="O37" i="638"/>
  <c r="AG44" i="638"/>
  <c r="O46" i="638"/>
  <c r="O57" i="638"/>
  <c r="AG57" i="638"/>
  <c r="R71" i="638"/>
  <c r="Q71" i="638"/>
  <c r="R73" i="638"/>
  <c r="O75" i="638"/>
  <c r="AG75" i="638"/>
  <c r="AF75" i="638"/>
  <c r="N95" i="638"/>
  <c r="R85" i="638"/>
  <c r="AF98" i="638"/>
  <c r="O98" i="638"/>
  <c r="AG98" i="638"/>
  <c r="AG99" i="638"/>
  <c r="O99" i="638"/>
  <c r="AG103" i="638"/>
  <c r="AF103" i="638"/>
  <c r="O103" i="638"/>
  <c r="R117" i="638"/>
  <c r="Q117" i="638"/>
  <c r="AG134" i="638"/>
  <c r="AH122" i="638" s="1"/>
  <c r="AF134" i="638"/>
  <c r="O58" i="638"/>
  <c r="O60" i="638"/>
  <c r="P83" i="638"/>
  <c r="P95" i="638"/>
  <c r="O83" i="638"/>
  <c r="AF85" i="638"/>
  <c r="AG97" i="638"/>
  <c r="O97" i="638"/>
  <c r="AF99" i="638"/>
  <c r="R115" i="638"/>
  <c r="Q115" i="638"/>
  <c r="AG127" i="638"/>
  <c r="AF127" i="638"/>
  <c r="O127" i="638"/>
  <c r="AF83" i="638"/>
  <c r="AG85" i="638"/>
  <c r="P86" i="638"/>
  <c r="AF97" i="638"/>
  <c r="P108" i="638"/>
  <c r="AG102" i="638"/>
  <c r="AG109" i="638"/>
  <c r="AF111" i="638"/>
  <c r="AF113" i="638"/>
  <c r="AF115" i="638"/>
  <c r="AF117" i="638"/>
  <c r="O122" i="638"/>
  <c r="Q125" i="638"/>
  <c r="R125" i="638"/>
  <c r="R126" i="638"/>
  <c r="AF126" i="638"/>
  <c r="AG128" i="638"/>
  <c r="AG143" i="638"/>
  <c r="AF143" i="638"/>
  <c r="O143" i="638"/>
  <c r="O109" i="638"/>
  <c r="O110" i="638"/>
  <c r="AG111" i="638"/>
  <c r="O112" i="638"/>
  <c r="AG113" i="638"/>
  <c r="O114" i="638"/>
  <c r="AG115" i="638"/>
  <c r="O116" i="638"/>
  <c r="AG117" i="638"/>
  <c r="P121" i="638"/>
  <c r="N121" i="638"/>
  <c r="AF122" i="638"/>
  <c r="O124" i="638"/>
  <c r="P127" i="638"/>
  <c r="P134" i="638"/>
  <c r="AF136" i="638"/>
  <c r="O136" i="638"/>
  <c r="AG136" i="638"/>
  <c r="R163" i="638"/>
  <c r="Q163" i="638"/>
  <c r="O102" i="638"/>
  <c r="AF110" i="638"/>
  <c r="AF112" i="638"/>
  <c r="AF114" i="638"/>
  <c r="AF116" i="638"/>
  <c r="AG122" i="638"/>
  <c r="R128" i="638"/>
  <c r="AF138" i="638"/>
  <c r="O138" i="638"/>
  <c r="AG138" i="638"/>
  <c r="R149" i="638"/>
  <c r="Q149" i="638"/>
  <c r="R151" i="638"/>
  <c r="Q151" i="638"/>
  <c r="R153" i="638"/>
  <c r="Q153" i="638"/>
  <c r="O167" i="638"/>
  <c r="AG167" i="638"/>
  <c r="AF167" i="638"/>
  <c r="O123" i="638"/>
  <c r="AG123" i="638"/>
  <c r="AF128" i="638"/>
  <c r="O135" i="638"/>
  <c r="AG135" i="638"/>
  <c r="N147" i="638"/>
  <c r="AF135" i="638"/>
  <c r="AF140" i="638"/>
  <c r="O140" i="638"/>
  <c r="AG140" i="638"/>
  <c r="AF142" i="638"/>
  <c r="O142" i="638"/>
  <c r="AG142" i="638"/>
  <c r="R165" i="638"/>
  <c r="Q165" i="638"/>
  <c r="O137" i="638"/>
  <c r="O139" i="638"/>
  <c r="O141" i="638"/>
  <c r="AF149" i="638"/>
  <c r="AF151" i="638"/>
  <c r="AF153" i="638"/>
  <c r="AF160" i="638"/>
  <c r="AG161" i="638"/>
  <c r="AF163" i="638"/>
  <c r="AF165" i="638"/>
  <c r="P137" i="638"/>
  <c r="AF137" i="638"/>
  <c r="P139" i="638"/>
  <c r="AF139" i="638"/>
  <c r="P141" i="638"/>
  <c r="AF141" i="638"/>
  <c r="P143" i="638"/>
  <c r="AF148" i="638"/>
  <c r="AG149" i="638"/>
  <c r="O150" i="638"/>
  <c r="AG151" i="638"/>
  <c r="O152" i="638"/>
  <c r="AG153" i="638"/>
  <c r="O161" i="638"/>
  <c r="O162" i="638"/>
  <c r="AG163" i="638"/>
  <c r="O164" i="638"/>
  <c r="AG165" i="638"/>
  <c r="O166" i="638"/>
  <c r="P173" i="638"/>
  <c r="N173" i="638"/>
  <c r="AG148" i="638"/>
  <c r="AF150" i="638"/>
  <c r="AF152" i="638"/>
  <c r="AF162" i="638"/>
  <c r="AF164" i="638"/>
  <c r="P166" i="638"/>
  <c r="AF166" i="638"/>
  <c r="O148" i="638"/>
  <c r="J124" i="634"/>
  <c r="H123" i="634"/>
  <c r="H122" i="634"/>
  <c r="H121" i="634"/>
  <c r="H120" i="634"/>
  <c r="H119" i="634"/>
  <c r="H118" i="634"/>
  <c r="H117" i="634"/>
  <c r="P116" i="634"/>
  <c r="K116" i="634"/>
  <c r="L116" i="634" s="1"/>
  <c r="H116" i="634"/>
  <c r="P115" i="634"/>
  <c r="K115" i="634" s="1"/>
  <c r="L115" i="634" s="1"/>
  <c r="H115" i="634"/>
  <c r="P114" i="634"/>
  <c r="K114" i="634"/>
  <c r="L114" i="634" s="1"/>
  <c r="H114" i="634"/>
  <c r="P113" i="634"/>
  <c r="K113" i="634" s="1"/>
  <c r="L113" i="634" s="1"/>
  <c r="H113" i="634"/>
  <c r="P112" i="634"/>
  <c r="K112" i="634"/>
  <c r="K124" i="634" s="1"/>
  <c r="H112" i="634"/>
  <c r="J111" i="634"/>
  <c r="H110" i="634"/>
  <c r="H109" i="634"/>
  <c r="H108" i="634"/>
  <c r="H107" i="634"/>
  <c r="H106" i="634"/>
  <c r="H105" i="634"/>
  <c r="P104" i="634"/>
  <c r="L104" i="634"/>
  <c r="K104" i="634"/>
  <c r="H104" i="634"/>
  <c r="P103" i="634"/>
  <c r="K103" i="634" s="1"/>
  <c r="L103" i="634" s="1"/>
  <c r="H103" i="634"/>
  <c r="P102" i="634"/>
  <c r="L102" i="634"/>
  <c r="K102" i="634"/>
  <c r="H102" i="634"/>
  <c r="P101" i="634"/>
  <c r="K101" i="634" s="1"/>
  <c r="H101" i="634"/>
  <c r="J100" i="634"/>
  <c r="H99" i="634"/>
  <c r="H98" i="634"/>
  <c r="H97" i="634"/>
  <c r="H96" i="634"/>
  <c r="P95" i="634"/>
  <c r="L95" i="634"/>
  <c r="K95" i="634"/>
  <c r="H95" i="634"/>
  <c r="P94" i="634"/>
  <c r="L94" i="634"/>
  <c r="K94" i="634"/>
  <c r="H94" i="634"/>
  <c r="P93" i="634"/>
  <c r="L93" i="634"/>
  <c r="K93" i="634"/>
  <c r="H93" i="634"/>
  <c r="P92" i="634"/>
  <c r="L92" i="634"/>
  <c r="L100" i="634" s="1"/>
  <c r="K92" i="634"/>
  <c r="K100" i="634" s="1"/>
  <c r="H92" i="634"/>
  <c r="J91" i="634"/>
  <c r="H90" i="634"/>
  <c r="H89" i="634"/>
  <c r="H88" i="634"/>
  <c r="H87" i="634"/>
  <c r="H86" i="634"/>
  <c r="H85" i="634"/>
  <c r="H84" i="634"/>
  <c r="P83" i="634"/>
  <c r="K83" i="634"/>
  <c r="L83" i="634" s="1"/>
  <c r="H83" i="634"/>
  <c r="P82" i="634"/>
  <c r="K82" i="634" s="1"/>
  <c r="H82" i="634"/>
  <c r="L81" i="634"/>
  <c r="K81" i="634"/>
  <c r="J81" i="634"/>
  <c r="H80" i="634"/>
  <c r="H79" i="634"/>
  <c r="H78" i="634"/>
  <c r="H77" i="634"/>
  <c r="H76" i="634"/>
  <c r="J75" i="634"/>
  <c r="H74" i="634"/>
  <c r="H73" i="634"/>
  <c r="H72" i="634"/>
  <c r="P71" i="634"/>
  <c r="K71" i="634"/>
  <c r="L71" i="634" s="1"/>
  <c r="H71" i="634"/>
  <c r="P70" i="634"/>
  <c r="K70" i="634" s="1"/>
  <c r="L70" i="634" s="1"/>
  <c r="H70" i="634"/>
  <c r="P69" i="634"/>
  <c r="K69" i="634"/>
  <c r="L69" i="634" s="1"/>
  <c r="H69" i="634"/>
  <c r="P68" i="634"/>
  <c r="K68" i="634" s="1"/>
  <c r="L68" i="634" s="1"/>
  <c r="H68" i="634"/>
  <c r="P67" i="634"/>
  <c r="K67" i="634"/>
  <c r="L67" i="634" s="1"/>
  <c r="H67" i="634"/>
  <c r="P66" i="634"/>
  <c r="K66" i="634" s="1"/>
  <c r="L66" i="634" s="1"/>
  <c r="H66" i="634"/>
  <c r="P65" i="634"/>
  <c r="K65" i="634"/>
  <c r="K75" i="634" s="1"/>
  <c r="H65" i="634"/>
  <c r="J64" i="634"/>
  <c r="H63" i="634"/>
  <c r="H62" i="634"/>
  <c r="H61" i="634"/>
  <c r="H60" i="634"/>
  <c r="H59" i="634"/>
  <c r="H58" i="634"/>
  <c r="P57" i="634"/>
  <c r="K57" i="634"/>
  <c r="L57" i="634" s="1"/>
  <c r="H57" i="634"/>
  <c r="P56" i="634"/>
  <c r="K56" i="634" s="1"/>
  <c r="L56" i="634" s="1"/>
  <c r="H56" i="634"/>
  <c r="P55" i="634"/>
  <c r="K55" i="634"/>
  <c r="L55" i="634" s="1"/>
  <c r="H55" i="634"/>
  <c r="P54" i="634"/>
  <c r="K54" i="634" s="1"/>
  <c r="L54" i="634" s="1"/>
  <c r="H54" i="634"/>
  <c r="P53" i="634"/>
  <c r="K53" i="634"/>
  <c r="L53" i="634" s="1"/>
  <c r="H53" i="634"/>
  <c r="P52" i="634"/>
  <c r="K52" i="634" s="1"/>
  <c r="H52" i="634"/>
  <c r="J51" i="634"/>
  <c r="H50" i="634"/>
  <c r="H49" i="634"/>
  <c r="H47" i="634"/>
  <c r="H46" i="634"/>
  <c r="H45" i="634"/>
  <c r="H44" i="634"/>
  <c r="H43" i="634"/>
  <c r="H42" i="634"/>
  <c r="H41" i="634"/>
  <c r="H40" i="634"/>
  <c r="P39" i="634"/>
  <c r="K39" i="634"/>
  <c r="L39" i="634" s="1"/>
  <c r="H39" i="634"/>
  <c r="J38" i="634"/>
  <c r="H37" i="634"/>
  <c r="H36" i="634"/>
  <c r="H35" i="634"/>
  <c r="H34" i="634"/>
  <c r="H33" i="634"/>
  <c r="H32" i="634"/>
  <c r="H31" i="634"/>
  <c r="P30" i="634"/>
  <c r="K30" i="634"/>
  <c r="L30" i="634" s="1"/>
  <c r="H30" i="634"/>
  <c r="P29" i="634"/>
  <c r="K29" i="634" s="1"/>
  <c r="L29" i="634" s="1"/>
  <c r="H29" i="634"/>
  <c r="P28" i="634"/>
  <c r="K28" i="634"/>
  <c r="L28" i="634" s="1"/>
  <c r="H28" i="634"/>
  <c r="P27" i="634"/>
  <c r="K27" i="634" s="1"/>
  <c r="L27" i="634" s="1"/>
  <c r="H27" i="634"/>
  <c r="P26" i="634"/>
  <c r="K26" i="634"/>
  <c r="L26" i="634" s="1"/>
  <c r="H26" i="634"/>
  <c r="P25" i="634"/>
  <c r="K25" i="634" s="1"/>
  <c r="H25" i="634"/>
  <c r="J24" i="634"/>
  <c r="H23" i="634"/>
  <c r="H22" i="634"/>
  <c r="H20" i="634"/>
  <c r="P19" i="634"/>
  <c r="K19" i="634" s="1"/>
  <c r="L19" i="634" s="1"/>
  <c r="H19" i="634"/>
  <c r="P18" i="634"/>
  <c r="K18" i="634"/>
  <c r="L18" i="634" s="1"/>
  <c r="H18" i="634"/>
  <c r="P17" i="634"/>
  <c r="K17" i="634" s="1"/>
  <c r="H17" i="634"/>
  <c r="J16" i="634"/>
  <c r="I1" i="634" s="1"/>
  <c r="H15" i="634"/>
  <c r="H14" i="634"/>
  <c r="H13" i="634"/>
  <c r="H12" i="634"/>
  <c r="H11" i="634"/>
  <c r="H10" i="634"/>
  <c r="H9" i="634"/>
  <c r="P8" i="634"/>
  <c r="L8" i="634"/>
  <c r="K8" i="634"/>
  <c r="H8" i="634"/>
  <c r="P7" i="634"/>
  <c r="K7" i="634" s="1"/>
  <c r="L7" i="634" s="1"/>
  <c r="H7" i="634"/>
  <c r="P6" i="634"/>
  <c r="L6" i="634"/>
  <c r="K6" i="634"/>
  <c r="H6" i="634"/>
  <c r="P5" i="634"/>
  <c r="K5" i="634" s="1"/>
  <c r="H5" i="634"/>
  <c r="I2" i="634"/>
  <c r="E1" i="634"/>
  <c r="AE173" i="633"/>
  <c r="AD173" i="633"/>
  <c r="AA173" i="633"/>
  <c r="Z173" i="633"/>
  <c r="M173" i="633"/>
  <c r="W172" i="633"/>
  <c r="H172" i="633"/>
  <c r="W171" i="633"/>
  <c r="H171" i="633"/>
  <c r="AG170" i="633"/>
  <c r="AF170" i="633"/>
  <c r="W170" i="633"/>
  <c r="H170" i="633"/>
  <c r="AG169" i="633"/>
  <c r="AF169" i="633"/>
  <c r="W169" i="633"/>
  <c r="H169" i="633"/>
  <c r="AG168" i="633"/>
  <c r="AF168" i="633"/>
  <c r="W168" i="633"/>
  <c r="H168" i="633"/>
  <c r="AG167" i="633"/>
  <c r="AF167" i="633"/>
  <c r="W167" i="633"/>
  <c r="H167" i="633"/>
  <c r="W166" i="633"/>
  <c r="N166" i="633"/>
  <c r="AG166" i="633" s="1"/>
  <c r="P166" i="633"/>
  <c r="H166" i="633"/>
  <c r="W165" i="633"/>
  <c r="P165" i="633"/>
  <c r="N165" i="633"/>
  <c r="O165" i="633" s="1"/>
  <c r="H165" i="633"/>
  <c r="W164" i="633"/>
  <c r="N164" i="633"/>
  <c r="AG164" i="633" s="1"/>
  <c r="P164" i="633"/>
  <c r="H164" i="633"/>
  <c r="W163" i="633"/>
  <c r="P163" i="633"/>
  <c r="N163" i="633"/>
  <c r="O163" i="633" s="1"/>
  <c r="H163" i="633"/>
  <c r="W162" i="633"/>
  <c r="N162" i="633"/>
  <c r="AG162" i="633" s="1"/>
  <c r="P162" i="633"/>
  <c r="H162" i="633"/>
  <c r="W161" i="633"/>
  <c r="N161" i="633"/>
  <c r="AF161" i="633" s="1"/>
  <c r="P161" i="633"/>
  <c r="H161" i="633"/>
  <c r="AE160" i="633"/>
  <c r="AD160" i="633"/>
  <c r="AA160" i="633"/>
  <c r="Z160" i="633"/>
  <c r="M160" i="633"/>
  <c r="W159" i="633"/>
  <c r="H159" i="633"/>
  <c r="W158" i="633"/>
  <c r="H158" i="633"/>
  <c r="W157" i="633"/>
  <c r="H157" i="633"/>
  <c r="W156" i="633"/>
  <c r="H156" i="633"/>
  <c r="AG155" i="633"/>
  <c r="AF155" i="633"/>
  <c r="W155" i="633"/>
  <c r="H155" i="633"/>
  <c r="W154" i="633"/>
  <c r="P154" i="633"/>
  <c r="N154" i="633"/>
  <c r="AG154" i="633" s="1"/>
  <c r="H154" i="633"/>
  <c r="W153" i="633"/>
  <c r="P153" i="633"/>
  <c r="N153" i="633"/>
  <c r="O153" i="633" s="1"/>
  <c r="H153" i="633"/>
  <c r="W152" i="633"/>
  <c r="P152" i="633"/>
  <c r="N152" i="633"/>
  <c r="AG152" i="633" s="1"/>
  <c r="H152" i="633"/>
  <c r="W151" i="633"/>
  <c r="P151" i="633"/>
  <c r="N151" i="633"/>
  <c r="O151" i="633" s="1"/>
  <c r="H151" i="633"/>
  <c r="W150" i="633"/>
  <c r="P150" i="633"/>
  <c r="N150" i="633"/>
  <c r="AG150" i="633" s="1"/>
  <c r="H150" i="633"/>
  <c r="W149" i="633"/>
  <c r="P149" i="633"/>
  <c r="N149" i="633"/>
  <c r="O149" i="633" s="1"/>
  <c r="H149" i="633"/>
  <c r="W148" i="633"/>
  <c r="N148" i="633" s="1"/>
  <c r="P148" i="633"/>
  <c r="H148" i="633"/>
  <c r="AE147" i="633"/>
  <c r="AD147" i="633"/>
  <c r="AA147" i="633"/>
  <c r="Z147" i="633"/>
  <c r="W147" i="633"/>
  <c r="M147" i="633"/>
  <c r="W146" i="633"/>
  <c r="H146" i="633"/>
  <c r="AG145" i="633"/>
  <c r="AF145" i="633"/>
  <c r="W145" i="633"/>
  <c r="AG144" i="633"/>
  <c r="AF144" i="633"/>
  <c r="W144" i="633"/>
  <c r="H144" i="633"/>
  <c r="AG143" i="633"/>
  <c r="AF143" i="633"/>
  <c r="W142" i="633"/>
  <c r="N142" i="633" s="1"/>
  <c r="P142" i="633"/>
  <c r="H142" i="633"/>
  <c r="W141" i="633"/>
  <c r="N141" i="633" s="1"/>
  <c r="H141" i="633"/>
  <c r="W140" i="633"/>
  <c r="N140" i="633" s="1"/>
  <c r="P140" i="633"/>
  <c r="H140" i="633"/>
  <c r="W139" i="633"/>
  <c r="N139" i="633" s="1"/>
  <c r="H139" i="633"/>
  <c r="W138" i="633"/>
  <c r="N138" i="633" s="1"/>
  <c r="P138" i="633"/>
  <c r="H138" i="633"/>
  <c r="W137" i="633"/>
  <c r="N137" i="633" s="1"/>
  <c r="H137" i="633"/>
  <c r="W136" i="633"/>
  <c r="N136" i="633" s="1"/>
  <c r="P136" i="633"/>
  <c r="H136" i="633"/>
  <c r="AF135" i="633"/>
  <c r="W135" i="633"/>
  <c r="N135" i="633" s="1"/>
  <c r="P135" i="633"/>
  <c r="H135" i="633"/>
  <c r="AE134" i="633"/>
  <c r="AD134" i="633"/>
  <c r="AA134" i="633"/>
  <c r="Z134" i="633"/>
  <c r="M134" i="633"/>
  <c r="W133" i="633"/>
  <c r="H133" i="633"/>
  <c r="W132" i="633"/>
  <c r="H132" i="633"/>
  <c r="AG131" i="633"/>
  <c r="AF131" i="633"/>
  <c r="W131" i="633"/>
  <c r="H131" i="633"/>
  <c r="AG130" i="633"/>
  <c r="AF130" i="633"/>
  <c r="W130" i="633"/>
  <c r="H130" i="633"/>
  <c r="AG129" i="633"/>
  <c r="AF129" i="633"/>
  <c r="W129" i="633"/>
  <c r="H129" i="633"/>
  <c r="AG128" i="633"/>
  <c r="AF128" i="633"/>
  <c r="W128" i="633"/>
  <c r="H128" i="633"/>
  <c r="W127" i="633"/>
  <c r="N127" i="633" s="1"/>
  <c r="O127" i="633"/>
  <c r="H127" i="633"/>
  <c r="AG126" i="633"/>
  <c r="W126" i="633"/>
  <c r="N126" i="633" s="1"/>
  <c r="P126" i="633"/>
  <c r="H126" i="633"/>
  <c r="W125" i="633"/>
  <c r="N125" i="633" s="1"/>
  <c r="O125" i="633"/>
  <c r="H125" i="633"/>
  <c r="AG124" i="633"/>
  <c r="W124" i="633"/>
  <c r="N124" i="633" s="1"/>
  <c r="P124" i="633"/>
  <c r="H124" i="633"/>
  <c r="W123" i="633"/>
  <c r="N123" i="633"/>
  <c r="O123" i="633" s="1"/>
  <c r="H123" i="633"/>
  <c r="W122" i="633"/>
  <c r="N122" i="633"/>
  <c r="AF122" i="633" s="1"/>
  <c r="H122" i="633"/>
  <c r="AE121" i="633"/>
  <c r="AD121" i="633"/>
  <c r="AA121" i="633"/>
  <c r="Z121" i="633"/>
  <c r="W121" i="633"/>
  <c r="M121" i="633"/>
  <c r="AG120" i="633"/>
  <c r="AF120" i="633"/>
  <c r="W120" i="633"/>
  <c r="H120" i="633"/>
  <c r="AG119" i="633"/>
  <c r="AF119" i="633"/>
  <c r="W119" i="633"/>
  <c r="H119" i="633"/>
  <c r="AG118" i="633"/>
  <c r="AF118" i="633"/>
  <c r="W118" i="633"/>
  <c r="H118" i="633"/>
  <c r="W117" i="633"/>
  <c r="N117" i="633" s="1"/>
  <c r="O117" i="633" s="1"/>
  <c r="P117" i="633"/>
  <c r="H117" i="633"/>
  <c r="W116" i="633"/>
  <c r="N116" i="633"/>
  <c r="P116" i="633"/>
  <c r="H116" i="633"/>
  <c r="W115" i="633"/>
  <c r="N115" i="633" s="1"/>
  <c r="P115" i="633"/>
  <c r="H115" i="633"/>
  <c r="W114" i="633"/>
  <c r="N114" i="633"/>
  <c r="AG114" i="633" s="1"/>
  <c r="H114" i="633"/>
  <c r="W113" i="633"/>
  <c r="N113" i="633" s="1"/>
  <c r="P113" i="633"/>
  <c r="H113" i="633"/>
  <c r="W112" i="633"/>
  <c r="N112" i="633"/>
  <c r="O112" i="633" s="1"/>
  <c r="AG112" i="633"/>
  <c r="P112" i="633"/>
  <c r="H112" i="633"/>
  <c r="W111" i="633"/>
  <c r="N111" i="633"/>
  <c r="AF111" i="633" s="1"/>
  <c r="P111" i="633"/>
  <c r="H111" i="633"/>
  <c r="W110" i="633"/>
  <c r="N110" i="633"/>
  <c r="O110" i="633" s="1"/>
  <c r="AG110" i="633"/>
  <c r="P110" i="633"/>
  <c r="H110" i="633"/>
  <c r="W109" i="633"/>
  <c r="N109" i="633" s="1"/>
  <c r="P109" i="633"/>
  <c r="P121" i="633"/>
  <c r="H109" i="633"/>
  <c r="AE108" i="633"/>
  <c r="AD108" i="633"/>
  <c r="AA108" i="633"/>
  <c r="Z108" i="633"/>
  <c r="W108" i="633"/>
  <c r="M108" i="633"/>
  <c r="P108" i="633" s="1"/>
  <c r="W107" i="633"/>
  <c r="H107" i="633"/>
  <c r="AG106" i="633"/>
  <c r="AF106" i="633"/>
  <c r="W106" i="633"/>
  <c r="H106" i="633"/>
  <c r="AG105" i="633"/>
  <c r="AF105" i="633"/>
  <c r="W105" i="633"/>
  <c r="H105" i="633"/>
  <c r="AG104" i="633"/>
  <c r="AF104" i="633"/>
  <c r="W104" i="633"/>
  <c r="H104" i="633"/>
  <c r="AG103" i="633"/>
  <c r="W103" i="633"/>
  <c r="P103" i="633"/>
  <c r="N103" i="633"/>
  <c r="O103" i="633" s="1"/>
  <c r="AF103" i="633"/>
  <c r="H103" i="633"/>
  <c r="W102" i="633"/>
  <c r="N102" i="633" s="1"/>
  <c r="P102" i="633"/>
  <c r="H102" i="633"/>
  <c r="AG101" i="633"/>
  <c r="W101" i="633"/>
  <c r="P101" i="633"/>
  <c r="N101" i="633"/>
  <c r="O101" i="633" s="1"/>
  <c r="AF101" i="633"/>
  <c r="H101" i="633"/>
  <c r="W100" i="633"/>
  <c r="N100" i="633" s="1"/>
  <c r="P100" i="633"/>
  <c r="H100" i="633"/>
  <c r="AG99" i="633"/>
  <c r="W99" i="633"/>
  <c r="P99" i="633"/>
  <c r="N99" i="633"/>
  <c r="O99" i="633" s="1"/>
  <c r="AF99" i="633"/>
  <c r="H99" i="633"/>
  <c r="W98" i="633"/>
  <c r="N98" i="633" s="1"/>
  <c r="P98" i="633"/>
  <c r="H98" i="633"/>
  <c r="AG97" i="633"/>
  <c r="W97" i="633"/>
  <c r="P97" i="633"/>
  <c r="N97" i="633"/>
  <c r="O97" i="633" s="1"/>
  <c r="AF97" i="633"/>
  <c r="H97" i="633"/>
  <c r="W96" i="633"/>
  <c r="N96" i="633" s="1"/>
  <c r="P96" i="633"/>
  <c r="H96" i="633"/>
  <c r="AE95" i="633"/>
  <c r="AD95" i="633"/>
  <c r="AA95" i="633"/>
  <c r="Z95" i="633"/>
  <c r="M95" i="633"/>
  <c r="AG94" i="633"/>
  <c r="AF94" i="633"/>
  <c r="W94" i="633"/>
  <c r="H94" i="633"/>
  <c r="AG93" i="633"/>
  <c r="AF93" i="633"/>
  <c r="W93" i="633"/>
  <c r="H93" i="633"/>
  <c r="AG92" i="633"/>
  <c r="AF92" i="633"/>
  <c r="W92" i="633"/>
  <c r="H92" i="633"/>
  <c r="AG91" i="633"/>
  <c r="AF91" i="633"/>
  <c r="W91" i="633"/>
  <c r="H91" i="633"/>
  <c r="AG90" i="633"/>
  <c r="AF90" i="633"/>
  <c r="W90" i="633"/>
  <c r="H90" i="633"/>
  <c r="W89" i="633"/>
  <c r="P89" i="633"/>
  <c r="N89" i="633"/>
  <c r="O89" i="633" s="1"/>
  <c r="AG89" i="633"/>
  <c r="H89" i="633"/>
  <c r="W88" i="633"/>
  <c r="N88" i="633"/>
  <c r="AG88" i="633" s="1"/>
  <c r="P88" i="633"/>
  <c r="H88" i="633"/>
  <c r="W87" i="633"/>
  <c r="P87" i="633"/>
  <c r="N87" i="633"/>
  <c r="O87" i="633" s="1"/>
  <c r="AG87" i="633"/>
  <c r="H87" i="633"/>
  <c r="W86" i="633"/>
  <c r="N86" i="633"/>
  <c r="AG86" i="633" s="1"/>
  <c r="P86" i="633"/>
  <c r="H86" i="633"/>
  <c r="W85" i="633"/>
  <c r="P85" i="633"/>
  <c r="N85" i="633"/>
  <c r="O85" i="633" s="1"/>
  <c r="AG85" i="633"/>
  <c r="H85" i="633"/>
  <c r="W84" i="633"/>
  <c r="N84" i="633"/>
  <c r="P84" i="633"/>
  <c r="H84" i="633"/>
  <c r="W83" i="633"/>
  <c r="N83" i="633"/>
  <c r="AG83" i="633" s="1"/>
  <c r="P83" i="633"/>
  <c r="H83" i="633"/>
  <c r="AE82" i="633"/>
  <c r="AD82" i="633"/>
  <c r="AA82" i="633"/>
  <c r="Z82" i="633"/>
  <c r="M82" i="633"/>
  <c r="W81" i="633"/>
  <c r="AG80" i="633"/>
  <c r="AF80" i="633"/>
  <c r="W80" i="633"/>
  <c r="AG79" i="633"/>
  <c r="AF79" i="633"/>
  <c r="W79" i="633"/>
  <c r="AG78" i="633"/>
  <c r="AF78" i="633"/>
  <c r="W78" i="633"/>
  <c r="AG77" i="633"/>
  <c r="AF77" i="633"/>
  <c r="W77" i="633"/>
  <c r="W76" i="633"/>
  <c r="N76" i="633" s="1"/>
  <c r="O76" i="633" s="1"/>
  <c r="P76" i="633"/>
  <c r="H76" i="633"/>
  <c r="W75" i="633"/>
  <c r="N75" i="633"/>
  <c r="P75" i="633"/>
  <c r="H75" i="633"/>
  <c r="W74" i="633"/>
  <c r="N74" i="633" s="1"/>
  <c r="AG74" i="633" s="1"/>
  <c r="P74" i="633"/>
  <c r="H74" i="633"/>
  <c r="W73" i="633"/>
  <c r="N73" i="633"/>
  <c r="AF73" i="633" s="1"/>
  <c r="P73" i="633"/>
  <c r="H73" i="633"/>
  <c r="AF72" i="633"/>
  <c r="W72" i="633"/>
  <c r="N72" i="633" s="1"/>
  <c r="AG72" i="633" s="1"/>
  <c r="O72" i="633"/>
  <c r="H72" i="633"/>
  <c r="W71" i="633"/>
  <c r="N71" i="633"/>
  <c r="AF71" i="633" s="1"/>
  <c r="P71" i="633"/>
  <c r="H71" i="633"/>
  <c r="AG70" i="633"/>
  <c r="AF70" i="633"/>
  <c r="W70" i="633"/>
  <c r="O70" i="633"/>
  <c r="N70" i="633"/>
  <c r="H70" i="633"/>
  <c r="AE69" i="633"/>
  <c r="AD69" i="633"/>
  <c r="AA69" i="633"/>
  <c r="Z69" i="633"/>
  <c r="W69" i="633"/>
  <c r="M69" i="633"/>
  <c r="P69" i="633" s="1"/>
  <c r="W68" i="633"/>
  <c r="H68" i="633"/>
  <c r="AG67" i="633"/>
  <c r="AF67" i="633"/>
  <c r="W67" i="633"/>
  <c r="H67" i="633"/>
  <c r="AG66" i="633"/>
  <c r="AF66" i="633"/>
  <c r="W66" i="633"/>
  <c r="H66" i="633"/>
  <c r="AG65" i="633"/>
  <c r="AF65" i="633"/>
  <c r="W65" i="633"/>
  <c r="H65" i="633"/>
  <c r="AG64" i="633"/>
  <c r="AF64" i="633"/>
  <c r="W64" i="633"/>
  <c r="H64" i="633"/>
  <c r="AG63" i="633"/>
  <c r="AF63" i="633"/>
  <c r="W63" i="633"/>
  <c r="H63" i="633"/>
  <c r="AG62" i="633"/>
  <c r="AF62" i="633"/>
  <c r="W62" i="633"/>
  <c r="H62" i="633"/>
  <c r="W61" i="633"/>
  <c r="N61" i="633"/>
  <c r="AF61" i="633" s="1"/>
  <c r="P61" i="633"/>
  <c r="H61" i="633"/>
  <c r="W60" i="633"/>
  <c r="N60" i="633"/>
  <c r="AG60" i="633" s="1"/>
  <c r="P60" i="633"/>
  <c r="H60" i="633"/>
  <c r="W59" i="633"/>
  <c r="N59" i="633"/>
  <c r="AF59" i="633" s="1"/>
  <c r="P59" i="633"/>
  <c r="H59" i="633"/>
  <c r="W58" i="633"/>
  <c r="N58" i="633"/>
  <c r="AG58" i="633" s="1"/>
  <c r="H58" i="633"/>
  <c r="AF57" i="633"/>
  <c r="W57" i="633"/>
  <c r="P57" i="633"/>
  <c r="N57" i="633"/>
  <c r="N69" i="633" s="1"/>
  <c r="H57" i="633"/>
  <c r="AE56" i="633"/>
  <c r="AD56" i="633"/>
  <c r="AA56" i="633"/>
  <c r="Z56" i="633"/>
  <c r="W56" i="633"/>
  <c r="M56" i="633"/>
  <c r="W55" i="633"/>
  <c r="H55" i="633"/>
  <c r="AG54" i="633"/>
  <c r="AF54" i="633"/>
  <c r="W54" i="633"/>
  <c r="H54" i="633"/>
  <c r="AG53" i="633"/>
  <c r="AF53" i="633"/>
  <c r="W53" i="633"/>
  <c r="H53" i="633"/>
  <c r="AG52" i="633"/>
  <c r="AF52" i="633"/>
  <c r="W52" i="633"/>
  <c r="H52" i="633"/>
  <c r="W51" i="633"/>
  <c r="N51" i="633"/>
  <c r="O51" i="633" s="1"/>
  <c r="P51" i="633"/>
  <c r="H51" i="633"/>
  <c r="W50" i="633"/>
  <c r="N50" i="633"/>
  <c r="AG50" i="633" s="1"/>
  <c r="P50" i="633"/>
  <c r="H50" i="633"/>
  <c r="W49" i="633"/>
  <c r="P49" i="633"/>
  <c r="N49" i="633"/>
  <c r="O49" i="633" s="1"/>
  <c r="H49" i="633"/>
  <c r="W48" i="633"/>
  <c r="N48" i="633"/>
  <c r="AG48" i="633" s="1"/>
  <c r="P48" i="633"/>
  <c r="H48" i="633"/>
  <c r="W47" i="633"/>
  <c r="P47" i="633"/>
  <c r="N47" i="633"/>
  <c r="O47" i="633" s="1"/>
  <c r="AG47" i="633"/>
  <c r="H47" i="633"/>
  <c r="W46" i="633"/>
  <c r="N46" i="633"/>
  <c r="AG46" i="633" s="1"/>
  <c r="P46" i="633"/>
  <c r="H46" i="633"/>
  <c r="W45" i="633"/>
  <c r="P45" i="633"/>
  <c r="N45" i="633"/>
  <c r="O45" i="633" s="1"/>
  <c r="AG45" i="633"/>
  <c r="H45" i="633"/>
  <c r="W44" i="633"/>
  <c r="N44" i="633" s="1"/>
  <c r="P44" i="633"/>
  <c r="P56" i="633"/>
  <c r="H44" i="633"/>
  <c r="AE43" i="633"/>
  <c r="AD43" i="633"/>
  <c r="AA43" i="633"/>
  <c r="Z43" i="633"/>
  <c r="M43" i="633"/>
  <c r="W42" i="633"/>
  <c r="H42" i="633"/>
  <c r="W41" i="633"/>
  <c r="H41" i="633"/>
  <c r="AG40" i="633"/>
  <c r="AF40" i="633"/>
  <c r="W40" i="633"/>
  <c r="H40" i="633"/>
  <c r="AG39" i="633"/>
  <c r="AF39" i="633"/>
  <c r="W39" i="633"/>
  <c r="H39" i="633"/>
  <c r="AG38" i="633"/>
  <c r="AF38" i="633"/>
  <c r="W38" i="633"/>
  <c r="H38" i="633"/>
  <c r="W37" i="633"/>
  <c r="N37" i="633" s="1"/>
  <c r="P37" i="633"/>
  <c r="H37" i="633"/>
  <c r="W36" i="633"/>
  <c r="N36" i="633"/>
  <c r="AG36" i="633" s="1"/>
  <c r="H36" i="633"/>
  <c r="W35" i="633"/>
  <c r="N35" i="633" s="1"/>
  <c r="P35" i="633"/>
  <c r="H35" i="633"/>
  <c r="W34" i="633"/>
  <c r="N34" i="633"/>
  <c r="AG34" i="633" s="1"/>
  <c r="H34" i="633"/>
  <c r="W33" i="633"/>
  <c r="N33" i="633" s="1"/>
  <c r="P33" i="633"/>
  <c r="H33" i="633"/>
  <c r="W32" i="633"/>
  <c r="N32" i="633"/>
  <c r="AG32" i="633" s="1"/>
  <c r="P32" i="633"/>
  <c r="H32" i="633"/>
  <c r="W31" i="633"/>
  <c r="N31" i="633"/>
  <c r="AF31" i="633" s="1"/>
  <c r="P31" i="633"/>
  <c r="H31" i="633"/>
  <c r="AE30" i="633"/>
  <c r="AD30" i="633"/>
  <c r="AA30" i="633"/>
  <c r="Z30" i="633"/>
  <c r="M30" i="633"/>
  <c r="AF29" i="633"/>
  <c r="W29" i="633"/>
  <c r="H29" i="633"/>
  <c r="AG28" i="633"/>
  <c r="AF28" i="633"/>
  <c r="W28" i="633"/>
  <c r="H28" i="633"/>
  <c r="AG27" i="633"/>
  <c r="AF27" i="633"/>
  <c r="W27" i="633"/>
  <c r="H27" i="633"/>
  <c r="AG26" i="633"/>
  <c r="AF26" i="633"/>
  <c r="W26" i="633"/>
  <c r="H26" i="633"/>
  <c r="W25" i="633"/>
  <c r="N25" i="633" s="1"/>
  <c r="H25" i="633"/>
  <c r="W24" i="633"/>
  <c r="N24" i="633" s="1"/>
  <c r="P24" i="633"/>
  <c r="H24" i="633"/>
  <c r="W23" i="633"/>
  <c r="N23" i="633" s="1"/>
  <c r="P23" i="633"/>
  <c r="H23" i="633"/>
  <c r="W22" i="633"/>
  <c r="N22" i="633" s="1"/>
  <c r="P22" i="633"/>
  <c r="H22" i="633"/>
  <c r="W21" i="633"/>
  <c r="N21" i="633" s="1"/>
  <c r="P21" i="633"/>
  <c r="H21" i="633"/>
  <c r="W20" i="633"/>
  <c r="N20" i="633" s="1"/>
  <c r="P20" i="633"/>
  <c r="H20" i="633"/>
  <c r="W19" i="633"/>
  <c r="N19" i="633" s="1"/>
  <c r="P19" i="633"/>
  <c r="H19" i="633"/>
  <c r="W18" i="633"/>
  <c r="N18" i="633" s="1"/>
  <c r="H18" i="633"/>
  <c r="AE17" i="633"/>
  <c r="AD17" i="633"/>
  <c r="AA17" i="633"/>
  <c r="Z17" i="633"/>
  <c r="W17" i="633"/>
  <c r="M17" i="633"/>
  <c r="AG16" i="633"/>
  <c r="AF16" i="633"/>
  <c r="W16" i="633"/>
  <c r="H16" i="633"/>
  <c r="AG15" i="633"/>
  <c r="AF15" i="633"/>
  <c r="W15" i="633"/>
  <c r="H15" i="633"/>
  <c r="AG14" i="633"/>
  <c r="AF14" i="633"/>
  <c r="W14" i="633"/>
  <c r="H14" i="633"/>
  <c r="AG13" i="633"/>
  <c r="AF13" i="633"/>
  <c r="W13" i="633"/>
  <c r="H13" i="633"/>
  <c r="W12" i="633"/>
  <c r="P12" i="633"/>
  <c r="N12" i="633"/>
  <c r="AG12" i="633" s="1"/>
  <c r="H12" i="633"/>
  <c r="W11" i="633"/>
  <c r="P11" i="633"/>
  <c r="N11" i="633"/>
  <c r="H11" i="633"/>
  <c r="W10" i="633"/>
  <c r="P10" i="633"/>
  <c r="N10" i="633"/>
  <c r="AG10" i="633" s="1"/>
  <c r="H10" i="633"/>
  <c r="W9" i="633"/>
  <c r="P9" i="633"/>
  <c r="N9" i="633"/>
  <c r="H9" i="633"/>
  <c r="W8" i="633"/>
  <c r="P8" i="633"/>
  <c r="N8" i="633"/>
  <c r="H8" i="633"/>
  <c r="W7" i="633"/>
  <c r="P7" i="633"/>
  <c r="N7" i="633"/>
  <c r="H7" i="633"/>
  <c r="W6" i="633"/>
  <c r="N6" i="633"/>
  <c r="AG6" i="633" s="1"/>
  <c r="P6" i="633"/>
  <c r="H6" i="633"/>
  <c r="W5" i="633"/>
  <c r="N5" i="633"/>
  <c r="H5" i="633"/>
  <c r="AE2" i="633"/>
  <c r="AD2" i="633"/>
  <c r="AA2" i="633"/>
  <c r="Z2" i="633"/>
  <c r="I2" i="633"/>
  <c r="I1" i="633"/>
  <c r="E1" i="633"/>
  <c r="Q166" i="638" l="1"/>
  <c r="R166" i="638"/>
  <c r="Q162" i="638"/>
  <c r="R162" i="638"/>
  <c r="R137" i="638"/>
  <c r="Q137" i="638"/>
  <c r="AG147" i="638"/>
  <c r="AH135" i="638" s="1"/>
  <c r="AF147" i="638"/>
  <c r="R167" i="638"/>
  <c r="Q167" i="638"/>
  <c r="AG160" i="638"/>
  <c r="AH148" i="638" s="1"/>
  <c r="Q116" i="638"/>
  <c r="R116" i="638"/>
  <c r="Q112" i="638"/>
  <c r="R112" i="638"/>
  <c r="R143" i="638"/>
  <c r="Q143" i="638"/>
  <c r="O95" i="638"/>
  <c r="Q83" i="638"/>
  <c r="R83" i="638"/>
  <c r="R58" i="638"/>
  <c r="Q58" i="638"/>
  <c r="Q98" i="638"/>
  <c r="R98" i="638"/>
  <c r="AF95" i="638"/>
  <c r="AG95" i="638"/>
  <c r="AH83" i="638" s="1"/>
  <c r="Q86" i="638"/>
  <c r="R86" i="638"/>
  <c r="Q45" i="638"/>
  <c r="R45" i="638"/>
  <c r="AG56" i="638"/>
  <c r="AH44" i="638" s="1"/>
  <c r="Q56" i="638"/>
  <c r="AF56" i="638"/>
  <c r="R19" i="638"/>
  <c r="Q19" i="638"/>
  <c r="AF30" i="638"/>
  <c r="AG30" i="638"/>
  <c r="AH18" i="638" s="1"/>
  <c r="R20" i="638"/>
  <c r="Q20" i="638"/>
  <c r="AG17" i="638"/>
  <c r="AH5" i="638" s="1"/>
  <c r="AF17" i="638"/>
  <c r="Q153" i="637"/>
  <c r="R153" i="637"/>
  <c r="Q128" i="637"/>
  <c r="R128" i="637"/>
  <c r="Q150" i="637"/>
  <c r="Q138" i="637"/>
  <c r="R138" i="637"/>
  <c r="R103" i="637"/>
  <c r="Q103" i="637"/>
  <c r="AF82" i="637"/>
  <c r="Q82" i="637"/>
  <c r="AG82" i="637"/>
  <c r="AH70" i="637" s="1"/>
  <c r="Q49" i="638"/>
  <c r="R49" i="638"/>
  <c r="Q34" i="638"/>
  <c r="Q11" i="638"/>
  <c r="R11" i="638"/>
  <c r="Q71" i="637"/>
  <c r="R71" i="637"/>
  <c r="AG108" i="638"/>
  <c r="AH96" i="638" s="1"/>
  <c r="AF108" i="638"/>
  <c r="R87" i="638"/>
  <c r="Q87" i="638"/>
  <c r="Q59" i="638"/>
  <c r="R50" i="638"/>
  <c r="Q50" i="638"/>
  <c r="Q12" i="638"/>
  <c r="Q165" i="637"/>
  <c r="R165" i="637"/>
  <c r="Q141" i="637"/>
  <c r="R141" i="637"/>
  <c r="AG95" i="637"/>
  <c r="AH83" i="637" s="1"/>
  <c r="AF95" i="637"/>
  <c r="R76" i="637"/>
  <c r="Q76" i="637"/>
  <c r="R104" i="637"/>
  <c r="Q104" i="637"/>
  <c r="AF108" i="637"/>
  <c r="AG108" i="637"/>
  <c r="AH96" i="637" s="1"/>
  <c r="R74" i="637"/>
  <c r="Q74" i="637"/>
  <c r="R26" i="637"/>
  <c r="Q26" i="637"/>
  <c r="AG30" i="637"/>
  <c r="AH18" i="637" s="1"/>
  <c r="AF30" i="637"/>
  <c r="R21" i="637"/>
  <c r="Q21" i="637"/>
  <c r="R19" i="637"/>
  <c r="Q19" i="637"/>
  <c r="R23" i="637"/>
  <c r="Q23" i="637"/>
  <c r="Q45" i="637"/>
  <c r="R24" i="637"/>
  <c r="Q24" i="637"/>
  <c r="O69" i="637"/>
  <c r="R57" i="637"/>
  <c r="Q57" i="637"/>
  <c r="R48" i="637"/>
  <c r="Q48" i="637"/>
  <c r="AG56" i="637"/>
  <c r="AH44" i="637" s="1"/>
  <c r="Q56" i="637"/>
  <c r="AF56" i="637"/>
  <c r="Q35" i="637"/>
  <c r="R148" i="638"/>
  <c r="Q148" i="638"/>
  <c r="O160" i="638"/>
  <c r="Q161" i="638"/>
  <c r="O173" i="638"/>
  <c r="R161" i="638"/>
  <c r="Q150" i="638"/>
  <c r="R150" i="638"/>
  <c r="R140" i="638"/>
  <c r="Q140" i="638"/>
  <c r="R123" i="638"/>
  <c r="Q123" i="638"/>
  <c r="R102" i="638"/>
  <c r="Q102" i="638"/>
  <c r="R136" i="638"/>
  <c r="Q136" i="638"/>
  <c r="AF121" i="638"/>
  <c r="AG121" i="638"/>
  <c r="AH109" i="638" s="1"/>
  <c r="O134" i="638"/>
  <c r="R122" i="638"/>
  <c r="Q122" i="638"/>
  <c r="Q127" i="638"/>
  <c r="R127" i="638"/>
  <c r="R99" i="638"/>
  <c r="Q99" i="638"/>
  <c r="R37" i="638"/>
  <c r="Q37" i="638"/>
  <c r="O82" i="638"/>
  <c r="R70" i="638"/>
  <c r="Q70" i="638"/>
  <c r="R35" i="638"/>
  <c r="Q35" i="638"/>
  <c r="O30" i="638"/>
  <c r="R18" i="638"/>
  <c r="Q18" i="638"/>
  <c r="Q100" i="638"/>
  <c r="R100" i="638"/>
  <c r="Q33" i="638"/>
  <c r="R33" i="638"/>
  <c r="R31" i="638"/>
  <c r="Q31" i="638"/>
  <c r="O43" i="638"/>
  <c r="Q155" i="637"/>
  <c r="R155" i="637"/>
  <c r="Q142" i="637"/>
  <c r="R142" i="637"/>
  <c r="Q140" i="637"/>
  <c r="R140" i="637"/>
  <c r="R112" i="637"/>
  <c r="Q112" i="637"/>
  <c r="R101" i="637"/>
  <c r="Q101" i="637"/>
  <c r="R61" i="637"/>
  <c r="Q61" i="637"/>
  <c r="Q13" i="638"/>
  <c r="R13" i="638"/>
  <c r="R114" i="637"/>
  <c r="Q114" i="637"/>
  <c r="O82" i="637"/>
  <c r="R82" i="637" s="1"/>
  <c r="S70" i="637" s="1"/>
  <c r="Q70" i="637"/>
  <c r="R70" i="637"/>
  <c r="Q72" i="638"/>
  <c r="R72" i="638"/>
  <c r="R59" i="638"/>
  <c r="Q43" i="638"/>
  <c r="AG43" i="638"/>
  <c r="AH31" i="638" s="1"/>
  <c r="AF43" i="638"/>
  <c r="Q167" i="637"/>
  <c r="R167" i="637"/>
  <c r="O30" i="637"/>
  <c r="R18" i="637"/>
  <c r="Q18" i="637"/>
  <c r="R25" i="637"/>
  <c r="Q25" i="637"/>
  <c r="R9" i="637"/>
  <c r="R27" i="637"/>
  <c r="Q27" i="637"/>
  <c r="AF43" i="637"/>
  <c r="AG69" i="637"/>
  <c r="AH57" i="637" s="1"/>
  <c r="Q69" i="637"/>
  <c r="AF69" i="637"/>
  <c r="AG173" i="638"/>
  <c r="AH161" i="638" s="1"/>
  <c r="AF173" i="638"/>
  <c r="Q164" i="638"/>
  <c r="R164" i="638"/>
  <c r="R141" i="638"/>
  <c r="Q141" i="638"/>
  <c r="R142" i="638"/>
  <c r="Q142" i="638"/>
  <c r="O147" i="638"/>
  <c r="R135" i="638"/>
  <c r="Q135" i="638"/>
  <c r="R138" i="638"/>
  <c r="Q138" i="638"/>
  <c r="R124" i="638"/>
  <c r="Q124" i="638"/>
  <c r="Q114" i="638"/>
  <c r="R114" i="638"/>
  <c r="Q110" i="638"/>
  <c r="R110" i="638"/>
  <c r="R103" i="638"/>
  <c r="Q103" i="638"/>
  <c r="O69" i="638"/>
  <c r="R69" i="638" s="1"/>
  <c r="S57" i="638" s="1"/>
  <c r="R57" i="638"/>
  <c r="Q57" i="638"/>
  <c r="Q88" i="638"/>
  <c r="R88" i="638"/>
  <c r="AG69" i="638"/>
  <c r="AH57" i="638" s="1"/>
  <c r="Q69" i="638"/>
  <c r="AF69" i="638"/>
  <c r="R23" i="638"/>
  <c r="Q23" i="638"/>
  <c r="R47" i="638"/>
  <c r="Q47" i="638"/>
  <c r="Q51" i="638"/>
  <c r="R51" i="638"/>
  <c r="R39" i="638"/>
  <c r="Q39" i="638"/>
  <c r="Q149" i="637"/>
  <c r="R149" i="637"/>
  <c r="Q124" i="637"/>
  <c r="R124" i="637"/>
  <c r="R110" i="637"/>
  <c r="Q110" i="637"/>
  <c r="Q74" i="638"/>
  <c r="R74" i="638"/>
  <c r="R48" i="638"/>
  <c r="Q48" i="638"/>
  <c r="R161" i="637"/>
  <c r="Q161" i="637"/>
  <c r="O173" i="637"/>
  <c r="Q148" i="637"/>
  <c r="O160" i="637"/>
  <c r="R148" i="637"/>
  <c r="R84" i="638"/>
  <c r="Q84" i="638"/>
  <c r="Q7" i="638"/>
  <c r="R7" i="638"/>
  <c r="Q122" i="637"/>
  <c r="O134" i="637"/>
  <c r="R122" i="637"/>
  <c r="Q111" i="637"/>
  <c r="Q75" i="637"/>
  <c r="R75" i="637"/>
  <c r="O108" i="638"/>
  <c r="R96" i="638"/>
  <c r="Q96" i="638"/>
  <c r="Q10" i="638"/>
  <c r="Q6" i="638"/>
  <c r="Q137" i="637"/>
  <c r="R137" i="637"/>
  <c r="R86" i="637"/>
  <c r="Q86" i="637"/>
  <c r="R5" i="637"/>
  <c r="Q5" i="637"/>
  <c r="O17" i="637"/>
  <c r="O147" i="637"/>
  <c r="Q135" i="637"/>
  <c r="R135" i="637"/>
  <c r="R100" i="637"/>
  <c r="Q100" i="637"/>
  <c r="R102" i="637"/>
  <c r="Q102" i="637"/>
  <c r="Q60" i="637"/>
  <c r="R60" i="637"/>
  <c r="O108" i="637"/>
  <c r="R96" i="637"/>
  <c r="Q96" i="637"/>
  <c r="R59" i="637"/>
  <c r="Q59" i="637"/>
  <c r="AF17" i="637"/>
  <c r="R33" i="637"/>
  <c r="R51" i="637"/>
  <c r="R46" i="637"/>
  <c r="Q46" i="637"/>
  <c r="AG43" i="637"/>
  <c r="AH31" i="637" s="1"/>
  <c r="Q44" i="637"/>
  <c r="O56" i="637"/>
  <c r="R56" i="637" s="1"/>
  <c r="S44" i="637" s="1"/>
  <c r="R44" i="637"/>
  <c r="Q7" i="637"/>
  <c r="Q152" i="638"/>
  <c r="R152" i="638"/>
  <c r="R139" i="638"/>
  <c r="Q139" i="638"/>
  <c r="Q109" i="638"/>
  <c r="O121" i="638"/>
  <c r="R109" i="638"/>
  <c r="R97" i="638"/>
  <c r="Q97" i="638"/>
  <c r="R60" i="638"/>
  <c r="Q60" i="638"/>
  <c r="R75" i="638"/>
  <c r="Q75" i="638"/>
  <c r="R46" i="638"/>
  <c r="Q46" i="638"/>
  <c r="R32" i="638"/>
  <c r="Q32" i="638"/>
  <c r="Q82" i="638"/>
  <c r="AG82" i="638"/>
  <c r="AH70" i="638" s="1"/>
  <c r="AF82" i="638"/>
  <c r="Q44" i="638"/>
  <c r="O56" i="638"/>
  <c r="R56" i="638" s="1"/>
  <c r="S44" i="638" s="1"/>
  <c r="R44" i="638"/>
  <c r="R21" i="638"/>
  <c r="Q21" i="638"/>
  <c r="R5" i="638"/>
  <c r="Q5" i="638"/>
  <c r="O17" i="638"/>
  <c r="Q151" i="637"/>
  <c r="R151" i="637"/>
  <c r="Q126" i="637"/>
  <c r="R126" i="637"/>
  <c r="AG173" i="637"/>
  <c r="AH161" i="637" s="1"/>
  <c r="AF173" i="637"/>
  <c r="AG160" i="637"/>
  <c r="AH148" i="637" s="1"/>
  <c r="AF160" i="637"/>
  <c r="Q136" i="637"/>
  <c r="R136" i="637"/>
  <c r="Q115" i="637"/>
  <c r="R115" i="637"/>
  <c r="Q121" i="637"/>
  <c r="Q109" i="637"/>
  <c r="Q9" i="638"/>
  <c r="R9" i="638"/>
  <c r="AG134" i="637"/>
  <c r="AH122" i="637" s="1"/>
  <c r="AF134" i="637"/>
  <c r="O95" i="637"/>
  <c r="Q73" i="637"/>
  <c r="R73" i="637"/>
  <c r="R101" i="638"/>
  <c r="Q101" i="638"/>
  <c r="R38" i="638"/>
  <c r="Q38" i="638"/>
  <c r="Q163" i="637"/>
  <c r="R163" i="637"/>
  <c r="Q139" i="637"/>
  <c r="R139" i="637"/>
  <c r="R98" i="637"/>
  <c r="Q98" i="637"/>
  <c r="R72" i="637"/>
  <c r="Q72" i="637"/>
  <c r="R31" i="637"/>
  <c r="Q31" i="637"/>
  <c r="O43" i="637"/>
  <c r="R43" i="637" s="1"/>
  <c r="S31" i="637" s="1"/>
  <c r="AG147" i="637"/>
  <c r="AH135" i="637" s="1"/>
  <c r="AF147" i="637"/>
  <c r="R88" i="637"/>
  <c r="Q88" i="637"/>
  <c r="Q13" i="637"/>
  <c r="R13" i="637"/>
  <c r="R84" i="637"/>
  <c r="Q84" i="637"/>
  <c r="R22" i="637"/>
  <c r="Q22" i="637"/>
  <c r="Q33" i="637"/>
  <c r="R58" i="637"/>
  <c r="Q58" i="637"/>
  <c r="R20" i="637"/>
  <c r="Q20" i="637"/>
  <c r="G1" i="633"/>
  <c r="G2" i="633" s="1"/>
  <c r="L5" i="634"/>
  <c r="L16" i="634" s="1"/>
  <c r="K16" i="634"/>
  <c r="L25" i="634"/>
  <c r="L38" i="634" s="1"/>
  <c r="L51" i="634" s="1"/>
  <c r="K38" i="634"/>
  <c r="K51" i="634" s="1"/>
  <c r="L17" i="634"/>
  <c r="L24" i="634" s="1"/>
  <c r="K24" i="634"/>
  <c r="K64" i="634"/>
  <c r="L52" i="634"/>
  <c r="L64" i="634" s="1"/>
  <c r="K111" i="634"/>
  <c r="L101" i="634"/>
  <c r="L111" i="634" s="1"/>
  <c r="G1" i="634"/>
  <c r="G2" i="634" s="1"/>
  <c r="L82" i="634"/>
  <c r="L91" i="634" s="1"/>
  <c r="K91" i="634"/>
  <c r="L65" i="634"/>
  <c r="L75" i="634" s="1"/>
  <c r="L112" i="634"/>
  <c r="L124" i="634" s="1"/>
  <c r="N30" i="633"/>
  <c r="AG18" i="633"/>
  <c r="AF18" i="633"/>
  <c r="O18" i="633"/>
  <c r="AG23" i="633"/>
  <c r="AF23" i="633"/>
  <c r="O23" i="633"/>
  <c r="AF5" i="633"/>
  <c r="N17" i="633"/>
  <c r="O5" i="633"/>
  <c r="P5" i="633"/>
  <c r="AG5" i="633"/>
  <c r="O6" i="633"/>
  <c r="AF6" i="633"/>
  <c r="AG8" i="633"/>
  <c r="O8" i="633"/>
  <c r="AF8" i="633"/>
  <c r="O11" i="633"/>
  <c r="AG11" i="633"/>
  <c r="AF11" i="633"/>
  <c r="P17" i="633"/>
  <c r="AG21" i="633"/>
  <c r="AF21" i="633"/>
  <c r="O21" i="633"/>
  <c r="AF24" i="633"/>
  <c r="O24" i="633"/>
  <c r="AG24" i="633"/>
  <c r="O33" i="633"/>
  <c r="AG33" i="633"/>
  <c r="AF33" i="633"/>
  <c r="R51" i="633"/>
  <c r="Q51" i="633"/>
  <c r="Q70" i="633"/>
  <c r="R70" i="633"/>
  <c r="R76" i="633"/>
  <c r="Q76" i="633"/>
  <c r="AG19" i="633"/>
  <c r="AF19" i="633"/>
  <c r="O19" i="633"/>
  <c r="AF22" i="633"/>
  <c r="O22" i="633"/>
  <c r="AG22" i="633"/>
  <c r="AG25" i="633"/>
  <c r="AF25" i="633"/>
  <c r="O25" i="633"/>
  <c r="O35" i="633"/>
  <c r="AG35" i="633"/>
  <c r="AF35" i="633"/>
  <c r="O44" i="633"/>
  <c r="AG44" i="633"/>
  <c r="N56" i="633"/>
  <c r="AF44" i="633"/>
  <c r="O7" i="633"/>
  <c r="AG7" i="633"/>
  <c r="AF7" i="633"/>
  <c r="O9" i="633"/>
  <c r="AG9" i="633"/>
  <c r="AF9" i="633"/>
  <c r="AF10" i="633"/>
  <c r="AF20" i="633"/>
  <c r="O20" i="633"/>
  <c r="AG20" i="633"/>
  <c r="P30" i="633"/>
  <c r="O37" i="633"/>
  <c r="AG37" i="633"/>
  <c r="AF37" i="633"/>
  <c r="R49" i="633"/>
  <c r="Q49" i="633"/>
  <c r="Q69" i="633"/>
  <c r="Q72" i="633"/>
  <c r="AG31" i="633"/>
  <c r="AF45" i="633"/>
  <c r="AF47" i="633"/>
  <c r="AF49" i="633"/>
  <c r="AF51" i="633"/>
  <c r="O57" i="633"/>
  <c r="O58" i="633"/>
  <c r="AG59" i="633"/>
  <c r="O60" i="633"/>
  <c r="AG61" i="633"/>
  <c r="P72" i="633"/>
  <c r="O73" i="633"/>
  <c r="AG73" i="633"/>
  <c r="AF74" i="633"/>
  <c r="R99" i="633"/>
  <c r="Q99" i="633"/>
  <c r="AG102" i="633"/>
  <c r="AF102" i="633"/>
  <c r="O102" i="633"/>
  <c r="O10" i="633"/>
  <c r="O12" i="633"/>
  <c r="P18" i="633"/>
  <c r="P25" i="633"/>
  <c r="O31" i="633"/>
  <c r="O32" i="633"/>
  <c r="O34" i="633"/>
  <c r="O36" i="633"/>
  <c r="P43" i="633"/>
  <c r="N43" i="633"/>
  <c r="Q45" i="633"/>
  <c r="O46" i="633"/>
  <c r="R47" i="633"/>
  <c r="O48" i="633"/>
  <c r="AG49" i="633"/>
  <c r="O50" i="633"/>
  <c r="AG51" i="633"/>
  <c r="P58" i="633"/>
  <c r="AF58" i="633"/>
  <c r="AF60" i="633"/>
  <c r="AF69" i="633"/>
  <c r="N82" i="633"/>
  <c r="O71" i="633"/>
  <c r="AG71" i="633"/>
  <c r="O74" i="633"/>
  <c r="AF83" i="633"/>
  <c r="N95" i="633"/>
  <c r="O83" i="633"/>
  <c r="R97" i="633"/>
  <c r="Q97" i="633"/>
  <c r="AG100" i="633"/>
  <c r="AF100" i="633"/>
  <c r="O100" i="633"/>
  <c r="AF12" i="633"/>
  <c r="AF32" i="633"/>
  <c r="P34" i="633"/>
  <c r="AF34" i="633"/>
  <c r="P36" i="633"/>
  <c r="AF36" i="633"/>
  <c r="AF46" i="633"/>
  <c r="AF48" i="633"/>
  <c r="AF50" i="633"/>
  <c r="O59" i="633"/>
  <c r="O61" i="633"/>
  <c r="AG69" i="633"/>
  <c r="AH57" i="633" s="1"/>
  <c r="P82" i="633"/>
  <c r="P70" i="633"/>
  <c r="AG76" i="633"/>
  <c r="AG84" i="633"/>
  <c r="AF84" i="633"/>
  <c r="O84" i="633"/>
  <c r="AG98" i="633"/>
  <c r="AF98" i="633"/>
  <c r="O98" i="633"/>
  <c r="R103" i="633"/>
  <c r="Q103" i="633"/>
  <c r="N121" i="633"/>
  <c r="AG109" i="633"/>
  <c r="AF109" i="633"/>
  <c r="O109" i="633"/>
  <c r="AF115" i="633"/>
  <c r="O115" i="633"/>
  <c r="AG115" i="633"/>
  <c r="AG57" i="633"/>
  <c r="R72" i="633"/>
  <c r="AF75" i="633"/>
  <c r="O75" i="633"/>
  <c r="AG75" i="633"/>
  <c r="AF76" i="633"/>
  <c r="O96" i="633"/>
  <c r="AG96" i="633"/>
  <c r="N108" i="633"/>
  <c r="AF96" i="633"/>
  <c r="R101" i="633"/>
  <c r="Q101" i="633"/>
  <c r="AF113" i="633"/>
  <c r="O113" i="633"/>
  <c r="AG113" i="633"/>
  <c r="Q123" i="633"/>
  <c r="R123" i="633"/>
  <c r="AF85" i="633"/>
  <c r="AF87" i="633"/>
  <c r="AF89" i="633"/>
  <c r="AG111" i="633"/>
  <c r="O114" i="633"/>
  <c r="O122" i="633"/>
  <c r="AG122" i="633"/>
  <c r="AF138" i="633"/>
  <c r="O138" i="633"/>
  <c r="AG138" i="633"/>
  <c r="AG141" i="633"/>
  <c r="AF141" i="633"/>
  <c r="O141" i="633"/>
  <c r="R165" i="633"/>
  <c r="Q165" i="633"/>
  <c r="R85" i="633"/>
  <c r="O86" i="633"/>
  <c r="Q87" i="633"/>
  <c r="O88" i="633"/>
  <c r="R89" i="633"/>
  <c r="P95" i="633"/>
  <c r="AF110" i="633"/>
  <c r="AF112" i="633"/>
  <c r="P114" i="633"/>
  <c r="AF114" i="633"/>
  <c r="P122" i="633"/>
  <c r="P123" i="633"/>
  <c r="Q127" i="633"/>
  <c r="P134" i="633"/>
  <c r="AF136" i="633"/>
  <c r="O136" i="633"/>
  <c r="AG136" i="633"/>
  <c r="AG139" i="633"/>
  <c r="AF139" i="633"/>
  <c r="O139" i="633"/>
  <c r="N160" i="633"/>
  <c r="O148" i="633"/>
  <c r="AG148" i="633"/>
  <c r="AF148" i="633"/>
  <c r="P160" i="633"/>
  <c r="R163" i="633"/>
  <c r="Q163" i="633"/>
  <c r="AF86" i="633"/>
  <c r="AF88" i="633"/>
  <c r="Q110" i="633"/>
  <c r="O111" i="633"/>
  <c r="R112" i="633"/>
  <c r="AG117" i="633"/>
  <c r="AF124" i="633"/>
  <c r="O124" i="633"/>
  <c r="AG125" i="633"/>
  <c r="AF125" i="633"/>
  <c r="AF126" i="633"/>
  <c r="O126" i="633"/>
  <c r="AG127" i="633"/>
  <c r="AF127" i="633"/>
  <c r="N134" i="633"/>
  <c r="O135" i="633"/>
  <c r="AG135" i="633"/>
  <c r="N147" i="633"/>
  <c r="AG137" i="633"/>
  <c r="AF137" i="633"/>
  <c r="O137" i="633"/>
  <c r="AF142" i="633"/>
  <c r="O142" i="633"/>
  <c r="AG142" i="633"/>
  <c r="AF116" i="633"/>
  <c r="O116" i="633"/>
  <c r="AG116" i="633"/>
  <c r="R117" i="633"/>
  <c r="AF117" i="633"/>
  <c r="AG123" i="633"/>
  <c r="AF123" i="633"/>
  <c r="Q125" i="633"/>
  <c r="P125" i="633"/>
  <c r="R127" i="633"/>
  <c r="P127" i="633"/>
  <c r="AF140" i="633"/>
  <c r="O140" i="633"/>
  <c r="AG140" i="633"/>
  <c r="R149" i="633"/>
  <c r="Q149" i="633"/>
  <c r="R151" i="633"/>
  <c r="Q151" i="633"/>
  <c r="R153" i="633"/>
  <c r="Q153" i="633"/>
  <c r="P147" i="633"/>
  <c r="AF149" i="633"/>
  <c r="AF151" i="633"/>
  <c r="AF153" i="633"/>
  <c r="AG161" i="633"/>
  <c r="AF163" i="633"/>
  <c r="AF165" i="633"/>
  <c r="P137" i="633"/>
  <c r="P139" i="633"/>
  <c r="P141" i="633"/>
  <c r="AG149" i="633"/>
  <c r="O150" i="633"/>
  <c r="AG151" i="633"/>
  <c r="O152" i="633"/>
  <c r="AG153" i="633"/>
  <c r="O154" i="633"/>
  <c r="O161" i="633"/>
  <c r="O162" i="633"/>
  <c r="AG163" i="633"/>
  <c r="O164" i="633"/>
  <c r="AG165" i="633"/>
  <c r="O166" i="633"/>
  <c r="P173" i="633"/>
  <c r="N173" i="633"/>
  <c r="AF150" i="633"/>
  <c r="AF152" i="633"/>
  <c r="AF154" i="633"/>
  <c r="AF162" i="633"/>
  <c r="AF164" i="633"/>
  <c r="AF166" i="633"/>
  <c r="Q95" i="637" l="1"/>
  <c r="R95" i="637"/>
  <c r="S83" i="637" s="1"/>
  <c r="R17" i="638"/>
  <c r="S5" i="638" s="1"/>
  <c r="Q17" i="638"/>
  <c r="E2" i="638"/>
  <c r="R147" i="637"/>
  <c r="S135" i="637" s="1"/>
  <c r="Q147" i="637"/>
  <c r="Q147" i="638"/>
  <c r="R147" i="638"/>
  <c r="S135" i="638" s="1"/>
  <c r="R30" i="637"/>
  <c r="S18" i="637" s="1"/>
  <c r="Q30" i="637"/>
  <c r="R82" i="638"/>
  <c r="S70" i="638" s="1"/>
  <c r="R173" i="638"/>
  <c r="S161" i="638" s="1"/>
  <c r="Q173" i="638"/>
  <c r="R95" i="638"/>
  <c r="S83" i="638" s="1"/>
  <c r="Q95" i="638"/>
  <c r="R17" i="637"/>
  <c r="S5" i="637" s="1"/>
  <c r="Q17" i="637"/>
  <c r="E2" i="637"/>
  <c r="R108" i="638"/>
  <c r="S96" i="638" s="1"/>
  <c r="Q108" i="638"/>
  <c r="R160" i="637"/>
  <c r="S148" i="637" s="1"/>
  <c r="Q160" i="637"/>
  <c r="R69" i="637"/>
  <c r="S57" i="637" s="1"/>
  <c r="R121" i="638"/>
  <c r="S109" i="638" s="1"/>
  <c r="Q121" i="638"/>
  <c r="R134" i="637"/>
  <c r="S122" i="637" s="1"/>
  <c r="Q134" i="637"/>
  <c r="R43" i="638"/>
  <c r="S31" i="638" s="1"/>
  <c r="R134" i="638"/>
  <c r="S122" i="638" s="1"/>
  <c r="Q134" i="638"/>
  <c r="R160" i="638"/>
  <c r="S148" i="638" s="1"/>
  <c r="Q160" i="638"/>
  <c r="R121" i="637"/>
  <c r="S109" i="637" s="1"/>
  <c r="R108" i="637"/>
  <c r="S96" i="637" s="1"/>
  <c r="Q108" i="637"/>
  <c r="R173" i="637"/>
  <c r="S161" i="637" s="1"/>
  <c r="Q173" i="637"/>
  <c r="R30" i="638"/>
  <c r="S18" i="638" s="1"/>
  <c r="Q30" i="638"/>
  <c r="E2" i="634"/>
  <c r="Q166" i="633"/>
  <c r="R166" i="633"/>
  <c r="Q162" i="633"/>
  <c r="R162" i="633"/>
  <c r="Q152" i="633"/>
  <c r="R152" i="633"/>
  <c r="R137" i="633"/>
  <c r="Q137" i="633"/>
  <c r="R148" i="633"/>
  <c r="Q148" i="633"/>
  <c r="O160" i="633"/>
  <c r="R125" i="633"/>
  <c r="Q88" i="633"/>
  <c r="R88" i="633"/>
  <c r="R110" i="633"/>
  <c r="AF108" i="633"/>
  <c r="AG108" i="633"/>
  <c r="AH96" i="633" s="1"/>
  <c r="R87" i="633"/>
  <c r="R115" i="633"/>
  <c r="Q115" i="633"/>
  <c r="Q98" i="633"/>
  <c r="R98" i="633"/>
  <c r="R59" i="633"/>
  <c r="Q59" i="633"/>
  <c r="Q89" i="633"/>
  <c r="Q83" i="633"/>
  <c r="O95" i="633"/>
  <c r="R83" i="633"/>
  <c r="Q50" i="633"/>
  <c r="R50" i="633"/>
  <c r="Q46" i="633"/>
  <c r="R46" i="633"/>
  <c r="Q31" i="633"/>
  <c r="O43" i="633"/>
  <c r="R43" i="633" s="1"/>
  <c r="S31" i="633" s="1"/>
  <c r="R31" i="633"/>
  <c r="Q10" i="633"/>
  <c r="R10" i="633"/>
  <c r="R73" i="633"/>
  <c r="Q73" i="633"/>
  <c r="R45" i="633"/>
  <c r="Q9" i="633"/>
  <c r="R9" i="633"/>
  <c r="O56" i="633"/>
  <c r="R44" i="633"/>
  <c r="Q44" i="633"/>
  <c r="R25" i="633"/>
  <c r="Q25" i="633"/>
  <c r="R22" i="633"/>
  <c r="Q22" i="633"/>
  <c r="R24" i="633"/>
  <c r="Q24" i="633"/>
  <c r="R11" i="633"/>
  <c r="Q11" i="633"/>
  <c r="Q5" i="633"/>
  <c r="O17" i="633"/>
  <c r="R5" i="633"/>
  <c r="R18" i="633"/>
  <c r="Q18" i="633"/>
  <c r="O30" i="633"/>
  <c r="Q161" i="633"/>
  <c r="O173" i="633"/>
  <c r="R161" i="633"/>
  <c r="O147" i="633"/>
  <c r="R135" i="633"/>
  <c r="Q135" i="633"/>
  <c r="R126" i="633"/>
  <c r="Q126" i="633"/>
  <c r="R124" i="633"/>
  <c r="Q124" i="633"/>
  <c r="R111" i="633"/>
  <c r="Q111" i="633"/>
  <c r="AG160" i="633"/>
  <c r="AH148" i="633" s="1"/>
  <c r="AF160" i="633"/>
  <c r="R113" i="633"/>
  <c r="Q113" i="633"/>
  <c r="AG121" i="633"/>
  <c r="AH109" i="633" s="1"/>
  <c r="AF121" i="633"/>
  <c r="AG95" i="633"/>
  <c r="AH83" i="633" s="1"/>
  <c r="AF95" i="633"/>
  <c r="R71" i="633"/>
  <c r="Q71" i="633"/>
  <c r="Q36" i="633"/>
  <c r="R36" i="633"/>
  <c r="Q112" i="633"/>
  <c r="R58" i="633"/>
  <c r="Q58" i="633"/>
  <c r="Q6" i="633"/>
  <c r="R6" i="633"/>
  <c r="AF17" i="633"/>
  <c r="AG17" i="633"/>
  <c r="AH5" i="633" s="1"/>
  <c r="R23" i="633"/>
  <c r="Q23" i="633"/>
  <c r="AG173" i="633"/>
  <c r="AH161" i="633" s="1"/>
  <c r="AF173" i="633"/>
  <c r="Q164" i="633"/>
  <c r="R164" i="633"/>
  <c r="Q154" i="633"/>
  <c r="R154" i="633"/>
  <c r="Q150" i="633"/>
  <c r="R150" i="633"/>
  <c r="R116" i="633"/>
  <c r="Q116" i="633"/>
  <c r="R142" i="633"/>
  <c r="Q142" i="633"/>
  <c r="AG134" i="633"/>
  <c r="AH122" i="633" s="1"/>
  <c r="AF134" i="633"/>
  <c r="R139" i="633"/>
  <c r="Q139" i="633"/>
  <c r="R136" i="633"/>
  <c r="Q136" i="633"/>
  <c r="Q86" i="633"/>
  <c r="R86" i="633"/>
  <c r="R141" i="633"/>
  <c r="Q141" i="633"/>
  <c r="R138" i="633"/>
  <c r="Q138" i="633"/>
  <c r="Q122" i="633"/>
  <c r="O134" i="633"/>
  <c r="R122" i="633"/>
  <c r="Q117" i="633"/>
  <c r="O108" i="633"/>
  <c r="R96" i="633"/>
  <c r="Q96" i="633"/>
  <c r="O121" i="633"/>
  <c r="R109" i="633"/>
  <c r="Q109" i="633"/>
  <c r="Q100" i="633"/>
  <c r="R100" i="633"/>
  <c r="Q85" i="633"/>
  <c r="Q82" i="633"/>
  <c r="AG82" i="633"/>
  <c r="AH70" i="633" s="1"/>
  <c r="AF82" i="633"/>
  <c r="Q48" i="633"/>
  <c r="R48" i="633"/>
  <c r="Q34" i="633"/>
  <c r="R34" i="633"/>
  <c r="R57" i="633"/>
  <c r="Q57" i="633"/>
  <c r="O69" i="633"/>
  <c r="R69" i="633" s="1"/>
  <c r="S57" i="633" s="1"/>
  <c r="R20" i="633"/>
  <c r="Q20" i="633"/>
  <c r="AF56" i="633"/>
  <c r="AG56" i="633"/>
  <c r="AH44" i="633" s="1"/>
  <c r="Q56" i="633"/>
  <c r="R19" i="633"/>
  <c r="Q19" i="633"/>
  <c r="Q47" i="633"/>
  <c r="R33" i="633"/>
  <c r="Q33" i="633"/>
  <c r="R21" i="633"/>
  <c r="Q21" i="633"/>
  <c r="Q8" i="633"/>
  <c r="R8" i="633"/>
  <c r="R140" i="633"/>
  <c r="Q140" i="633"/>
  <c r="AG147" i="633"/>
  <c r="AH135" i="633" s="1"/>
  <c r="AF147" i="633"/>
  <c r="R114" i="633"/>
  <c r="Q114" i="633"/>
  <c r="R75" i="633"/>
  <c r="Q75" i="633"/>
  <c r="Q84" i="633"/>
  <c r="R84" i="633"/>
  <c r="R61" i="633"/>
  <c r="Q61" i="633"/>
  <c r="R74" i="633"/>
  <c r="Q74" i="633"/>
  <c r="AG43" i="633"/>
  <c r="AH31" i="633" s="1"/>
  <c r="AF43" i="633"/>
  <c r="Q43" i="633"/>
  <c r="Q32" i="633"/>
  <c r="R32" i="633"/>
  <c r="Q12" i="633"/>
  <c r="R12" i="633"/>
  <c r="Q102" i="633"/>
  <c r="R102" i="633"/>
  <c r="R60" i="633"/>
  <c r="Q60" i="633"/>
  <c r="R37" i="633"/>
  <c r="Q37" i="633"/>
  <c r="Q7" i="633"/>
  <c r="R7" i="633"/>
  <c r="R35" i="633"/>
  <c r="Q35" i="633"/>
  <c r="O82" i="633"/>
  <c r="R82" i="633" s="1"/>
  <c r="S70" i="633" s="1"/>
  <c r="AG30" i="633"/>
  <c r="AH18" i="633" s="1"/>
  <c r="AF30" i="633"/>
  <c r="Q134" i="633" l="1"/>
  <c r="R134" i="633"/>
  <c r="S122" i="633" s="1"/>
  <c r="R95" i="633"/>
  <c r="S83" i="633" s="1"/>
  <c r="Q95" i="633"/>
  <c r="R108" i="633"/>
  <c r="S96" i="633" s="1"/>
  <c r="Q108" i="633"/>
  <c r="R173" i="633"/>
  <c r="S161" i="633" s="1"/>
  <c r="Q173" i="633"/>
  <c r="R160" i="633"/>
  <c r="S148" i="633" s="1"/>
  <c r="Q160" i="633"/>
  <c r="R121" i="633"/>
  <c r="S109" i="633" s="1"/>
  <c r="Q121" i="633"/>
  <c r="Q147" i="633"/>
  <c r="R147" i="633"/>
  <c r="S135" i="633" s="1"/>
  <c r="R30" i="633"/>
  <c r="S18" i="633" s="1"/>
  <c r="Q30" i="633"/>
  <c r="R17" i="633"/>
  <c r="S5" i="633" s="1"/>
  <c r="Q17" i="633"/>
  <c r="E2" i="633"/>
  <c r="R56" i="633"/>
  <c r="S44" i="633" s="1"/>
  <c r="M32" i="632" l="1"/>
  <c r="L32" i="632"/>
  <c r="L8" i="632" s="1"/>
  <c r="K32" i="632"/>
  <c r="J32" i="632"/>
  <c r="I32" i="632"/>
  <c r="H32" i="632"/>
  <c r="G32" i="632"/>
  <c r="F32" i="632"/>
  <c r="E32" i="632"/>
  <c r="D32" i="632"/>
  <c r="J8" i="632" s="1"/>
  <c r="Q15" i="632"/>
  <c r="P15" i="632"/>
  <c r="O15" i="632"/>
  <c r="N15" i="632"/>
  <c r="M15" i="632"/>
  <c r="L15" i="632"/>
  <c r="K15" i="632"/>
  <c r="J15" i="632"/>
  <c r="I15" i="632"/>
  <c r="H15" i="632"/>
  <c r="G15" i="632"/>
  <c r="F15" i="632"/>
  <c r="E15" i="632"/>
  <c r="D15" i="632"/>
  <c r="L7" i="632"/>
  <c r="J7" i="632"/>
  <c r="H7" i="632"/>
  <c r="F7" i="632"/>
  <c r="L6" i="632"/>
  <c r="J6" i="632"/>
  <c r="H6" i="632"/>
  <c r="F6" i="632"/>
  <c r="H8" i="632" l="1"/>
  <c r="F8" i="632"/>
  <c r="AE173" i="630"/>
  <c r="AD173" i="630"/>
  <c r="AA173" i="630"/>
  <c r="Z173" i="630"/>
  <c r="M173" i="630"/>
  <c r="W172" i="630"/>
  <c r="H172" i="630"/>
  <c r="W171" i="630"/>
  <c r="H171" i="630"/>
  <c r="AG170" i="630"/>
  <c r="AF170" i="630"/>
  <c r="W170" i="630"/>
  <c r="H170" i="630"/>
  <c r="AG169" i="630"/>
  <c r="AF169" i="630"/>
  <c r="W169" i="630"/>
  <c r="H169" i="630"/>
  <c r="AG168" i="630"/>
  <c r="AF168" i="630"/>
  <c r="W168" i="630"/>
  <c r="H168" i="630"/>
  <c r="AG167" i="630"/>
  <c r="AF167" i="630"/>
  <c r="W167" i="630"/>
  <c r="H167" i="630"/>
  <c r="W166" i="630"/>
  <c r="N166" i="630"/>
  <c r="AG166" i="630" s="1"/>
  <c r="P166" i="630"/>
  <c r="H166" i="630"/>
  <c r="W165" i="630"/>
  <c r="P165" i="630"/>
  <c r="N165" i="630"/>
  <c r="O165" i="630" s="1"/>
  <c r="H165" i="630"/>
  <c r="W164" i="630"/>
  <c r="N164" i="630"/>
  <c r="AG164" i="630" s="1"/>
  <c r="P164" i="630"/>
  <c r="H164" i="630"/>
  <c r="W163" i="630"/>
  <c r="P163" i="630"/>
  <c r="N163" i="630"/>
  <c r="O163" i="630" s="1"/>
  <c r="H163" i="630"/>
  <c r="W162" i="630"/>
  <c r="N162" i="630"/>
  <c r="AG162" i="630" s="1"/>
  <c r="P162" i="630"/>
  <c r="H162" i="630"/>
  <c r="W161" i="630"/>
  <c r="N161" i="630"/>
  <c r="AF161" i="630" s="1"/>
  <c r="P161" i="630"/>
  <c r="H161" i="630"/>
  <c r="AE160" i="630"/>
  <c r="AD160" i="630"/>
  <c r="AA160" i="630"/>
  <c r="Z160" i="630"/>
  <c r="M160" i="630"/>
  <c r="W159" i="630"/>
  <c r="H159" i="630"/>
  <c r="W158" i="630"/>
  <c r="H158" i="630"/>
  <c r="W157" i="630"/>
  <c r="H157" i="630"/>
  <c r="W156" i="630"/>
  <c r="H156" i="630"/>
  <c r="AG155" i="630"/>
  <c r="AF155" i="630"/>
  <c r="W155" i="630"/>
  <c r="H155" i="630"/>
  <c r="W154" i="630"/>
  <c r="P154" i="630"/>
  <c r="N154" i="630"/>
  <c r="AG154" i="630" s="1"/>
  <c r="H154" i="630"/>
  <c r="W153" i="630"/>
  <c r="N153" i="630"/>
  <c r="O153" i="630" s="1"/>
  <c r="P153" i="630"/>
  <c r="H153" i="630"/>
  <c r="W152" i="630"/>
  <c r="P152" i="630"/>
  <c r="N152" i="630"/>
  <c r="AG152" i="630" s="1"/>
  <c r="H152" i="630"/>
  <c r="W151" i="630"/>
  <c r="N151" i="630"/>
  <c r="O151" i="630" s="1"/>
  <c r="P151" i="630"/>
  <c r="H151" i="630"/>
  <c r="W150" i="630"/>
  <c r="P150" i="630"/>
  <c r="N150" i="630"/>
  <c r="O150" i="630" s="1"/>
  <c r="AG150" i="630"/>
  <c r="H150" i="630"/>
  <c r="W149" i="630"/>
  <c r="N149" i="630"/>
  <c r="O149" i="630" s="1"/>
  <c r="P149" i="630"/>
  <c r="H149" i="630"/>
  <c r="W148" i="630"/>
  <c r="P148" i="630"/>
  <c r="N148" i="630"/>
  <c r="N160" i="630" s="1"/>
  <c r="H148" i="630"/>
  <c r="AE147" i="630"/>
  <c r="AD147" i="630"/>
  <c r="AA147" i="630"/>
  <c r="Z147" i="630"/>
  <c r="W147" i="630"/>
  <c r="M147" i="630"/>
  <c r="W146" i="630"/>
  <c r="H146" i="630"/>
  <c r="AG145" i="630"/>
  <c r="AF145" i="630"/>
  <c r="W145" i="630"/>
  <c r="AG144" i="630"/>
  <c r="AF144" i="630"/>
  <c r="W144" i="630"/>
  <c r="H144" i="630"/>
  <c r="AG143" i="630"/>
  <c r="AF143" i="630"/>
  <c r="W142" i="630"/>
  <c r="N142" i="630" s="1"/>
  <c r="P142" i="630"/>
  <c r="H142" i="630"/>
  <c r="AG141" i="630"/>
  <c r="W141" i="630"/>
  <c r="N141" i="630"/>
  <c r="AF141" i="630" s="1"/>
  <c r="P141" i="630"/>
  <c r="H141" i="630"/>
  <c r="W140" i="630"/>
  <c r="N140" i="630" s="1"/>
  <c r="P140" i="630"/>
  <c r="H140" i="630"/>
  <c r="AG139" i="630"/>
  <c r="W139" i="630"/>
  <c r="N139" i="630"/>
  <c r="AF139" i="630" s="1"/>
  <c r="P139" i="630"/>
  <c r="H139" i="630"/>
  <c r="W138" i="630"/>
  <c r="N138" i="630" s="1"/>
  <c r="P138" i="630"/>
  <c r="H138" i="630"/>
  <c r="AG137" i="630"/>
  <c r="W137" i="630"/>
  <c r="N137" i="630"/>
  <c r="AF137" i="630" s="1"/>
  <c r="P137" i="630"/>
  <c r="H137" i="630"/>
  <c r="W136" i="630"/>
  <c r="N136" i="630" s="1"/>
  <c r="P136" i="630"/>
  <c r="H136" i="630"/>
  <c r="W135" i="630"/>
  <c r="N135" i="630" s="1"/>
  <c r="P135" i="630"/>
  <c r="H135" i="630"/>
  <c r="AE134" i="630"/>
  <c r="AD134" i="630"/>
  <c r="AA134" i="630"/>
  <c r="Z134" i="630"/>
  <c r="M134" i="630"/>
  <c r="W133" i="630"/>
  <c r="H133" i="630"/>
  <c r="W132" i="630"/>
  <c r="H132" i="630"/>
  <c r="AG131" i="630"/>
  <c r="AF131" i="630"/>
  <c r="W131" i="630"/>
  <c r="H131" i="630"/>
  <c r="AG130" i="630"/>
  <c r="AF130" i="630"/>
  <c r="W130" i="630"/>
  <c r="H130" i="630"/>
  <c r="W129" i="630"/>
  <c r="N129" i="630"/>
  <c r="AG129" i="630" s="1"/>
  <c r="P129" i="630"/>
  <c r="H129" i="630"/>
  <c r="W128" i="630"/>
  <c r="N128" i="630" s="1"/>
  <c r="P128" i="630"/>
  <c r="H128" i="630"/>
  <c r="W127" i="630"/>
  <c r="N127" i="630"/>
  <c r="AG127" i="630" s="1"/>
  <c r="P127" i="630"/>
  <c r="H127" i="630"/>
  <c r="W126" i="630"/>
  <c r="N126" i="630" s="1"/>
  <c r="P126" i="630"/>
  <c r="H126" i="630"/>
  <c r="W125" i="630"/>
  <c r="N125" i="630"/>
  <c r="P125" i="630"/>
  <c r="H125" i="630"/>
  <c r="W124" i="630"/>
  <c r="N124" i="630" s="1"/>
  <c r="P124" i="630"/>
  <c r="H124" i="630"/>
  <c r="W123" i="630"/>
  <c r="N123" i="630"/>
  <c r="P123" i="630"/>
  <c r="H123" i="630"/>
  <c r="W122" i="630"/>
  <c r="N122" i="630"/>
  <c r="P122" i="630"/>
  <c r="H122" i="630"/>
  <c r="AE121" i="630"/>
  <c r="AD121" i="630"/>
  <c r="AA121" i="630"/>
  <c r="Z121" i="630"/>
  <c r="W121" i="630"/>
  <c r="M121" i="630"/>
  <c r="P121" i="630" s="1"/>
  <c r="AG120" i="630"/>
  <c r="AF120" i="630"/>
  <c r="W120" i="630"/>
  <c r="H120" i="630"/>
  <c r="AG119" i="630"/>
  <c r="AF119" i="630"/>
  <c r="W119" i="630"/>
  <c r="H119" i="630"/>
  <c r="AG118" i="630"/>
  <c r="AF118" i="630"/>
  <c r="W118" i="630"/>
  <c r="H118" i="630"/>
  <c r="W117" i="630"/>
  <c r="N117" i="630" s="1"/>
  <c r="P117" i="630"/>
  <c r="H117" i="630"/>
  <c r="W116" i="630"/>
  <c r="P116" i="630"/>
  <c r="N116" i="630"/>
  <c r="AG116" i="630" s="1"/>
  <c r="H116" i="630"/>
  <c r="W115" i="630"/>
  <c r="N115" i="630" s="1"/>
  <c r="P115" i="630"/>
  <c r="H115" i="630"/>
  <c r="W114" i="630"/>
  <c r="N114" i="630"/>
  <c r="AG114" i="630" s="1"/>
  <c r="P114" i="630"/>
  <c r="H114" i="630"/>
  <c r="W113" i="630"/>
  <c r="N113" i="630" s="1"/>
  <c r="P113" i="630"/>
  <c r="H113" i="630"/>
  <c r="AG112" i="630"/>
  <c r="W112" i="630"/>
  <c r="P112" i="630"/>
  <c r="N112" i="630"/>
  <c r="AF112" i="630" s="1"/>
  <c r="H112" i="630"/>
  <c r="W111" i="630"/>
  <c r="N111" i="630" s="1"/>
  <c r="P111" i="630"/>
  <c r="H111" i="630"/>
  <c r="W110" i="630"/>
  <c r="P110" i="630"/>
  <c r="N110" i="630"/>
  <c r="AF110" i="630" s="1"/>
  <c r="AG110" i="630"/>
  <c r="H110" i="630"/>
  <c r="W109" i="630"/>
  <c r="N109" i="630" s="1"/>
  <c r="P109" i="630"/>
  <c r="H109" i="630"/>
  <c r="AE108" i="630"/>
  <c r="AD108" i="630"/>
  <c r="AA108" i="630"/>
  <c r="Z108" i="630"/>
  <c r="W108" i="630"/>
  <c r="M108" i="630"/>
  <c r="W107" i="630"/>
  <c r="H107" i="630"/>
  <c r="AG106" i="630"/>
  <c r="AF106" i="630"/>
  <c r="W106" i="630"/>
  <c r="H106" i="630"/>
  <c r="AG105" i="630"/>
  <c r="AF105" i="630"/>
  <c r="W105" i="630"/>
  <c r="H105" i="630"/>
  <c r="AG104" i="630"/>
  <c r="AF104" i="630"/>
  <c r="W104" i="630"/>
  <c r="H104" i="630"/>
  <c r="AG103" i="630"/>
  <c r="AF103" i="630"/>
  <c r="W103" i="630"/>
  <c r="H103" i="630"/>
  <c r="W102" i="630"/>
  <c r="N102" i="630" s="1"/>
  <c r="P102" i="630"/>
  <c r="H102" i="630"/>
  <c r="AG101" i="630"/>
  <c r="W101" i="630"/>
  <c r="P101" i="630"/>
  <c r="N101" i="630"/>
  <c r="AF101" i="630" s="1"/>
  <c r="H101" i="630"/>
  <c r="W100" i="630"/>
  <c r="N100" i="630" s="1"/>
  <c r="P100" i="630"/>
  <c r="H100" i="630"/>
  <c r="AG99" i="630"/>
  <c r="W99" i="630"/>
  <c r="P99" i="630"/>
  <c r="N99" i="630"/>
  <c r="AF99" i="630" s="1"/>
  <c r="H99" i="630"/>
  <c r="W98" i="630"/>
  <c r="N98" i="630" s="1"/>
  <c r="P98" i="630"/>
  <c r="H98" i="630"/>
  <c r="AG97" i="630"/>
  <c r="W97" i="630"/>
  <c r="P97" i="630"/>
  <c r="N97" i="630"/>
  <c r="AF97" i="630" s="1"/>
  <c r="H97" i="630"/>
  <c r="W96" i="630"/>
  <c r="N96" i="630" s="1"/>
  <c r="P96" i="630"/>
  <c r="H96" i="630"/>
  <c r="AE95" i="630"/>
  <c r="AD95" i="630"/>
  <c r="AA95" i="630"/>
  <c r="Z95" i="630"/>
  <c r="M95" i="630"/>
  <c r="AG94" i="630"/>
  <c r="AF94" i="630"/>
  <c r="W94" i="630"/>
  <c r="H94" i="630"/>
  <c r="AG93" i="630"/>
  <c r="AF93" i="630"/>
  <c r="W93" i="630"/>
  <c r="H93" i="630"/>
  <c r="AG92" i="630"/>
  <c r="AF92" i="630"/>
  <c r="W92" i="630"/>
  <c r="H92" i="630"/>
  <c r="AG91" i="630"/>
  <c r="AF91" i="630"/>
  <c r="W91" i="630"/>
  <c r="H91" i="630"/>
  <c r="W90" i="630"/>
  <c r="N90" i="630"/>
  <c r="AF90" i="630" s="1"/>
  <c r="P90" i="630"/>
  <c r="H90" i="630"/>
  <c r="AG89" i="630"/>
  <c r="W89" i="630"/>
  <c r="P89" i="630"/>
  <c r="N89" i="630"/>
  <c r="O89" i="630" s="1"/>
  <c r="AF89" i="630"/>
  <c r="H89" i="630"/>
  <c r="W88" i="630"/>
  <c r="N88" i="630" s="1"/>
  <c r="P88" i="630"/>
  <c r="H88" i="630"/>
  <c r="AG87" i="630"/>
  <c r="W87" i="630"/>
  <c r="P87" i="630"/>
  <c r="N87" i="630"/>
  <c r="O87" i="630" s="1"/>
  <c r="AF87" i="630"/>
  <c r="H87" i="630"/>
  <c r="W86" i="630"/>
  <c r="N86" i="630" s="1"/>
  <c r="P86" i="630"/>
  <c r="H86" i="630"/>
  <c r="W85" i="630"/>
  <c r="P85" i="630"/>
  <c r="N85" i="630"/>
  <c r="O85" i="630" s="1"/>
  <c r="AG85" i="630"/>
  <c r="H85" i="630"/>
  <c r="W84" i="630"/>
  <c r="N84" i="630"/>
  <c r="AF84" i="630" s="1"/>
  <c r="P84" i="630"/>
  <c r="H84" i="630"/>
  <c r="W83" i="630"/>
  <c r="O83" i="630"/>
  <c r="N83" i="630"/>
  <c r="N95" i="630" s="1"/>
  <c r="H83" i="630"/>
  <c r="AE82" i="630"/>
  <c r="AD82" i="630"/>
  <c r="AA82" i="630"/>
  <c r="Z82" i="630"/>
  <c r="M82" i="630"/>
  <c r="W81" i="630"/>
  <c r="AG80" i="630"/>
  <c r="AF80" i="630"/>
  <c r="W80" i="630"/>
  <c r="AG79" i="630"/>
  <c r="AF79" i="630"/>
  <c r="W79" i="630"/>
  <c r="AG78" i="630"/>
  <c r="AF78" i="630"/>
  <c r="W78" i="630"/>
  <c r="AG77" i="630"/>
  <c r="AF77" i="630"/>
  <c r="W77" i="630"/>
  <c r="AG76" i="630"/>
  <c r="AF76" i="630"/>
  <c r="W76" i="630"/>
  <c r="H76" i="630"/>
  <c r="W75" i="630"/>
  <c r="N75" i="630"/>
  <c r="AF75" i="630" s="1"/>
  <c r="P75" i="630"/>
  <c r="H75" i="630"/>
  <c r="W74" i="630"/>
  <c r="N74" i="630" s="1"/>
  <c r="AF74" i="630" s="1"/>
  <c r="P74" i="630"/>
  <c r="H74" i="630"/>
  <c r="AG73" i="630"/>
  <c r="W73" i="630"/>
  <c r="O73" i="630"/>
  <c r="N73" i="630"/>
  <c r="AF73" i="630" s="1"/>
  <c r="P73" i="630"/>
  <c r="H73" i="630"/>
  <c r="W72" i="630"/>
  <c r="N72" i="630" s="1"/>
  <c r="AF72" i="630" s="1"/>
  <c r="P72" i="630"/>
  <c r="H72" i="630"/>
  <c r="W71" i="630"/>
  <c r="N71" i="630"/>
  <c r="AF71" i="630" s="1"/>
  <c r="P71" i="630"/>
  <c r="H71" i="630"/>
  <c r="W70" i="630"/>
  <c r="N70" i="630"/>
  <c r="N82" i="630" s="1"/>
  <c r="H70" i="630"/>
  <c r="AE69" i="630"/>
  <c r="AD69" i="630"/>
  <c r="AA69" i="630"/>
  <c r="Z69" i="630"/>
  <c r="W69" i="630"/>
  <c r="M69" i="630"/>
  <c r="W68" i="630"/>
  <c r="H68" i="630"/>
  <c r="AG67" i="630"/>
  <c r="AF67" i="630"/>
  <c r="W67" i="630"/>
  <c r="H67" i="630"/>
  <c r="AG66" i="630"/>
  <c r="AF66" i="630"/>
  <c r="W66" i="630"/>
  <c r="H66" i="630"/>
  <c r="AG65" i="630"/>
  <c r="AF65" i="630"/>
  <c r="W65" i="630"/>
  <c r="H65" i="630"/>
  <c r="AG64" i="630"/>
  <c r="AF64" i="630"/>
  <c r="W64" i="630"/>
  <c r="H64" i="630"/>
  <c r="AG63" i="630"/>
  <c r="AF63" i="630"/>
  <c r="W63" i="630"/>
  <c r="H63" i="630"/>
  <c r="AG62" i="630"/>
  <c r="AF62" i="630"/>
  <c r="W62" i="630"/>
  <c r="H62" i="630"/>
  <c r="W61" i="630"/>
  <c r="P61" i="630"/>
  <c r="N61" i="630"/>
  <c r="AG61" i="630" s="1"/>
  <c r="H61" i="630"/>
  <c r="W60" i="630"/>
  <c r="N60" i="630"/>
  <c r="AF60" i="630" s="1"/>
  <c r="P60" i="630"/>
  <c r="H60" i="630"/>
  <c r="W59" i="630"/>
  <c r="P59" i="630"/>
  <c r="N59" i="630"/>
  <c r="AG59" i="630" s="1"/>
  <c r="H59" i="630"/>
  <c r="W58" i="630"/>
  <c r="P58" i="630"/>
  <c r="N58" i="630"/>
  <c r="AF58" i="630" s="1"/>
  <c r="H58" i="630"/>
  <c r="W57" i="630"/>
  <c r="N57" i="630" s="1"/>
  <c r="P57" i="630"/>
  <c r="P69" i="630"/>
  <c r="H57" i="630"/>
  <c r="AE56" i="630"/>
  <c r="AD56" i="630"/>
  <c r="AA56" i="630"/>
  <c r="Z56" i="630"/>
  <c r="W56" i="630"/>
  <c r="M56" i="630"/>
  <c r="W55" i="630"/>
  <c r="H55" i="630"/>
  <c r="AG54" i="630"/>
  <c r="AF54" i="630"/>
  <c r="W54" i="630"/>
  <c r="H54" i="630"/>
  <c r="AG53" i="630"/>
  <c r="AF53" i="630"/>
  <c r="W53" i="630"/>
  <c r="H53" i="630"/>
  <c r="AG52" i="630"/>
  <c r="AF52" i="630"/>
  <c r="W52" i="630"/>
  <c r="H52" i="630"/>
  <c r="W51" i="630"/>
  <c r="N51" i="630" s="1"/>
  <c r="P51" i="630"/>
  <c r="H51" i="630"/>
  <c r="W50" i="630"/>
  <c r="N50" i="630"/>
  <c r="O50" i="630" s="1"/>
  <c r="H50" i="630"/>
  <c r="W49" i="630"/>
  <c r="N49" i="630" s="1"/>
  <c r="P49" i="630"/>
  <c r="H49" i="630"/>
  <c r="W48" i="630"/>
  <c r="N48" i="630" s="1"/>
  <c r="H48" i="630"/>
  <c r="W47" i="630"/>
  <c r="N47" i="630" s="1"/>
  <c r="P47" i="630"/>
  <c r="H47" i="630"/>
  <c r="W46" i="630"/>
  <c r="N46" i="630" s="1"/>
  <c r="H46" i="630"/>
  <c r="W45" i="630"/>
  <c r="N45" i="630" s="1"/>
  <c r="P45" i="630"/>
  <c r="H45" i="630"/>
  <c r="W44" i="630"/>
  <c r="N44" i="630" s="1"/>
  <c r="P44" i="630"/>
  <c r="P56" i="630"/>
  <c r="H44" i="630"/>
  <c r="AE43" i="630"/>
  <c r="AD43" i="630"/>
  <c r="AA43" i="630"/>
  <c r="Z43" i="630"/>
  <c r="M43" i="630"/>
  <c r="W42" i="630"/>
  <c r="H42" i="630"/>
  <c r="W41" i="630"/>
  <c r="H41" i="630"/>
  <c r="AG40" i="630"/>
  <c r="AF40" i="630"/>
  <c r="W40" i="630"/>
  <c r="H40" i="630"/>
  <c r="AG39" i="630"/>
  <c r="AF39" i="630"/>
  <c r="W39" i="630"/>
  <c r="H39" i="630"/>
  <c r="AG38" i="630"/>
  <c r="AF38" i="630"/>
  <c r="W38" i="630"/>
  <c r="H38" i="630"/>
  <c r="AG37" i="630"/>
  <c r="AF37" i="630"/>
  <c r="W37" i="630"/>
  <c r="H37" i="630"/>
  <c r="W36" i="630"/>
  <c r="N36" i="630"/>
  <c r="O36" i="630" s="1"/>
  <c r="H36" i="630"/>
  <c r="W35" i="630"/>
  <c r="N35" i="630" s="1"/>
  <c r="P35" i="630"/>
  <c r="H35" i="630"/>
  <c r="W34" i="630"/>
  <c r="N34" i="630"/>
  <c r="O34" i="630" s="1"/>
  <c r="H34" i="630"/>
  <c r="W33" i="630"/>
  <c r="N33" i="630" s="1"/>
  <c r="P33" i="630"/>
  <c r="H33" i="630"/>
  <c r="W32" i="630"/>
  <c r="N32" i="630"/>
  <c r="O32" i="630" s="1"/>
  <c r="H32" i="630"/>
  <c r="W31" i="630"/>
  <c r="N31" i="630"/>
  <c r="N43" i="630" s="1"/>
  <c r="H31" i="630"/>
  <c r="AE30" i="630"/>
  <c r="AD30" i="630"/>
  <c r="AA30" i="630"/>
  <c r="Z30" i="630"/>
  <c r="M30" i="630"/>
  <c r="AF29" i="630"/>
  <c r="W29" i="630"/>
  <c r="H29" i="630"/>
  <c r="AG28" i="630"/>
  <c r="AF28" i="630"/>
  <c r="W28" i="630"/>
  <c r="H28" i="630"/>
  <c r="AG27" i="630"/>
  <c r="AF27" i="630"/>
  <c r="W27" i="630"/>
  <c r="H27" i="630"/>
  <c r="AG26" i="630"/>
  <c r="AF26" i="630"/>
  <c r="W26" i="630"/>
  <c r="H26" i="630"/>
  <c r="AG25" i="630"/>
  <c r="AF25" i="630"/>
  <c r="W25" i="630"/>
  <c r="H25" i="630"/>
  <c r="W24" i="630"/>
  <c r="N24" i="630" s="1"/>
  <c r="H24" i="630"/>
  <c r="W23" i="630"/>
  <c r="N23" i="630" s="1"/>
  <c r="P23" i="630"/>
  <c r="H23" i="630"/>
  <c r="W22" i="630"/>
  <c r="N22" i="630" s="1"/>
  <c r="H22" i="630"/>
  <c r="W21" i="630"/>
  <c r="N21" i="630" s="1"/>
  <c r="P21" i="630"/>
  <c r="H21" i="630"/>
  <c r="W20" i="630"/>
  <c r="N20" i="630" s="1"/>
  <c r="H20" i="630"/>
  <c r="W19" i="630"/>
  <c r="N19" i="630" s="1"/>
  <c r="P19" i="630"/>
  <c r="H19" i="630"/>
  <c r="AF18" i="630"/>
  <c r="W18" i="630"/>
  <c r="O18" i="630"/>
  <c r="N18" i="630"/>
  <c r="P18" i="630"/>
  <c r="H18" i="630"/>
  <c r="AE17" i="630"/>
  <c r="AD17" i="630"/>
  <c r="AA17" i="630"/>
  <c r="Z17" i="630"/>
  <c r="W17" i="630"/>
  <c r="M17" i="630"/>
  <c r="AG16" i="630"/>
  <c r="AF16" i="630"/>
  <c r="W16" i="630"/>
  <c r="H16" i="630"/>
  <c r="AG15" i="630"/>
  <c r="AF15" i="630"/>
  <c r="W15" i="630"/>
  <c r="H15" i="630"/>
  <c r="AG14" i="630"/>
  <c r="AF14" i="630"/>
  <c r="W14" i="630"/>
  <c r="H14" i="630"/>
  <c r="AG13" i="630"/>
  <c r="AF13" i="630"/>
  <c r="W13" i="630"/>
  <c r="H13" i="630"/>
  <c r="W12" i="630"/>
  <c r="P12" i="630"/>
  <c r="N12" i="630"/>
  <c r="O12" i="630" s="1"/>
  <c r="H12" i="630"/>
  <c r="W11" i="630"/>
  <c r="P11" i="630"/>
  <c r="N11" i="630"/>
  <c r="AG11" i="630" s="1"/>
  <c r="H11" i="630"/>
  <c r="W10" i="630"/>
  <c r="P10" i="630"/>
  <c r="N10" i="630"/>
  <c r="O10" i="630" s="1"/>
  <c r="H10" i="630"/>
  <c r="W9" i="630"/>
  <c r="P9" i="630"/>
  <c r="N9" i="630"/>
  <c r="H9" i="630"/>
  <c r="W8" i="630"/>
  <c r="P8" i="630"/>
  <c r="N8" i="630"/>
  <c r="H8" i="630"/>
  <c r="W7" i="630"/>
  <c r="P7" i="630"/>
  <c r="N7" i="630"/>
  <c r="H7" i="630"/>
  <c r="W6" i="630"/>
  <c r="N6" i="630"/>
  <c r="AF6" i="630" s="1"/>
  <c r="P6" i="630"/>
  <c r="H6" i="630"/>
  <c r="W5" i="630"/>
  <c r="N5" i="630" s="1"/>
  <c r="H5" i="630"/>
  <c r="AE2" i="630"/>
  <c r="AD2" i="630"/>
  <c r="AA2" i="630"/>
  <c r="Z2" i="630"/>
  <c r="I2" i="630"/>
  <c r="I1" i="630"/>
  <c r="E1" i="630"/>
  <c r="G1" i="630" l="1"/>
  <c r="G2" i="630" s="1"/>
  <c r="N17" i="630"/>
  <c r="AG5" i="630"/>
  <c r="AF5" i="630"/>
  <c r="O5" i="630"/>
  <c r="AG7" i="630"/>
  <c r="O7" i="630"/>
  <c r="AG22" i="630"/>
  <c r="AF22" i="630"/>
  <c r="O22" i="630"/>
  <c r="N56" i="630"/>
  <c r="AF44" i="630"/>
  <c r="O44" i="630"/>
  <c r="AG44" i="630"/>
  <c r="AG47" i="630"/>
  <c r="AF47" i="630"/>
  <c r="O47" i="630"/>
  <c r="AG49" i="630"/>
  <c r="AF49" i="630"/>
  <c r="O49" i="630"/>
  <c r="AG51" i="630"/>
  <c r="AF51" i="630"/>
  <c r="O51" i="630"/>
  <c r="O6" i="630"/>
  <c r="AF7" i="630"/>
  <c r="AG9" i="630"/>
  <c r="AF9" i="630"/>
  <c r="O9" i="630"/>
  <c r="N30" i="630"/>
  <c r="AF19" i="630"/>
  <c r="O19" i="630"/>
  <c r="AG19" i="630"/>
  <c r="AF23" i="630"/>
  <c r="O23" i="630"/>
  <c r="AG23" i="630"/>
  <c r="R32" i="630"/>
  <c r="Q32" i="630"/>
  <c r="AG35" i="630"/>
  <c r="AF35" i="630"/>
  <c r="O35" i="630"/>
  <c r="O46" i="630"/>
  <c r="AG46" i="630"/>
  <c r="AF46" i="630"/>
  <c r="O57" i="630"/>
  <c r="AG57" i="630"/>
  <c r="N69" i="630"/>
  <c r="AF57" i="630"/>
  <c r="R10" i="630"/>
  <c r="Q10" i="630"/>
  <c r="R12" i="630"/>
  <c r="Q12" i="630"/>
  <c r="P17" i="630"/>
  <c r="AG20" i="630"/>
  <c r="AF20" i="630"/>
  <c r="O20" i="630"/>
  <c r="AG24" i="630"/>
  <c r="AF24" i="630"/>
  <c r="O24" i="630"/>
  <c r="Q43" i="630"/>
  <c r="AG43" i="630"/>
  <c r="AH31" i="630" s="1"/>
  <c r="AF43" i="630"/>
  <c r="R34" i="630"/>
  <c r="Q34" i="630"/>
  <c r="P43" i="630"/>
  <c r="O48" i="630"/>
  <c r="AG48" i="630"/>
  <c r="AF48" i="630"/>
  <c r="R50" i="630"/>
  <c r="Q50" i="630"/>
  <c r="O8" i="630"/>
  <c r="AG8" i="630"/>
  <c r="AF8" i="630"/>
  <c r="AF21" i="630"/>
  <c r="O21" i="630"/>
  <c r="AG21" i="630"/>
  <c r="R36" i="630"/>
  <c r="Q36" i="630"/>
  <c r="AG45" i="630"/>
  <c r="AF45" i="630"/>
  <c r="O45" i="630"/>
  <c r="P5" i="630"/>
  <c r="AG6" i="630"/>
  <c r="AG33" i="630"/>
  <c r="AF33" i="630"/>
  <c r="O33" i="630"/>
  <c r="AF10" i="630"/>
  <c r="AF12" i="630"/>
  <c r="Q18" i="630"/>
  <c r="P31" i="630"/>
  <c r="P32" i="630"/>
  <c r="AF32" i="630"/>
  <c r="P34" i="630"/>
  <c r="AF34" i="630"/>
  <c r="P36" i="630"/>
  <c r="AF36" i="630"/>
  <c r="P46" i="630"/>
  <c r="P48" i="630"/>
  <c r="P50" i="630"/>
  <c r="AF50" i="630"/>
  <c r="AG58" i="630"/>
  <c r="O59" i="630"/>
  <c r="AG60" i="630"/>
  <c r="O61" i="630"/>
  <c r="AG82" i="630"/>
  <c r="AH70" i="630" s="1"/>
  <c r="AF70" i="630"/>
  <c r="O72" i="630"/>
  <c r="AG74" i="630"/>
  <c r="O75" i="630"/>
  <c r="AG75" i="630"/>
  <c r="R83" i="630"/>
  <c r="R89" i="630"/>
  <c r="Q89" i="630"/>
  <c r="AF98" i="630"/>
  <c r="O98" i="630"/>
  <c r="AG98" i="630"/>
  <c r="N121" i="630"/>
  <c r="AF109" i="630"/>
  <c r="O109" i="630"/>
  <c r="AG109" i="630"/>
  <c r="O113" i="630"/>
  <c r="AG113" i="630"/>
  <c r="AF113" i="630"/>
  <c r="AG10" i="630"/>
  <c r="O11" i="630"/>
  <c r="AG12" i="630"/>
  <c r="R18" i="630"/>
  <c r="AG18" i="630"/>
  <c r="P20" i="630"/>
  <c r="P22" i="630"/>
  <c r="P24" i="630"/>
  <c r="P30" i="630"/>
  <c r="AF31" i="630"/>
  <c r="AG32" i="630"/>
  <c r="AG34" i="630"/>
  <c r="AG36" i="630"/>
  <c r="AG50" i="630"/>
  <c r="AF59" i="630"/>
  <c r="AF61" i="630"/>
  <c r="AG70" i="630"/>
  <c r="AG72" i="630"/>
  <c r="P83" i="630"/>
  <c r="P95" i="630"/>
  <c r="R87" i="630"/>
  <c r="Q87" i="630"/>
  <c r="AG96" i="630"/>
  <c r="N108" i="630"/>
  <c r="AF96" i="630"/>
  <c r="O96" i="630"/>
  <c r="P108" i="630"/>
  <c r="O111" i="630"/>
  <c r="AG111" i="630"/>
  <c r="AF111" i="630"/>
  <c r="O115" i="630"/>
  <c r="AG115" i="630"/>
  <c r="AF115" i="630"/>
  <c r="AF11" i="630"/>
  <c r="AG31" i="630"/>
  <c r="O58" i="630"/>
  <c r="O60" i="630"/>
  <c r="Q82" i="630"/>
  <c r="O71" i="630"/>
  <c r="AG71" i="630"/>
  <c r="AF88" i="630"/>
  <c r="O88" i="630"/>
  <c r="AG88" i="630"/>
  <c r="AF102" i="630"/>
  <c r="O102" i="630"/>
  <c r="AG102" i="630"/>
  <c r="O31" i="630"/>
  <c r="P82" i="630"/>
  <c r="P70" i="630"/>
  <c r="O70" i="630"/>
  <c r="Q73" i="630"/>
  <c r="O74" i="630"/>
  <c r="AF95" i="630"/>
  <c r="AG95" i="630"/>
  <c r="AH83" i="630" s="1"/>
  <c r="AF86" i="630"/>
  <c r="O86" i="630"/>
  <c r="AG86" i="630"/>
  <c r="AF100" i="630"/>
  <c r="O100" i="630"/>
  <c r="AG100" i="630"/>
  <c r="O117" i="630"/>
  <c r="AG117" i="630"/>
  <c r="AF117" i="630"/>
  <c r="Q83" i="630"/>
  <c r="AF83" i="630"/>
  <c r="AG84" i="630"/>
  <c r="AG90" i="630"/>
  <c r="O97" i="630"/>
  <c r="O99" i="630"/>
  <c r="O101" i="630"/>
  <c r="N134" i="630"/>
  <c r="O122" i="630"/>
  <c r="AF122" i="630"/>
  <c r="AG123" i="630"/>
  <c r="AF123" i="630"/>
  <c r="O123" i="630"/>
  <c r="O124" i="630"/>
  <c r="AG124" i="630"/>
  <c r="AG125" i="630"/>
  <c r="AF125" i="630"/>
  <c r="O125" i="630"/>
  <c r="O126" i="630"/>
  <c r="AG126" i="630"/>
  <c r="AF136" i="630"/>
  <c r="O136" i="630"/>
  <c r="AG136" i="630"/>
  <c r="R165" i="630"/>
  <c r="Q165" i="630"/>
  <c r="AG83" i="630"/>
  <c r="AF85" i="630"/>
  <c r="O110" i="630"/>
  <c r="O112" i="630"/>
  <c r="O114" i="630"/>
  <c r="O116" i="630"/>
  <c r="AG122" i="630"/>
  <c r="AF124" i="630"/>
  <c r="AF126" i="630"/>
  <c r="AF138" i="630"/>
  <c r="O138" i="630"/>
  <c r="AG138" i="630"/>
  <c r="AG160" i="630"/>
  <c r="AH148" i="630" s="1"/>
  <c r="R149" i="630"/>
  <c r="Q149" i="630"/>
  <c r="R153" i="630"/>
  <c r="Q153" i="630"/>
  <c r="P160" i="630"/>
  <c r="R163" i="630"/>
  <c r="Q163" i="630"/>
  <c r="O84" i="630"/>
  <c r="R85" i="630"/>
  <c r="O90" i="630"/>
  <c r="AF114" i="630"/>
  <c r="AF116" i="630"/>
  <c r="AF140" i="630"/>
  <c r="O140" i="630"/>
  <c r="AG140" i="630"/>
  <c r="AF128" i="630"/>
  <c r="O128" i="630"/>
  <c r="AG128" i="630"/>
  <c r="O135" i="630"/>
  <c r="AG135" i="630"/>
  <c r="N147" i="630"/>
  <c r="AF135" i="630"/>
  <c r="AF142" i="630"/>
  <c r="O142" i="630"/>
  <c r="AG142" i="630"/>
  <c r="R151" i="630"/>
  <c r="Q151" i="630"/>
  <c r="P173" i="630"/>
  <c r="O127" i="630"/>
  <c r="O129" i="630"/>
  <c r="P134" i="630"/>
  <c r="O137" i="630"/>
  <c r="O139" i="630"/>
  <c r="O141" i="630"/>
  <c r="P147" i="630"/>
  <c r="AF149" i="630"/>
  <c r="AF151" i="630"/>
  <c r="AF153" i="630"/>
  <c r="AF160" i="630"/>
  <c r="AG161" i="630"/>
  <c r="AF163" i="630"/>
  <c r="AF165" i="630"/>
  <c r="AF127" i="630"/>
  <c r="AF129" i="630"/>
  <c r="AF148" i="630"/>
  <c r="AG149" i="630"/>
  <c r="AG151" i="630"/>
  <c r="O152" i="630"/>
  <c r="AG153" i="630"/>
  <c r="O154" i="630"/>
  <c r="O161" i="630"/>
  <c r="O162" i="630"/>
  <c r="AG163" i="630"/>
  <c r="O164" i="630"/>
  <c r="AG165" i="630"/>
  <c r="O166" i="630"/>
  <c r="N173" i="630"/>
  <c r="AG148" i="630"/>
  <c r="AF150" i="630"/>
  <c r="AF152" i="630"/>
  <c r="AF154" i="630"/>
  <c r="AF162" i="630"/>
  <c r="AF164" i="630"/>
  <c r="AF166" i="630"/>
  <c r="O148" i="630"/>
  <c r="Q152" i="630" l="1"/>
  <c r="R152" i="630"/>
  <c r="R139" i="630"/>
  <c r="Q139" i="630"/>
  <c r="R129" i="630"/>
  <c r="Q129" i="630"/>
  <c r="R142" i="630"/>
  <c r="Q142" i="630"/>
  <c r="R140" i="630"/>
  <c r="Q140" i="630"/>
  <c r="R90" i="630"/>
  <c r="Q90" i="630"/>
  <c r="Q114" i="630"/>
  <c r="R114" i="630"/>
  <c r="R126" i="630"/>
  <c r="Q126" i="630"/>
  <c r="R101" i="630"/>
  <c r="Q101" i="630"/>
  <c r="Q85" i="630"/>
  <c r="R74" i="630"/>
  <c r="Q74" i="630"/>
  <c r="R102" i="630"/>
  <c r="Q102" i="630"/>
  <c r="R88" i="630"/>
  <c r="Q88" i="630"/>
  <c r="AF82" i="630"/>
  <c r="R115" i="630"/>
  <c r="Q115" i="630"/>
  <c r="Q109" i="630"/>
  <c r="O121" i="630"/>
  <c r="R109" i="630"/>
  <c r="R98" i="630"/>
  <c r="Q98" i="630"/>
  <c r="R75" i="630"/>
  <c r="Q75" i="630"/>
  <c r="R59" i="630"/>
  <c r="Q59" i="630"/>
  <c r="R48" i="630"/>
  <c r="Q48" i="630"/>
  <c r="R24" i="630"/>
  <c r="Q24" i="630"/>
  <c r="O69" i="630"/>
  <c r="R69" i="630" s="1"/>
  <c r="S57" i="630" s="1"/>
  <c r="R57" i="630"/>
  <c r="Q57" i="630"/>
  <c r="Q35" i="630"/>
  <c r="R35" i="630"/>
  <c r="Q9" i="630"/>
  <c r="R9" i="630"/>
  <c r="Q6" i="630"/>
  <c r="R6" i="630"/>
  <c r="Q49" i="630"/>
  <c r="R49" i="630"/>
  <c r="Q166" i="630"/>
  <c r="R166" i="630"/>
  <c r="Q112" i="630"/>
  <c r="R112" i="630"/>
  <c r="R124" i="630"/>
  <c r="Q124" i="630"/>
  <c r="R31" i="630"/>
  <c r="Q31" i="630"/>
  <c r="O43" i="630"/>
  <c r="R43" i="630" s="1"/>
  <c r="S31" i="630" s="1"/>
  <c r="R73" i="630"/>
  <c r="Q45" i="630"/>
  <c r="R45" i="630"/>
  <c r="R19" i="630"/>
  <c r="Q19" i="630"/>
  <c r="Q51" i="630"/>
  <c r="R51" i="630"/>
  <c r="AG56" i="630"/>
  <c r="AH44" i="630" s="1"/>
  <c r="Q56" i="630"/>
  <c r="AF56" i="630"/>
  <c r="AG17" i="630"/>
  <c r="AH5" i="630" s="1"/>
  <c r="AF17" i="630"/>
  <c r="R137" i="630"/>
  <c r="Q137" i="630"/>
  <c r="R150" i="630"/>
  <c r="R138" i="630"/>
  <c r="Q138" i="630"/>
  <c r="R136" i="630"/>
  <c r="Q136" i="630"/>
  <c r="R99" i="630"/>
  <c r="Q99" i="630"/>
  <c r="R117" i="630"/>
  <c r="Q117" i="630"/>
  <c r="O108" i="630"/>
  <c r="R96" i="630"/>
  <c r="Q96" i="630"/>
  <c r="R148" i="630"/>
  <c r="Q148" i="630"/>
  <c r="O160" i="630"/>
  <c r="Q161" i="630"/>
  <c r="O173" i="630"/>
  <c r="R161" i="630"/>
  <c r="Q150" i="630"/>
  <c r="R84" i="630"/>
  <c r="Q84" i="630"/>
  <c r="Q110" i="630"/>
  <c r="R110" i="630"/>
  <c r="Q123" i="630"/>
  <c r="R123" i="630"/>
  <c r="O134" i="630"/>
  <c r="R122" i="630"/>
  <c r="Q122" i="630"/>
  <c r="R97" i="630"/>
  <c r="Q97" i="630"/>
  <c r="R86" i="630"/>
  <c r="Q86" i="630"/>
  <c r="O82" i="630"/>
  <c r="R82" i="630" s="1"/>
  <c r="S70" i="630" s="1"/>
  <c r="R70" i="630"/>
  <c r="Q70" i="630"/>
  <c r="R60" i="630"/>
  <c r="Q60" i="630"/>
  <c r="Q11" i="630"/>
  <c r="R11" i="630"/>
  <c r="R113" i="630"/>
  <c r="Q113" i="630"/>
  <c r="AG121" i="630"/>
  <c r="AH109" i="630" s="1"/>
  <c r="AF121" i="630"/>
  <c r="O95" i="630"/>
  <c r="R72" i="630"/>
  <c r="Q72" i="630"/>
  <c r="R61" i="630"/>
  <c r="Q61" i="630"/>
  <c r="O30" i="630"/>
  <c r="AG69" i="630"/>
  <c r="AH57" i="630" s="1"/>
  <c r="Q69" i="630"/>
  <c r="AF69" i="630"/>
  <c r="R23" i="630"/>
  <c r="Q23" i="630"/>
  <c r="O17" i="630"/>
  <c r="R5" i="630"/>
  <c r="Q5" i="630"/>
  <c r="Q162" i="630"/>
  <c r="R162" i="630"/>
  <c r="R127" i="630"/>
  <c r="Q127" i="630"/>
  <c r="O147" i="630"/>
  <c r="R135" i="630"/>
  <c r="Q135" i="630"/>
  <c r="Q125" i="630"/>
  <c r="R125" i="630"/>
  <c r="AG173" i="630"/>
  <c r="AH161" i="630" s="1"/>
  <c r="AF173" i="630"/>
  <c r="Q164" i="630"/>
  <c r="R164" i="630"/>
  <c r="Q154" i="630"/>
  <c r="R154" i="630"/>
  <c r="R141" i="630"/>
  <c r="Q141" i="630"/>
  <c r="AG147" i="630"/>
  <c r="AH135" i="630" s="1"/>
  <c r="AF147" i="630"/>
  <c r="R128" i="630"/>
  <c r="Q128" i="630"/>
  <c r="Q116" i="630"/>
  <c r="R116" i="630"/>
  <c r="AG134" i="630"/>
  <c r="AH122" i="630" s="1"/>
  <c r="AF134" i="630"/>
  <c r="R100" i="630"/>
  <c r="Q100" i="630"/>
  <c r="Q71" i="630"/>
  <c r="R71" i="630"/>
  <c r="R58" i="630"/>
  <c r="Q58" i="630"/>
  <c r="R111" i="630"/>
  <c r="Q111" i="630"/>
  <c r="AG108" i="630"/>
  <c r="AH96" i="630" s="1"/>
  <c r="AF108" i="630"/>
  <c r="Q33" i="630"/>
  <c r="R33" i="630"/>
  <c r="R21" i="630"/>
  <c r="Q21" i="630"/>
  <c r="Q8" i="630"/>
  <c r="R8" i="630"/>
  <c r="R20" i="630"/>
  <c r="Q20" i="630"/>
  <c r="R46" i="630"/>
  <c r="Q46" i="630"/>
  <c r="AG30" i="630"/>
  <c r="AH18" i="630" s="1"/>
  <c r="AF30" i="630"/>
  <c r="Q47" i="630"/>
  <c r="R47" i="630"/>
  <c r="Q44" i="630"/>
  <c r="O56" i="630"/>
  <c r="R56" i="630" s="1"/>
  <c r="S44" i="630" s="1"/>
  <c r="R44" i="630"/>
  <c r="R22" i="630"/>
  <c r="Q22" i="630"/>
  <c r="R7" i="630"/>
  <c r="Q7" i="630"/>
  <c r="R30" i="630" l="1"/>
  <c r="S18" i="630" s="1"/>
  <c r="Q30" i="630"/>
  <c r="R95" i="630"/>
  <c r="S83" i="630" s="1"/>
  <c r="Q95" i="630"/>
  <c r="R173" i="630"/>
  <c r="S161" i="630" s="1"/>
  <c r="Q173" i="630"/>
  <c r="R17" i="630"/>
  <c r="S5" i="630" s="1"/>
  <c r="Q17" i="630"/>
  <c r="E2" i="630"/>
  <c r="Q147" i="630"/>
  <c r="R147" i="630"/>
  <c r="S135" i="630" s="1"/>
  <c r="R160" i="630"/>
  <c r="S148" i="630" s="1"/>
  <c r="Q160" i="630"/>
  <c r="R121" i="630"/>
  <c r="S109" i="630" s="1"/>
  <c r="Q121" i="630"/>
  <c r="Q134" i="630"/>
  <c r="R134" i="630"/>
  <c r="S122" i="630" s="1"/>
  <c r="R108" i="630"/>
  <c r="S96" i="630" s="1"/>
  <c r="Q108" i="630"/>
  <c r="J124" i="629" l="1"/>
  <c r="H123" i="629"/>
  <c r="H122" i="629"/>
  <c r="H121" i="629"/>
  <c r="H120" i="629"/>
  <c r="H119" i="629"/>
  <c r="H118" i="629"/>
  <c r="H117" i="629"/>
  <c r="P116" i="629"/>
  <c r="K116" i="629"/>
  <c r="L116" i="629" s="1"/>
  <c r="H116" i="629"/>
  <c r="P115" i="629"/>
  <c r="K115" i="629" s="1"/>
  <c r="L115" i="629" s="1"/>
  <c r="H115" i="629"/>
  <c r="P114" i="629"/>
  <c r="K114" i="629"/>
  <c r="L114" i="629" s="1"/>
  <c r="H114" i="629"/>
  <c r="P113" i="629"/>
  <c r="K113" i="629" s="1"/>
  <c r="L113" i="629" s="1"/>
  <c r="H113" i="629"/>
  <c r="P112" i="629"/>
  <c r="K112" i="629"/>
  <c r="K124" i="629" s="1"/>
  <c r="H112" i="629"/>
  <c r="J111" i="629"/>
  <c r="H110" i="629"/>
  <c r="H109" i="629"/>
  <c r="H108" i="629"/>
  <c r="H107" i="629"/>
  <c r="H106" i="629"/>
  <c r="H105" i="629"/>
  <c r="P104" i="629"/>
  <c r="L104" i="629"/>
  <c r="K104" i="629"/>
  <c r="H104" i="629"/>
  <c r="P103" i="629"/>
  <c r="K103" i="629" s="1"/>
  <c r="L103" i="629" s="1"/>
  <c r="H103" i="629"/>
  <c r="P102" i="629"/>
  <c r="L102" i="629"/>
  <c r="K102" i="629"/>
  <c r="H102" i="629"/>
  <c r="P101" i="629"/>
  <c r="K101" i="629" s="1"/>
  <c r="H101" i="629"/>
  <c r="J100" i="629"/>
  <c r="H99" i="629"/>
  <c r="H98" i="629"/>
  <c r="H97" i="629"/>
  <c r="H96" i="629"/>
  <c r="P95" i="629"/>
  <c r="L95" i="629"/>
  <c r="K95" i="629"/>
  <c r="H95" i="629"/>
  <c r="P94" i="629"/>
  <c r="K94" i="629" s="1"/>
  <c r="L94" i="629" s="1"/>
  <c r="H94" i="629"/>
  <c r="P93" i="629"/>
  <c r="L93" i="629"/>
  <c r="K93" i="629"/>
  <c r="H93" i="629"/>
  <c r="P92" i="629"/>
  <c r="K92" i="629" s="1"/>
  <c r="H92" i="629"/>
  <c r="J91" i="629"/>
  <c r="H90" i="629"/>
  <c r="H89" i="629"/>
  <c r="H88" i="629"/>
  <c r="H87" i="629"/>
  <c r="H86" i="629"/>
  <c r="H85" i="629"/>
  <c r="P84" i="629"/>
  <c r="K84" i="629" s="1"/>
  <c r="L84" i="629" s="1"/>
  <c r="H84" i="629"/>
  <c r="P83" i="629"/>
  <c r="L83" i="629"/>
  <c r="K83" i="629"/>
  <c r="H83" i="629"/>
  <c r="P82" i="629"/>
  <c r="K82" i="629" s="1"/>
  <c r="H82" i="629"/>
  <c r="L81" i="629"/>
  <c r="K81" i="629"/>
  <c r="J81" i="629"/>
  <c r="H80" i="629"/>
  <c r="H79" i="629"/>
  <c r="H78" i="629"/>
  <c r="H77" i="629"/>
  <c r="H76" i="629"/>
  <c r="J75" i="629"/>
  <c r="H74" i="629"/>
  <c r="H73" i="629"/>
  <c r="H72" i="629"/>
  <c r="P71" i="629"/>
  <c r="K71" i="629"/>
  <c r="L71" i="629" s="1"/>
  <c r="H71" i="629"/>
  <c r="P70" i="629"/>
  <c r="K70" i="629" s="1"/>
  <c r="L70" i="629" s="1"/>
  <c r="H70" i="629"/>
  <c r="P69" i="629"/>
  <c r="K69" i="629"/>
  <c r="L69" i="629" s="1"/>
  <c r="H69" i="629"/>
  <c r="P68" i="629"/>
  <c r="K68" i="629" s="1"/>
  <c r="L68" i="629" s="1"/>
  <c r="H68" i="629"/>
  <c r="P67" i="629"/>
  <c r="K67" i="629"/>
  <c r="L67" i="629" s="1"/>
  <c r="H67" i="629"/>
  <c r="P66" i="629"/>
  <c r="K66" i="629" s="1"/>
  <c r="L66" i="629" s="1"/>
  <c r="H66" i="629"/>
  <c r="P65" i="629"/>
  <c r="K65" i="629"/>
  <c r="K75" i="629" s="1"/>
  <c r="H65" i="629"/>
  <c r="J64" i="629"/>
  <c r="H63" i="629"/>
  <c r="H62" i="629"/>
  <c r="H61" i="629"/>
  <c r="H60" i="629"/>
  <c r="H59" i="629"/>
  <c r="H58" i="629"/>
  <c r="P57" i="629"/>
  <c r="L57" i="629"/>
  <c r="K57" i="629"/>
  <c r="H57" i="629"/>
  <c r="P56" i="629"/>
  <c r="K56" i="629" s="1"/>
  <c r="L56" i="629" s="1"/>
  <c r="H56" i="629"/>
  <c r="P55" i="629"/>
  <c r="L55" i="629"/>
  <c r="K55" i="629"/>
  <c r="H55" i="629"/>
  <c r="P54" i="629"/>
  <c r="K54" i="629" s="1"/>
  <c r="L54" i="629" s="1"/>
  <c r="H54" i="629"/>
  <c r="P53" i="629"/>
  <c r="L53" i="629"/>
  <c r="K53" i="629"/>
  <c r="H53" i="629"/>
  <c r="P52" i="629"/>
  <c r="K52" i="629" s="1"/>
  <c r="H52" i="629"/>
  <c r="J51" i="629"/>
  <c r="H50" i="629"/>
  <c r="H49" i="629"/>
  <c r="H47" i="629"/>
  <c r="H46" i="629"/>
  <c r="H45" i="629"/>
  <c r="H44" i="629"/>
  <c r="H43" i="629"/>
  <c r="H42" i="629"/>
  <c r="H41" i="629"/>
  <c r="H40" i="629"/>
  <c r="P39" i="629"/>
  <c r="L39" i="629"/>
  <c r="K39" i="629"/>
  <c r="H39" i="629"/>
  <c r="J38" i="629"/>
  <c r="H37" i="629"/>
  <c r="H36" i="629"/>
  <c r="H35" i="629"/>
  <c r="H34" i="629"/>
  <c r="H33" i="629"/>
  <c r="H32" i="629"/>
  <c r="H31" i="629"/>
  <c r="P30" i="629"/>
  <c r="K30" i="629" s="1"/>
  <c r="L30" i="629" s="1"/>
  <c r="H30" i="629"/>
  <c r="P29" i="629"/>
  <c r="K29" i="629"/>
  <c r="L29" i="629" s="1"/>
  <c r="H29" i="629"/>
  <c r="P28" i="629"/>
  <c r="K28" i="629" s="1"/>
  <c r="L28" i="629" s="1"/>
  <c r="H28" i="629"/>
  <c r="P27" i="629"/>
  <c r="K27" i="629"/>
  <c r="L27" i="629" s="1"/>
  <c r="H27" i="629"/>
  <c r="P26" i="629"/>
  <c r="K26" i="629" s="1"/>
  <c r="L26" i="629" s="1"/>
  <c r="H26" i="629"/>
  <c r="P25" i="629"/>
  <c r="K25" i="629"/>
  <c r="K38" i="629" s="1"/>
  <c r="K51" i="629" s="1"/>
  <c r="H25" i="629"/>
  <c r="J24" i="629"/>
  <c r="H23" i="629"/>
  <c r="H22" i="629"/>
  <c r="H20" i="629"/>
  <c r="P19" i="629"/>
  <c r="K19" i="629" s="1"/>
  <c r="L19" i="629" s="1"/>
  <c r="H19" i="629"/>
  <c r="P18" i="629"/>
  <c r="L18" i="629"/>
  <c r="K18" i="629"/>
  <c r="H18" i="629"/>
  <c r="P17" i="629"/>
  <c r="K17" i="629" s="1"/>
  <c r="H17" i="629"/>
  <c r="J16" i="629"/>
  <c r="I1" i="629" s="1"/>
  <c r="H15" i="629"/>
  <c r="H14" i="629"/>
  <c r="H13" i="629"/>
  <c r="H12" i="629"/>
  <c r="H11" i="629"/>
  <c r="H10" i="629"/>
  <c r="H9" i="629"/>
  <c r="P8" i="629"/>
  <c r="K8" i="629"/>
  <c r="L8" i="629" s="1"/>
  <c r="H8" i="629"/>
  <c r="P7" i="629"/>
  <c r="K7" i="629" s="1"/>
  <c r="L7" i="629" s="1"/>
  <c r="H7" i="629"/>
  <c r="P6" i="629"/>
  <c r="K6" i="629"/>
  <c r="L6" i="629" s="1"/>
  <c r="H6" i="629"/>
  <c r="P5" i="629"/>
  <c r="K5" i="629" s="1"/>
  <c r="H5" i="629"/>
  <c r="I2" i="629"/>
  <c r="E1" i="629"/>
  <c r="J124" i="628"/>
  <c r="H123" i="628"/>
  <c r="H122" i="628"/>
  <c r="H121" i="628"/>
  <c r="H120" i="628"/>
  <c r="H119" i="628"/>
  <c r="H118" i="628"/>
  <c r="H117" i="628"/>
  <c r="P116" i="628"/>
  <c r="K116" i="628"/>
  <c r="L116" i="628" s="1"/>
  <c r="H116" i="628"/>
  <c r="P115" i="628"/>
  <c r="K115" i="628" s="1"/>
  <c r="L115" i="628" s="1"/>
  <c r="H115" i="628"/>
  <c r="P114" i="628"/>
  <c r="K114" i="628"/>
  <c r="L114" i="628" s="1"/>
  <c r="H114" i="628"/>
  <c r="P113" i="628"/>
  <c r="K113" i="628" s="1"/>
  <c r="L113" i="628" s="1"/>
  <c r="H113" i="628"/>
  <c r="P112" i="628"/>
  <c r="K112" i="628"/>
  <c r="K124" i="628" s="1"/>
  <c r="H112" i="628"/>
  <c r="J111" i="628"/>
  <c r="H110" i="628"/>
  <c r="H109" i="628"/>
  <c r="H108" i="628"/>
  <c r="H107" i="628"/>
  <c r="H106" i="628"/>
  <c r="H105" i="628"/>
  <c r="P104" i="628"/>
  <c r="L104" i="628"/>
  <c r="K104" i="628"/>
  <c r="H104" i="628"/>
  <c r="P103" i="628"/>
  <c r="K103" i="628" s="1"/>
  <c r="L103" i="628"/>
  <c r="H103" i="628"/>
  <c r="P102" i="628"/>
  <c r="L102" i="628"/>
  <c r="K102" i="628"/>
  <c r="H102" i="628"/>
  <c r="P101" i="628"/>
  <c r="K101" i="628" s="1"/>
  <c r="K111" i="628" s="1"/>
  <c r="L101" i="628"/>
  <c r="H101" i="628"/>
  <c r="J100" i="628"/>
  <c r="H99" i="628"/>
  <c r="H98" i="628"/>
  <c r="H97" i="628"/>
  <c r="H96" i="628"/>
  <c r="P95" i="628"/>
  <c r="L95" i="628"/>
  <c r="K95" i="628"/>
  <c r="H95" i="628"/>
  <c r="P94" i="628"/>
  <c r="K94" i="628" s="1"/>
  <c r="L94" i="628" s="1"/>
  <c r="H94" i="628"/>
  <c r="P93" i="628"/>
  <c r="L93" i="628"/>
  <c r="K93" i="628"/>
  <c r="H93" i="628"/>
  <c r="P92" i="628"/>
  <c r="K92" i="628" s="1"/>
  <c r="K100" i="628" s="1"/>
  <c r="H92" i="628"/>
  <c r="J91" i="628"/>
  <c r="H90" i="628"/>
  <c r="H89" i="628"/>
  <c r="H88" i="628"/>
  <c r="H87" i="628"/>
  <c r="H86" i="628"/>
  <c r="H85" i="628"/>
  <c r="P84" i="628"/>
  <c r="K84" i="628" s="1"/>
  <c r="K91" i="628" s="1"/>
  <c r="L84" i="628"/>
  <c r="H84" i="628"/>
  <c r="P83" i="628"/>
  <c r="L83" i="628"/>
  <c r="K83" i="628"/>
  <c r="H83" i="628"/>
  <c r="P82" i="628"/>
  <c r="K82" i="628" s="1"/>
  <c r="L82" i="628"/>
  <c r="H82" i="628"/>
  <c r="L81" i="628"/>
  <c r="K81" i="628"/>
  <c r="J81" i="628"/>
  <c r="H80" i="628"/>
  <c r="H79" i="628"/>
  <c r="H78" i="628"/>
  <c r="H77" i="628"/>
  <c r="H76" i="628"/>
  <c r="J75" i="628"/>
  <c r="H74" i="628"/>
  <c r="H73" i="628"/>
  <c r="H72" i="628"/>
  <c r="P71" i="628"/>
  <c r="K71" i="628"/>
  <c r="L71" i="628" s="1"/>
  <c r="H71" i="628"/>
  <c r="P70" i="628"/>
  <c r="K70" i="628" s="1"/>
  <c r="L70" i="628" s="1"/>
  <c r="H70" i="628"/>
  <c r="P69" i="628"/>
  <c r="K69" i="628"/>
  <c r="L69" i="628" s="1"/>
  <c r="H69" i="628"/>
  <c r="P68" i="628"/>
  <c r="K68" i="628" s="1"/>
  <c r="L68" i="628"/>
  <c r="H68" i="628"/>
  <c r="P67" i="628"/>
  <c r="K67" i="628"/>
  <c r="L67" i="628" s="1"/>
  <c r="H67" i="628"/>
  <c r="P66" i="628"/>
  <c r="K66" i="628" s="1"/>
  <c r="L66" i="628" s="1"/>
  <c r="H66" i="628"/>
  <c r="P65" i="628"/>
  <c r="L65" i="628"/>
  <c r="K65" i="628"/>
  <c r="H65" i="628"/>
  <c r="J64" i="628"/>
  <c r="H63" i="628"/>
  <c r="H62" i="628"/>
  <c r="H61" i="628"/>
  <c r="H60" i="628"/>
  <c r="H59" i="628"/>
  <c r="H58" i="628"/>
  <c r="P57" i="628"/>
  <c r="K57" i="628"/>
  <c r="L57" i="628" s="1"/>
  <c r="H57" i="628"/>
  <c r="P56" i="628"/>
  <c r="K56" i="628" s="1"/>
  <c r="L56" i="628" s="1"/>
  <c r="H56" i="628"/>
  <c r="P55" i="628"/>
  <c r="K55" i="628"/>
  <c r="L55" i="628" s="1"/>
  <c r="H55" i="628"/>
  <c r="P54" i="628"/>
  <c r="K54" i="628" s="1"/>
  <c r="L54" i="628"/>
  <c r="H54" i="628"/>
  <c r="P53" i="628"/>
  <c r="K53" i="628"/>
  <c r="L53" i="628" s="1"/>
  <c r="H53" i="628"/>
  <c r="P52" i="628"/>
  <c r="K52" i="628" s="1"/>
  <c r="K64" i="628" s="1"/>
  <c r="L52" i="628"/>
  <c r="H52" i="628"/>
  <c r="J51" i="628"/>
  <c r="H50" i="628"/>
  <c r="H49" i="628"/>
  <c r="H47" i="628"/>
  <c r="H46" i="628"/>
  <c r="H45" i="628"/>
  <c r="H44" i="628"/>
  <c r="H43" i="628"/>
  <c r="H42" i="628"/>
  <c r="H41" i="628"/>
  <c r="H40" i="628"/>
  <c r="P39" i="628"/>
  <c r="L39" i="628"/>
  <c r="K39" i="628"/>
  <c r="H39" i="628"/>
  <c r="J38" i="628"/>
  <c r="H37" i="628"/>
  <c r="H36" i="628"/>
  <c r="H35" i="628"/>
  <c r="H34" i="628"/>
  <c r="H33" i="628"/>
  <c r="H32" i="628"/>
  <c r="H31" i="628"/>
  <c r="P30" i="628"/>
  <c r="K30" i="628" s="1"/>
  <c r="L30" i="628" s="1"/>
  <c r="H30" i="628"/>
  <c r="P29" i="628"/>
  <c r="K29" i="628" s="1"/>
  <c r="L29" i="628" s="1"/>
  <c r="H29" i="628"/>
  <c r="P28" i="628"/>
  <c r="K28" i="628" s="1"/>
  <c r="L28" i="628" s="1"/>
  <c r="H28" i="628"/>
  <c r="P27" i="628"/>
  <c r="L27" i="628"/>
  <c r="K27" i="628"/>
  <c r="H27" i="628"/>
  <c r="P26" i="628"/>
  <c r="K26" i="628" s="1"/>
  <c r="L26" i="628" s="1"/>
  <c r="H26" i="628"/>
  <c r="P25" i="628"/>
  <c r="K25" i="628" s="1"/>
  <c r="H25" i="628"/>
  <c r="J24" i="628"/>
  <c r="H23" i="628"/>
  <c r="H22" i="628"/>
  <c r="H20" i="628"/>
  <c r="P19" i="628"/>
  <c r="K19" i="628"/>
  <c r="L19" i="628" s="1"/>
  <c r="H19" i="628"/>
  <c r="P18" i="628"/>
  <c r="K18" i="628" s="1"/>
  <c r="L18" i="628" s="1"/>
  <c r="H18" i="628"/>
  <c r="P17" i="628"/>
  <c r="K17" i="628"/>
  <c r="L17" i="628" s="1"/>
  <c r="L24" i="628" s="1"/>
  <c r="H17" i="628"/>
  <c r="J16" i="628"/>
  <c r="H15" i="628"/>
  <c r="H14" i="628"/>
  <c r="H13" i="628"/>
  <c r="H12" i="628"/>
  <c r="H11" i="628"/>
  <c r="H10" i="628"/>
  <c r="H9" i="628"/>
  <c r="P8" i="628"/>
  <c r="L8" i="628"/>
  <c r="K8" i="628"/>
  <c r="H8" i="628"/>
  <c r="P7" i="628"/>
  <c r="K7" i="628" s="1"/>
  <c r="L7" i="628" s="1"/>
  <c r="H7" i="628"/>
  <c r="P6" i="628"/>
  <c r="L6" i="628"/>
  <c r="K6" i="628"/>
  <c r="H6" i="628"/>
  <c r="P5" i="628"/>
  <c r="K5" i="628" s="1"/>
  <c r="H5" i="628"/>
  <c r="G1" i="628" s="1"/>
  <c r="G2" i="628" s="1"/>
  <c r="I2" i="628"/>
  <c r="I1" i="628"/>
  <c r="E1" i="628"/>
  <c r="J124" i="627"/>
  <c r="H123" i="627"/>
  <c r="H122" i="627"/>
  <c r="H121" i="627"/>
  <c r="H120" i="627"/>
  <c r="H119" i="627"/>
  <c r="H118" i="627"/>
  <c r="H117" i="627"/>
  <c r="P116" i="627"/>
  <c r="K116" i="627" s="1"/>
  <c r="L116" i="627" s="1"/>
  <c r="H116" i="627"/>
  <c r="P115" i="627"/>
  <c r="K115" i="627"/>
  <c r="L115" i="627" s="1"/>
  <c r="H115" i="627"/>
  <c r="P114" i="627"/>
  <c r="K114" i="627" s="1"/>
  <c r="L114" i="627" s="1"/>
  <c r="H114" i="627"/>
  <c r="P113" i="627"/>
  <c r="K113" i="627"/>
  <c r="L113" i="627" s="1"/>
  <c r="H113" i="627"/>
  <c r="P112" i="627"/>
  <c r="K112" i="627" s="1"/>
  <c r="H112" i="627"/>
  <c r="J111" i="627"/>
  <c r="H110" i="627"/>
  <c r="H109" i="627"/>
  <c r="H108" i="627"/>
  <c r="H107" i="627"/>
  <c r="H106" i="627"/>
  <c r="H105" i="627"/>
  <c r="P104" i="627"/>
  <c r="K104" i="627" s="1"/>
  <c r="L104" i="627" s="1"/>
  <c r="H104" i="627"/>
  <c r="P103" i="627"/>
  <c r="K103" i="627"/>
  <c r="L103" i="627" s="1"/>
  <c r="H103" i="627"/>
  <c r="P102" i="627"/>
  <c r="K102" i="627" s="1"/>
  <c r="L102" i="627" s="1"/>
  <c r="H102" i="627"/>
  <c r="P101" i="627"/>
  <c r="K101" i="627"/>
  <c r="K111" i="627" s="1"/>
  <c r="H101" i="627"/>
  <c r="J100" i="627"/>
  <c r="H99" i="627"/>
  <c r="H98" i="627"/>
  <c r="H97" i="627"/>
  <c r="H96" i="627"/>
  <c r="P95" i="627"/>
  <c r="K95" i="627" s="1"/>
  <c r="L95" i="627" s="1"/>
  <c r="H95" i="627"/>
  <c r="P94" i="627"/>
  <c r="K94" i="627"/>
  <c r="L94" i="627" s="1"/>
  <c r="H94" i="627"/>
  <c r="P93" i="627"/>
  <c r="K93" i="627" s="1"/>
  <c r="L93" i="627" s="1"/>
  <c r="H93" i="627"/>
  <c r="P92" i="627"/>
  <c r="K92" i="627"/>
  <c r="L92" i="627" s="1"/>
  <c r="H92" i="627"/>
  <c r="J91" i="627"/>
  <c r="H90" i="627"/>
  <c r="H89" i="627"/>
  <c r="H88" i="627"/>
  <c r="H87" i="627"/>
  <c r="H86" i="627"/>
  <c r="H85" i="627"/>
  <c r="P84" i="627"/>
  <c r="L84" i="627"/>
  <c r="K84" i="627"/>
  <c r="H84" i="627"/>
  <c r="P83" i="627"/>
  <c r="K83" i="627" s="1"/>
  <c r="L83" i="627" s="1"/>
  <c r="H83" i="627"/>
  <c r="P82" i="627"/>
  <c r="L82" i="627"/>
  <c r="L91" i="627" s="1"/>
  <c r="K82" i="627"/>
  <c r="K91" i="627" s="1"/>
  <c r="H82" i="627"/>
  <c r="L81" i="627"/>
  <c r="K81" i="627"/>
  <c r="J81" i="627"/>
  <c r="H80" i="627"/>
  <c r="H79" i="627"/>
  <c r="H78" i="627"/>
  <c r="H77" i="627"/>
  <c r="H76" i="627"/>
  <c r="J75" i="627"/>
  <c r="H74" i="627"/>
  <c r="H73" i="627"/>
  <c r="H72" i="627"/>
  <c r="P71" i="627"/>
  <c r="K71" i="627"/>
  <c r="L71" i="627" s="1"/>
  <c r="H71" i="627"/>
  <c r="P70" i="627"/>
  <c r="K70" i="627" s="1"/>
  <c r="L70" i="627" s="1"/>
  <c r="H70" i="627"/>
  <c r="P69" i="627"/>
  <c r="K69" i="627"/>
  <c r="L69" i="627" s="1"/>
  <c r="H69" i="627"/>
  <c r="P68" i="627"/>
  <c r="K68" i="627" s="1"/>
  <c r="L68" i="627" s="1"/>
  <c r="H68" i="627"/>
  <c r="P67" i="627"/>
  <c r="K67" i="627"/>
  <c r="L67" i="627" s="1"/>
  <c r="H67" i="627"/>
  <c r="P66" i="627"/>
  <c r="K66" i="627" s="1"/>
  <c r="L66" i="627" s="1"/>
  <c r="H66" i="627"/>
  <c r="P65" i="627"/>
  <c r="K65" i="627"/>
  <c r="K75" i="627" s="1"/>
  <c r="H65" i="627"/>
  <c r="J64" i="627"/>
  <c r="H63" i="627"/>
  <c r="H62" i="627"/>
  <c r="H61" i="627"/>
  <c r="H60" i="627"/>
  <c r="H59" i="627"/>
  <c r="H58" i="627"/>
  <c r="P57" i="627"/>
  <c r="K57" i="627"/>
  <c r="L57" i="627" s="1"/>
  <c r="H57" i="627"/>
  <c r="P56" i="627"/>
  <c r="K56" i="627" s="1"/>
  <c r="L56" i="627" s="1"/>
  <c r="H56" i="627"/>
  <c r="P55" i="627"/>
  <c r="K55" i="627"/>
  <c r="L55" i="627" s="1"/>
  <c r="H55" i="627"/>
  <c r="P54" i="627"/>
  <c r="K54" i="627" s="1"/>
  <c r="L54" i="627" s="1"/>
  <c r="H54" i="627"/>
  <c r="P53" i="627"/>
  <c r="K53" i="627"/>
  <c r="L53" i="627" s="1"/>
  <c r="H53" i="627"/>
  <c r="P52" i="627"/>
  <c r="K52" i="627" s="1"/>
  <c r="H52" i="627"/>
  <c r="H50" i="627"/>
  <c r="H49" i="627"/>
  <c r="H47" i="627"/>
  <c r="H46" i="627"/>
  <c r="H45" i="627"/>
  <c r="H44" i="627"/>
  <c r="H43" i="627"/>
  <c r="H42" i="627"/>
  <c r="H41" i="627"/>
  <c r="H40" i="627"/>
  <c r="P39" i="627"/>
  <c r="K39" i="627"/>
  <c r="L39" i="627" s="1"/>
  <c r="H39" i="627"/>
  <c r="J38" i="627"/>
  <c r="J51" i="627" s="1"/>
  <c r="H37" i="627"/>
  <c r="H36" i="627"/>
  <c r="H35" i="627"/>
  <c r="H34" i="627"/>
  <c r="H33" i="627"/>
  <c r="H32" i="627"/>
  <c r="H31" i="627"/>
  <c r="P30" i="627"/>
  <c r="K30" i="627" s="1"/>
  <c r="L30" i="627"/>
  <c r="H30" i="627"/>
  <c r="P29" i="627"/>
  <c r="K29" i="627"/>
  <c r="L29" i="627" s="1"/>
  <c r="H29" i="627"/>
  <c r="P28" i="627"/>
  <c r="K28" i="627" s="1"/>
  <c r="L28" i="627"/>
  <c r="H28" i="627"/>
  <c r="P27" i="627"/>
  <c r="K27" i="627"/>
  <c r="L27" i="627" s="1"/>
  <c r="H27" i="627"/>
  <c r="P26" i="627"/>
  <c r="K26" i="627" s="1"/>
  <c r="L26" i="627"/>
  <c r="H26" i="627"/>
  <c r="P25" i="627"/>
  <c r="K25" i="627"/>
  <c r="L25" i="627" s="1"/>
  <c r="L38" i="627" s="1"/>
  <c r="L51" i="627" s="1"/>
  <c r="H25" i="627"/>
  <c r="J24" i="627"/>
  <c r="H23" i="627"/>
  <c r="H22" i="627"/>
  <c r="H20" i="627"/>
  <c r="P19" i="627"/>
  <c r="K19" i="627"/>
  <c r="L19" i="627" s="1"/>
  <c r="H19" i="627"/>
  <c r="P18" i="627"/>
  <c r="K18" i="627" s="1"/>
  <c r="L18" i="627" s="1"/>
  <c r="H18" i="627"/>
  <c r="P17" i="627"/>
  <c r="K17" i="627"/>
  <c r="L17" i="627" s="1"/>
  <c r="H17" i="627"/>
  <c r="J16" i="627"/>
  <c r="H15" i="627"/>
  <c r="H14" i="627"/>
  <c r="H13" i="627"/>
  <c r="H12" i="627"/>
  <c r="H11" i="627"/>
  <c r="H10" i="627"/>
  <c r="H9" i="627"/>
  <c r="P8" i="627"/>
  <c r="K8" i="627"/>
  <c r="L8" i="627" s="1"/>
  <c r="H8" i="627"/>
  <c r="P7" i="627"/>
  <c r="K7" i="627" s="1"/>
  <c r="L7" i="627" s="1"/>
  <c r="H7" i="627"/>
  <c r="P6" i="627"/>
  <c r="K6" i="627"/>
  <c r="L6" i="627" s="1"/>
  <c r="H6" i="627"/>
  <c r="P5" i="627"/>
  <c r="K5" i="627" s="1"/>
  <c r="L5" i="627" s="1"/>
  <c r="L16" i="627" s="1"/>
  <c r="H5" i="627"/>
  <c r="I2" i="627"/>
  <c r="I1" i="627"/>
  <c r="E1" i="627"/>
  <c r="G1" i="629" l="1"/>
  <c r="G2" i="629" s="1"/>
  <c r="K24" i="627"/>
  <c r="K64" i="627"/>
  <c r="L52" i="627"/>
  <c r="L64" i="627" s="1"/>
  <c r="K38" i="628"/>
  <c r="K51" i="628" s="1"/>
  <c r="L25" i="628"/>
  <c r="L38" i="628" s="1"/>
  <c r="L51" i="628" s="1"/>
  <c r="G1" i="627"/>
  <c r="G2" i="627" s="1"/>
  <c r="L24" i="627"/>
  <c r="E2" i="627" s="1"/>
  <c r="L64" i="628"/>
  <c r="L100" i="627"/>
  <c r="K124" i="627"/>
  <c r="L112" i="627"/>
  <c r="L124" i="627" s="1"/>
  <c r="L5" i="628"/>
  <c r="L16" i="628" s="1"/>
  <c r="K16" i="628"/>
  <c r="L75" i="628"/>
  <c r="K16" i="627"/>
  <c r="L65" i="627"/>
  <c r="L75" i="627" s="1"/>
  <c r="K100" i="627"/>
  <c r="K75" i="628"/>
  <c r="L91" i="628"/>
  <c r="L111" i="628"/>
  <c r="K24" i="628"/>
  <c r="L17" i="629"/>
  <c r="L24" i="629" s="1"/>
  <c r="K24" i="629"/>
  <c r="K38" i="627"/>
  <c r="K51" i="627" s="1"/>
  <c r="L101" i="627"/>
  <c r="L111" i="627" s="1"/>
  <c r="L92" i="628"/>
  <c r="L100" i="628" s="1"/>
  <c r="K64" i="629"/>
  <c r="L52" i="629"/>
  <c r="L64" i="629" s="1"/>
  <c r="L92" i="629"/>
  <c r="L100" i="629" s="1"/>
  <c r="K100" i="629"/>
  <c r="K111" i="629"/>
  <c r="L101" i="629"/>
  <c r="L111" i="629" s="1"/>
  <c r="L5" i="629"/>
  <c r="L16" i="629" s="1"/>
  <c r="K16" i="629"/>
  <c r="L82" i="629"/>
  <c r="L91" i="629" s="1"/>
  <c r="K91" i="629"/>
  <c r="L25" i="629"/>
  <c r="L38" i="629" s="1"/>
  <c r="L51" i="629" s="1"/>
  <c r="L112" i="628"/>
  <c r="L124" i="628" s="1"/>
  <c r="L65" i="629"/>
  <c r="L75" i="629" s="1"/>
  <c r="L112" i="629"/>
  <c r="L124" i="629" s="1"/>
  <c r="E2" i="629" l="1"/>
  <c r="E2" i="628"/>
  <c r="M32" i="626" l="1"/>
  <c r="L32" i="626"/>
  <c r="L8" i="626" s="1"/>
  <c r="K32" i="626"/>
  <c r="J32" i="626"/>
  <c r="I32" i="626"/>
  <c r="H32" i="626"/>
  <c r="G32" i="626"/>
  <c r="F32" i="626"/>
  <c r="E32" i="626"/>
  <c r="D32" i="626"/>
  <c r="J8" i="626" s="1"/>
  <c r="Q15" i="626"/>
  <c r="P15" i="626"/>
  <c r="O15" i="626"/>
  <c r="N15" i="626"/>
  <c r="M15" i="626"/>
  <c r="L15" i="626"/>
  <c r="K15" i="626"/>
  <c r="J15" i="626"/>
  <c r="I15" i="626"/>
  <c r="H15" i="626"/>
  <c r="G15" i="626"/>
  <c r="F15" i="626"/>
  <c r="H8" i="626" s="1"/>
  <c r="E15" i="626"/>
  <c r="D15" i="626"/>
  <c r="L7" i="626"/>
  <c r="J7" i="626"/>
  <c r="H7" i="626"/>
  <c r="F7" i="626"/>
  <c r="L6" i="626"/>
  <c r="J6" i="626"/>
  <c r="H6" i="626"/>
  <c r="F6" i="626"/>
  <c r="M32" i="625"/>
  <c r="L32" i="625"/>
  <c r="K32" i="625"/>
  <c r="J32" i="625"/>
  <c r="I32" i="625"/>
  <c r="H32" i="625"/>
  <c r="G32" i="625"/>
  <c r="J8" i="625" s="1"/>
  <c r="F32" i="625"/>
  <c r="E32" i="625"/>
  <c r="D32" i="625"/>
  <c r="Q15" i="625"/>
  <c r="P15" i="625"/>
  <c r="O15" i="625"/>
  <c r="N15" i="625"/>
  <c r="M15" i="625"/>
  <c r="L15" i="625"/>
  <c r="K15" i="625"/>
  <c r="J15" i="625"/>
  <c r="I15" i="625"/>
  <c r="H15" i="625"/>
  <c r="G15" i="625"/>
  <c r="H8" i="625" s="1"/>
  <c r="F15" i="625"/>
  <c r="E15" i="625"/>
  <c r="D15" i="625"/>
  <c r="L7" i="625"/>
  <c r="J7" i="625"/>
  <c r="H7" i="625"/>
  <c r="F7" i="625"/>
  <c r="L6" i="625"/>
  <c r="J6" i="625"/>
  <c r="H6" i="625"/>
  <c r="F6" i="625"/>
  <c r="M32" i="624"/>
  <c r="L32" i="624"/>
  <c r="K32" i="624"/>
  <c r="L8" i="624" s="1"/>
  <c r="J32" i="624"/>
  <c r="I32" i="624"/>
  <c r="H32" i="624"/>
  <c r="G32" i="624"/>
  <c r="J8" i="624" s="1"/>
  <c r="F32" i="624"/>
  <c r="E32" i="624"/>
  <c r="D32" i="624"/>
  <c r="Q15" i="624"/>
  <c r="P15" i="624"/>
  <c r="O15" i="624"/>
  <c r="N15" i="624"/>
  <c r="M15" i="624"/>
  <c r="L15" i="624"/>
  <c r="K15" i="624"/>
  <c r="J15" i="624"/>
  <c r="I15" i="624"/>
  <c r="H15" i="624"/>
  <c r="G15" i="624"/>
  <c r="F15" i="624"/>
  <c r="H8" i="624" s="1"/>
  <c r="E15" i="624"/>
  <c r="D15" i="624"/>
  <c r="L7" i="624"/>
  <c r="J7" i="624"/>
  <c r="H7" i="624"/>
  <c r="F7" i="624"/>
  <c r="L6" i="624"/>
  <c r="J6" i="624"/>
  <c r="H6" i="624"/>
  <c r="F6" i="624"/>
  <c r="AE173" i="622"/>
  <c r="AD173" i="622"/>
  <c r="AA173" i="622"/>
  <c r="Z173" i="622"/>
  <c r="M173" i="622"/>
  <c r="W172" i="622"/>
  <c r="H172" i="622"/>
  <c r="W171" i="622"/>
  <c r="H171" i="622"/>
  <c r="AG170" i="622"/>
  <c r="AF170" i="622"/>
  <c r="W170" i="622"/>
  <c r="H170" i="622"/>
  <c r="AG169" i="622"/>
  <c r="AF169" i="622"/>
  <c r="W169" i="622"/>
  <c r="H169" i="622"/>
  <c r="AG168" i="622"/>
  <c r="AF168" i="622"/>
  <c r="W168" i="622"/>
  <c r="H168" i="622"/>
  <c r="AG167" i="622"/>
  <c r="AF167" i="622"/>
  <c r="W167" i="622"/>
  <c r="H167" i="622"/>
  <c r="W166" i="622"/>
  <c r="N166" i="622" s="1"/>
  <c r="P166" i="622"/>
  <c r="H166" i="622"/>
  <c r="AG165" i="622"/>
  <c r="W165" i="622"/>
  <c r="N165" i="622"/>
  <c r="AF165" i="622" s="1"/>
  <c r="P165" i="622"/>
  <c r="H165" i="622"/>
  <c r="W164" i="622"/>
  <c r="N164" i="622" s="1"/>
  <c r="P164" i="622"/>
  <c r="H164" i="622"/>
  <c r="AG163" i="622"/>
  <c r="W163" i="622"/>
  <c r="N163" i="622"/>
  <c r="AF163" i="622" s="1"/>
  <c r="P163" i="622"/>
  <c r="H163" i="622"/>
  <c r="W162" i="622"/>
  <c r="N162" i="622" s="1"/>
  <c r="P162" i="622"/>
  <c r="H162" i="622"/>
  <c r="W161" i="622"/>
  <c r="N161" i="622" s="1"/>
  <c r="P161" i="622"/>
  <c r="H161" i="622"/>
  <c r="AE160" i="622"/>
  <c r="AD160" i="622"/>
  <c r="AA160" i="622"/>
  <c r="Z160" i="622"/>
  <c r="M160" i="622"/>
  <c r="W159" i="622"/>
  <c r="H159" i="622"/>
  <c r="W158" i="622"/>
  <c r="H158" i="622"/>
  <c r="W157" i="622"/>
  <c r="H157" i="622"/>
  <c r="W156" i="622"/>
  <c r="H156" i="622"/>
  <c r="AG155" i="622"/>
  <c r="AF155" i="622"/>
  <c r="W155" i="622"/>
  <c r="H155" i="622"/>
  <c r="AG154" i="622"/>
  <c r="AF154" i="622"/>
  <c r="W154" i="622"/>
  <c r="H154" i="622"/>
  <c r="AG153" i="622"/>
  <c r="AF153" i="622"/>
  <c r="W153" i="622"/>
  <c r="H153" i="622"/>
  <c r="AG152" i="622"/>
  <c r="AF152" i="622"/>
  <c r="W152" i="622"/>
  <c r="H152" i="622"/>
  <c r="W151" i="622"/>
  <c r="N151" i="622"/>
  <c r="AG151" i="622" s="1"/>
  <c r="P151" i="622"/>
  <c r="H151" i="622"/>
  <c r="W150" i="622"/>
  <c r="N150" i="622" s="1"/>
  <c r="P150" i="622"/>
  <c r="H150" i="622"/>
  <c r="W149" i="622"/>
  <c r="N149" i="622"/>
  <c r="AG149" i="622" s="1"/>
  <c r="H149" i="622"/>
  <c r="W148" i="622"/>
  <c r="P148" i="622"/>
  <c r="N148" i="622"/>
  <c r="AG148" i="622" s="1"/>
  <c r="P160" i="622"/>
  <c r="H148" i="622"/>
  <c r="AE147" i="622"/>
  <c r="AD147" i="622"/>
  <c r="AA147" i="622"/>
  <c r="Z147" i="622"/>
  <c r="W147" i="622"/>
  <c r="M147" i="622"/>
  <c r="W146" i="622"/>
  <c r="H146" i="622"/>
  <c r="AG145" i="622"/>
  <c r="AF145" i="622"/>
  <c r="W145" i="622"/>
  <c r="W144" i="622"/>
  <c r="N144" i="622"/>
  <c r="AG144" i="622" s="1"/>
  <c r="H144" i="622"/>
  <c r="W143" i="622"/>
  <c r="N143" i="622" s="1"/>
  <c r="P143" i="622"/>
  <c r="H143" i="622"/>
  <c r="AG142" i="622"/>
  <c r="W142" i="622"/>
  <c r="N142" i="622"/>
  <c r="AF142" i="622" s="1"/>
  <c r="H142" i="622"/>
  <c r="W141" i="622"/>
  <c r="N141" i="622" s="1"/>
  <c r="P141" i="622"/>
  <c r="H141" i="622"/>
  <c r="W140" i="622"/>
  <c r="N140" i="622" s="1"/>
  <c r="P140" i="622"/>
  <c r="H140" i="622"/>
  <c r="W139" i="622"/>
  <c r="N139" i="622" s="1"/>
  <c r="P139" i="622"/>
  <c r="H139" i="622"/>
  <c r="W138" i="622"/>
  <c r="N138" i="622" s="1"/>
  <c r="P138" i="622"/>
  <c r="H138" i="622"/>
  <c r="W137" i="622"/>
  <c r="N137" i="622" s="1"/>
  <c r="P137" i="622"/>
  <c r="H137" i="622"/>
  <c r="W136" i="622"/>
  <c r="N136" i="622" s="1"/>
  <c r="P136" i="622"/>
  <c r="H136" i="622"/>
  <c r="W135" i="622"/>
  <c r="N135" i="622" s="1"/>
  <c r="P135" i="622"/>
  <c r="P147" i="622"/>
  <c r="H135" i="622"/>
  <c r="AE134" i="622"/>
  <c r="AD134" i="622"/>
  <c r="AA134" i="622"/>
  <c r="Z134" i="622"/>
  <c r="M134" i="622"/>
  <c r="W133" i="622"/>
  <c r="H133" i="622"/>
  <c r="W132" i="622"/>
  <c r="H132" i="622"/>
  <c r="AG131" i="622"/>
  <c r="AF131" i="622"/>
  <c r="W131" i="622"/>
  <c r="H131" i="622"/>
  <c r="AG130" i="622"/>
  <c r="AF130" i="622"/>
  <c r="W130" i="622"/>
  <c r="H130" i="622"/>
  <c r="AG129" i="622"/>
  <c r="AF129" i="622"/>
  <c r="W129" i="622"/>
  <c r="H129" i="622"/>
  <c r="AG128" i="622"/>
  <c r="W128" i="622"/>
  <c r="N128" i="622" s="1"/>
  <c r="O128" i="622" s="1"/>
  <c r="P128" i="622"/>
  <c r="AF128" i="622"/>
  <c r="H128" i="622"/>
  <c r="W127" i="622"/>
  <c r="O127" i="622"/>
  <c r="N127" i="622"/>
  <c r="H127" i="622"/>
  <c r="AF126" i="622"/>
  <c r="W126" i="622"/>
  <c r="N126" i="622" s="1"/>
  <c r="AG126" i="622" s="1"/>
  <c r="O126" i="622"/>
  <c r="P126" i="622"/>
  <c r="H126" i="622"/>
  <c r="AG125" i="622"/>
  <c r="W125" i="622"/>
  <c r="O125" i="622"/>
  <c r="N125" i="622"/>
  <c r="AF125" i="622" s="1"/>
  <c r="R125" i="622"/>
  <c r="P125" i="622"/>
  <c r="H125" i="622"/>
  <c r="W124" i="622"/>
  <c r="N124" i="622" s="1"/>
  <c r="AG124" i="622" s="1"/>
  <c r="P124" i="622"/>
  <c r="H124" i="622"/>
  <c r="W123" i="622"/>
  <c r="O123" i="622"/>
  <c r="N123" i="622"/>
  <c r="Q123" i="622"/>
  <c r="P123" i="622"/>
  <c r="H123" i="622"/>
  <c r="W122" i="622"/>
  <c r="N122" i="622" s="1"/>
  <c r="P122" i="622"/>
  <c r="H122" i="622"/>
  <c r="AE121" i="622"/>
  <c r="AD121" i="622"/>
  <c r="AA121" i="622"/>
  <c r="Z121" i="622"/>
  <c r="W121" i="622"/>
  <c r="M121" i="622"/>
  <c r="AG120" i="622"/>
  <c r="AF120" i="622"/>
  <c r="W120" i="622"/>
  <c r="H120" i="622"/>
  <c r="AG119" i="622"/>
  <c r="AF119" i="622"/>
  <c r="W119" i="622"/>
  <c r="H119" i="622"/>
  <c r="AG118" i="622"/>
  <c r="AF118" i="622"/>
  <c r="W118" i="622"/>
  <c r="H118" i="622"/>
  <c r="AG117" i="622"/>
  <c r="AF117" i="622"/>
  <c r="W117" i="622"/>
  <c r="H117" i="622"/>
  <c r="W116" i="622"/>
  <c r="N116" i="622" s="1"/>
  <c r="P116" i="622"/>
  <c r="H116" i="622"/>
  <c r="AG115" i="622"/>
  <c r="W115" i="622"/>
  <c r="P115" i="622"/>
  <c r="N115" i="622"/>
  <c r="O115" i="622" s="1"/>
  <c r="AF115" i="622"/>
  <c r="H115" i="622"/>
  <c r="W114" i="622"/>
  <c r="N114" i="622" s="1"/>
  <c r="P114" i="622"/>
  <c r="H114" i="622"/>
  <c r="AG113" i="622"/>
  <c r="W113" i="622"/>
  <c r="P113" i="622"/>
  <c r="N113" i="622"/>
  <c r="O113" i="622" s="1"/>
  <c r="AF113" i="622"/>
  <c r="H113" i="622"/>
  <c r="W112" i="622"/>
  <c r="N112" i="622" s="1"/>
  <c r="P112" i="622"/>
  <c r="H112" i="622"/>
  <c r="AG111" i="622"/>
  <c r="W111" i="622"/>
  <c r="P111" i="622"/>
  <c r="N111" i="622"/>
  <c r="O111" i="622" s="1"/>
  <c r="AF111" i="622"/>
  <c r="H111" i="622"/>
  <c r="W110" i="622"/>
  <c r="N110" i="622" s="1"/>
  <c r="P110" i="622"/>
  <c r="H110" i="622"/>
  <c r="W109" i="622"/>
  <c r="O109" i="622"/>
  <c r="N109" i="622"/>
  <c r="AF109" i="622" s="1"/>
  <c r="P109" i="622"/>
  <c r="H109" i="622"/>
  <c r="AE108" i="622"/>
  <c r="AD108" i="622"/>
  <c r="AA108" i="622"/>
  <c r="Z108" i="622"/>
  <c r="W108" i="622"/>
  <c r="M108" i="622"/>
  <c r="W107" i="622"/>
  <c r="H107" i="622"/>
  <c r="AG106" i="622"/>
  <c r="AF106" i="622"/>
  <c r="W106" i="622"/>
  <c r="H106" i="622"/>
  <c r="AG105" i="622"/>
  <c r="AF105" i="622"/>
  <c r="W105" i="622"/>
  <c r="H105" i="622"/>
  <c r="AG104" i="622"/>
  <c r="AF104" i="622"/>
  <c r="W104" i="622"/>
  <c r="H104" i="622"/>
  <c r="AG103" i="622"/>
  <c r="AF103" i="622"/>
  <c r="W103" i="622"/>
  <c r="H103" i="622"/>
  <c r="AG102" i="622"/>
  <c r="AF102" i="622"/>
  <c r="W102" i="622"/>
  <c r="H102" i="622"/>
  <c r="AG101" i="622"/>
  <c r="AF101" i="622"/>
  <c r="W101" i="622"/>
  <c r="W100" i="622"/>
  <c r="N100" i="622" s="1"/>
  <c r="P100" i="622"/>
  <c r="H100" i="622"/>
  <c r="W99" i="622"/>
  <c r="N99" i="622"/>
  <c r="AF99" i="622" s="1"/>
  <c r="P99" i="622"/>
  <c r="H99" i="622"/>
  <c r="W98" i="622"/>
  <c r="N98" i="622" s="1"/>
  <c r="P98" i="622"/>
  <c r="H98" i="622"/>
  <c r="W97" i="622"/>
  <c r="N97" i="622"/>
  <c r="AF97" i="622" s="1"/>
  <c r="P97" i="622"/>
  <c r="H97" i="622"/>
  <c r="W96" i="622"/>
  <c r="N96" i="622"/>
  <c r="P96" i="622"/>
  <c r="H96" i="622"/>
  <c r="AE95" i="622"/>
  <c r="AD95" i="622"/>
  <c r="AA95" i="622"/>
  <c r="Z95" i="622"/>
  <c r="M95" i="622"/>
  <c r="AG94" i="622"/>
  <c r="AF94" i="622"/>
  <c r="W94" i="622"/>
  <c r="H94" i="622"/>
  <c r="AG93" i="622"/>
  <c r="AF93" i="622"/>
  <c r="W93" i="622"/>
  <c r="H93" i="622"/>
  <c r="AG92" i="622"/>
  <c r="AF92" i="622"/>
  <c r="W92" i="622"/>
  <c r="H92" i="622"/>
  <c r="AG91" i="622"/>
  <c r="AF91" i="622"/>
  <c r="W91" i="622"/>
  <c r="H91" i="622"/>
  <c r="AG90" i="622"/>
  <c r="AF90" i="622"/>
  <c r="W90" i="622"/>
  <c r="H90" i="622"/>
  <c r="W89" i="622"/>
  <c r="P89" i="622"/>
  <c r="N89" i="622"/>
  <c r="AF89" i="622" s="1"/>
  <c r="H89" i="622"/>
  <c r="W88" i="622"/>
  <c r="P88" i="622"/>
  <c r="N88" i="622"/>
  <c r="AG88" i="622" s="1"/>
  <c r="H88" i="622"/>
  <c r="W87" i="622"/>
  <c r="P87" i="622"/>
  <c r="N87" i="622"/>
  <c r="AF87" i="622" s="1"/>
  <c r="H87" i="622"/>
  <c r="W86" i="622"/>
  <c r="P86" i="622"/>
  <c r="N86" i="622"/>
  <c r="AG86" i="622" s="1"/>
  <c r="H86" i="622"/>
  <c r="W85" i="622"/>
  <c r="N85" i="622"/>
  <c r="AF85" i="622" s="1"/>
  <c r="P85" i="622"/>
  <c r="H85" i="622"/>
  <c r="W84" i="622"/>
  <c r="P84" i="622"/>
  <c r="N84" i="622"/>
  <c r="AG84" i="622" s="1"/>
  <c r="H84" i="622"/>
  <c r="W83" i="622"/>
  <c r="N83" i="622" s="1"/>
  <c r="P83" i="622"/>
  <c r="P95" i="622"/>
  <c r="H83" i="622"/>
  <c r="AE82" i="622"/>
  <c r="AD82" i="622"/>
  <c r="AA82" i="622"/>
  <c r="Z82" i="622"/>
  <c r="M82" i="622"/>
  <c r="P82" i="622" s="1"/>
  <c r="W81" i="622"/>
  <c r="AG80" i="622"/>
  <c r="AF80" i="622"/>
  <c r="W80" i="622"/>
  <c r="AG79" i="622"/>
  <c r="AF79" i="622"/>
  <c r="W79" i="622"/>
  <c r="AG78" i="622"/>
  <c r="AF78" i="622"/>
  <c r="W78" i="622"/>
  <c r="AG77" i="622"/>
  <c r="AF77" i="622"/>
  <c r="W77" i="622"/>
  <c r="AG76" i="622"/>
  <c r="AF76" i="622"/>
  <c r="W76" i="622"/>
  <c r="H76" i="622"/>
  <c r="W75" i="622"/>
  <c r="N75" i="622" s="1"/>
  <c r="P75" i="622"/>
  <c r="H75" i="622"/>
  <c r="AG74" i="622"/>
  <c r="W74" i="622"/>
  <c r="N74" i="622"/>
  <c r="O74" i="622" s="1"/>
  <c r="P74" i="622"/>
  <c r="H74" i="622"/>
  <c r="W73" i="622"/>
  <c r="N73" i="622" s="1"/>
  <c r="P73" i="622"/>
  <c r="H73" i="622"/>
  <c r="AG72" i="622"/>
  <c r="W72" i="622"/>
  <c r="N72" i="622"/>
  <c r="O72" i="622" s="1"/>
  <c r="P72" i="622"/>
  <c r="H72" i="622"/>
  <c r="W71" i="622"/>
  <c r="N71" i="622" s="1"/>
  <c r="P71" i="622"/>
  <c r="H71" i="622"/>
  <c r="W70" i="622"/>
  <c r="N70" i="622" s="1"/>
  <c r="H70" i="622"/>
  <c r="AE69" i="622"/>
  <c r="AD69" i="622"/>
  <c r="AA69" i="622"/>
  <c r="Z69" i="622"/>
  <c r="W69" i="622"/>
  <c r="M69" i="622"/>
  <c r="W68" i="622"/>
  <c r="H68" i="622"/>
  <c r="AG67" i="622"/>
  <c r="AF67" i="622"/>
  <c r="W67" i="622"/>
  <c r="H67" i="622"/>
  <c r="AG66" i="622"/>
  <c r="AF66" i="622"/>
  <c r="W66" i="622"/>
  <c r="H66" i="622"/>
  <c r="AG65" i="622"/>
  <c r="AF65" i="622"/>
  <c r="W65" i="622"/>
  <c r="H65" i="622"/>
  <c r="AG64" i="622"/>
  <c r="AF64" i="622"/>
  <c r="W64" i="622"/>
  <c r="H64" i="622"/>
  <c r="AG63" i="622"/>
  <c r="AF63" i="622"/>
  <c r="W63" i="622"/>
  <c r="H63" i="622"/>
  <c r="AG62" i="622"/>
  <c r="AF62" i="622"/>
  <c r="W62" i="622"/>
  <c r="H62" i="622"/>
  <c r="W61" i="622"/>
  <c r="N61" i="622"/>
  <c r="AF61" i="622" s="1"/>
  <c r="P61" i="622"/>
  <c r="H61" i="622"/>
  <c r="W60" i="622"/>
  <c r="P60" i="622"/>
  <c r="N60" i="622"/>
  <c r="O60" i="622" s="1"/>
  <c r="AG60" i="622"/>
  <c r="H60" i="622"/>
  <c r="W59" i="622"/>
  <c r="N59" i="622"/>
  <c r="AF59" i="622" s="1"/>
  <c r="P59" i="622"/>
  <c r="H59" i="622"/>
  <c r="W58" i="622"/>
  <c r="P58" i="622"/>
  <c r="N58" i="622"/>
  <c r="O58" i="622" s="1"/>
  <c r="AG58" i="622"/>
  <c r="H58" i="622"/>
  <c r="W57" i="622"/>
  <c r="N57" i="622" s="1"/>
  <c r="P57" i="622"/>
  <c r="H57" i="622"/>
  <c r="AE56" i="622"/>
  <c r="AD56" i="622"/>
  <c r="AA56" i="622"/>
  <c r="Z56" i="622"/>
  <c r="W56" i="622"/>
  <c r="M56" i="622"/>
  <c r="W55" i="622"/>
  <c r="H55" i="622"/>
  <c r="AG54" i="622"/>
  <c r="AF54" i="622"/>
  <c r="W54" i="622"/>
  <c r="H54" i="622"/>
  <c r="AG53" i="622"/>
  <c r="AF53" i="622"/>
  <c r="W53" i="622"/>
  <c r="H53" i="622"/>
  <c r="AG52" i="622"/>
  <c r="AF52" i="622"/>
  <c r="W52" i="622"/>
  <c r="H52" i="622"/>
  <c r="AG51" i="622"/>
  <c r="W51" i="622"/>
  <c r="N51" i="622"/>
  <c r="O51" i="622" s="1"/>
  <c r="P51" i="622"/>
  <c r="H51" i="622"/>
  <c r="W50" i="622"/>
  <c r="N50" i="622" s="1"/>
  <c r="P50" i="622"/>
  <c r="H50" i="622"/>
  <c r="AG49" i="622"/>
  <c r="W49" i="622"/>
  <c r="N49" i="622"/>
  <c r="O49" i="622" s="1"/>
  <c r="P49" i="622"/>
  <c r="H49" i="622"/>
  <c r="W48" i="622"/>
  <c r="N48" i="622" s="1"/>
  <c r="P48" i="622"/>
  <c r="H48" i="622"/>
  <c r="AG47" i="622"/>
  <c r="W47" i="622"/>
  <c r="P47" i="622"/>
  <c r="N47" i="622"/>
  <c r="O47" i="622" s="1"/>
  <c r="H47" i="622"/>
  <c r="W46" i="622"/>
  <c r="N46" i="622" s="1"/>
  <c r="P46" i="622"/>
  <c r="H46" i="622"/>
  <c r="AG45" i="622"/>
  <c r="W45" i="622"/>
  <c r="P45" i="622"/>
  <c r="N45" i="622"/>
  <c r="O45" i="622" s="1"/>
  <c r="H45" i="622"/>
  <c r="AF44" i="622"/>
  <c r="W44" i="622"/>
  <c r="P44" i="622"/>
  <c r="N44" i="622"/>
  <c r="O44" i="622" s="1"/>
  <c r="H44" i="622"/>
  <c r="AE43" i="622"/>
  <c r="AD43" i="622"/>
  <c r="AA43" i="622"/>
  <c r="Z43" i="622"/>
  <c r="M43" i="622"/>
  <c r="W42" i="622"/>
  <c r="H42" i="622"/>
  <c r="W41" i="622"/>
  <c r="H41" i="622"/>
  <c r="AG40" i="622"/>
  <c r="AF40" i="622"/>
  <c r="W40" i="622"/>
  <c r="H40" i="622"/>
  <c r="AG39" i="622"/>
  <c r="AF39" i="622"/>
  <c r="W39" i="622"/>
  <c r="H39" i="622"/>
  <c r="AG38" i="622"/>
  <c r="AF38" i="622"/>
  <c r="W38" i="622"/>
  <c r="H38" i="622"/>
  <c r="AG37" i="622"/>
  <c r="AF37" i="622"/>
  <c r="W37" i="622"/>
  <c r="H37" i="622"/>
  <c r="W36" i="622"/>
  <c r="N36" i="622" s="1"/>
  <c r="P36" i="622"/>
  <c r="H36" i="622"/>
  <c r="AG35" i="622"/>
  <c r="W35" i="622"/>
  <c r="P35" i="622"/>
  <c r="N35" i="622"/>
  <c r="O35" i="622" s="1"/>
  <c r="H35" i="622"/>
  <c r="W34" i="622"/>
  <c r="N34" i="622" s="1"/>
  <c r="P34" i="622"/>
  <c r="H34" i="622"/>
  <c r="AG33" i="622"/>
  <c r="W33" i="622"/>
  <c r="P33" i="622"/>
  <c r="N33" i="622"/>
  <c r="O33" i="622" s="1"/>
  <c r="H33" i="622"/>
  <c r="W32" i="622"/>
  <c r="N32" i="622" s="1"/>
  <c r="P32" i="622"/>
  <c r="H32" i="622"/>
  <c r="W31" i="622"/>
  <c r="N31" i="622" s="1"/>
  <c r="P31" i="622"/>
  <c r="H31" i="622"/>
  <c r="AE30" i="622"/>
  <c r="AD30" i="622"/>
  <c r="AA30" i="622"/>
  <c r="Z30" i="622"/>
  <c r="M30" i="622"/>
  <c r="AF29" i="622"/>
  <c r="W29" i="622"/>
  <c r="H29" i="622"/>
  <c r="AG28" i="622"/>
  <c r="AF28" i="622"/>
  <c r="W28" i="622"/>
  <c r="H28" i="622"/>
  <c r="AG27" i="622"/>
  <c r="AF27" i="622"/>
  <c r="W27" i="622"/>
  <c r="H27" i="622"/>
  <c r="AG26" i="622"/>
  <c r="AF26" i="622"/>
  <c r="W26" i="622"/>
  <c r="H26" i="622"/>
  <c r="AG25" i="622"/>
  <c r="AF25" i="622"/>
  <c r="W25" i="622"/>
  <c r="H25" i="622"/>
  <c r="W24" i="622"/>
  <c r="N24" i="622"/>
  <c r="AF24" i="622" s="1"/>
  <c r="P24" i="622"/>
  <c r="H24" i="622"/>
  <c r="W23" i="622"/>
  <c r="N23" i="622" s="1"/>
  <c r="P23" i="622"/>
  <c r="H23" i="622"/>
  <c r="W22" i="622"/>
  <c r="N22" i="622"/>
  <c r="P22" i="622"/>
  <c r="H22" i="622"/>
  <c r="W21" i="622"/>
  <c r="N21" i="622" s="1"/>
  <c r="P21" i="622"/>
  <c r="H21" i="622"/>
  <c r="W20" i="622"/>
  <c r="N20" i="622" s="1"/>
  <c r="P20" i="622"/>
  <c r="H20" i="622"/>
  <c r="W19" i="622"/>
  <c r="P19" i="622"/>
  <c r="N19" i="622"/>
  <c r="O19" i="622" s="1"/>
  <c r="Q19" i="622"/>
  <c r="H19" i="622"/>
  <c r="AF18" i="622"/>
  <c r="W18" i="622"/>
  <c r="N18" i="622" s="1"/>
  <c r="P18" i="622"/>
  <c r="P30" i="622"/>
  <c r="H18" i="622"/>
  <c r="AE17" i="622"/>
  <c r="AD17" i="622"/>
  <c r="AA17" i="622"/>
  <c r="Z17" i="622"/>
  <c r="W17" i="622"/>
  <c r="M17" i="622"/>
  <c r="AG16" i="622"/>
  <c r="AF16" i="622"/>
  <c r="W16" i="622"/>
  <c r="H16" i="622"/>
  <c r="AG15" i="622"/>
  <c r="AF15" i="622"/>
  <c r="W15" i="622"/>
  <c r="H15" i="622"/>
  <c r="AG14" i="622"/>
  <c r="AF14" i="622"/>
  <c r="W14" i="622"/>
  <c r="H14" i="622"/>
  <c r="AG13" i="622"/>
  <c r="AF13" i="622"/>
  <c r="W13" i="622"/>
  <c r="H13" i="622"/>
  <c r="W12" i="622"/>
  <c r="N12" i="622"/>
  <c r="P12" i="622"/>
  <c r="H12" i="622"/>
  <c r="W11" i="622"/>
  <c r="P11" i="622"/>
  <c r="N11" i="622"/>
  <c r="O11" i="622" s="1"/>
  <c r="R11" i="622"/>
  <c r="AG11" i="622"/>
  <c r="H11" i="622"/>
  <c r="W10" i="622"/>
  <c r="N10" i="622"/>
  <c r="P10" i="622"/>
  <c r="H10" i="622"/>
  <c r="W9" i="622"/>
  <c r="P9" i="622"/>
  <c r="N9" i="622"/>
  <c r="O9" i="622" s="1"/>
  <c r="R9" i="622"/>
  <c r="AG9" i="622"/>
  <c r="H9" i="622"/>
  <c r="W8" i="622"/>
  <c r="N8" i="622"/>
  <c r="AG8" i="622" s="1"/>
  <c r="P8" i="622"/>
  <c r="H8" i="622"/>
  <c r="W7" i="622"/>
  <c r="N7" i="622" s="1"/>
  <c r="P7" i="622"/>
  <c r="H7" i="622"/>
  <c r="W6" i="622"/>
  <c r="P6" i="622"/>
  <c r="N6" i="622"/>
  <c r="AG6" i="622" s="1"/>
  <c r="H6" i="622"/>
  <c r="W5" i="622"/>
  <c r="P5" i="622"/>
  <c r="N5" i="622"/>
  <c r="AG5" i="622" s="1"/>
  <c r="H5" i="622"/>
  <c r="AE2" i="622"/>
  <c r="AD2" i="622"/>
  <c r="AA2" i="622"/>
  <c r="Z2" i="622"/>
  <c r="I2" i="622"/>
  <c r="I1" i="622"/>
  <c r="E1" i="622"/>
  <c r="AE173" i="621"/>
  <c r="AD173" i="621"/>
  <c r="AA173" i="621"/>
  <c r="Z173" i="621"/>
  <c r="M173" i="621"/>
  <c r="W172" i="621"/>
  <c r="H172" i="621"/>
  <c r="W171" i="621"/>
  <c r="H171" i="621"/>
  <c r="AG170" i="621"/>
  <c r="AF170" i="621"/>
  <c r="W170" i="621"/>
  <c r="H170" i="621"/>
  <c r="AG169" i="621"/>
  <c r="AF169" i="621"/>
  <c r="W169" i="621"/>
  <c r="H169" i="621"/>
  <c r="AG168" i="621"/>
  <c r="AF168" i="621"/>
  <c r="W168" i="621"/>
  <c r="H168" i="621"/>
  <c r="AG167" i="621"/>
  <c r="AF167" i="621"/>
  <c r="W167" i="621"/>
  <c r="H167" i="621"/>
  <c r="W166" i="621"/>
  <c r="P166" i="621"/>
  <c r="N166" i="621"/>
  <c r="AG166" i="621" s="1"/>
  <c r="H166" i="621"/>
  <c r="W165" i="621"/>
  <c r="N165" i="621" s="1"/>
  <c r="P165" i="621"/>
  <c r="H165" i="621"/>
  <c r="W164" i="621"/>
  <c r="P164" i="621"/>
  <c r="N164" i="621"/>
  <c r="AG164" i="621" s="1"/>
  <c r="H164" i="621"/>
  <c r="W163" i="621"/>
  <c r="N163" i="621" s="1"/>
  <c r="P163" i="621"/>
  <c r="H163" i="621"/>
  <c r="W162" i="621"/>
  <c r="P162" i="621"/>
  <c r="N162" i="621"/>
  <c r="AG162" i="621" s="1"/>
  <c r="H162" i="621"/>
  <c r="W161" i="621"/>
  <c r="P161" i="621"/>
  <c r="N161" i="621"/>
  <c r="AG161" i="621" s="1"/>
  <c r="H161" i="621"/>
  <c r="AE160" i="621"/>
  <c r="AD160" i="621"/>
  <c r="AA160" i="621"/>
  <c r="Z160" i="621"/>
  <c r="M160" i="621"/>
  <c r="P160" i="621" s="1"/>
  <c r="W159" i="621"/>
  <c r="H159" i="621"/>
  <c r="W158" i="621"/>
  <c r="H158" i="621"/>
  <c r="W157" i="621"/>
  <c r="H157" i="621"/>
  <c r="W156" i="621"/>
  <c r="H156" i="621"/>
  <c r="AG155" i="621"/>
  <c r="AF155" i="621"/>
  <c r="W155" i="621"/>
  <c r="H155" i="621"/>
  <c r="AG154" i="621"/>
  <c r="AF154" i="621"/>
  <c r="W154" i="621"/>
  <c r="H154" i="621"/>
  <c r="AG153" i="621"/>
  <c r="AF153" i="621"/>
  <c r="W153" i="621"/>
  <c r="H153" i="621"/>
  <c r="AG152" i="621"/>
  <c r="AF152" i="621"/>
  <c r="W152" i="621"/>
  <c r="H152" i="621"/>
  <c r="W151" i="621"/>
  <c r="N151" i="621" s="1"/>
  <c r="P151" i="621"/>
  <c r="H151" i="621"/>
  <c r="W150" i="621"/>
  <c r="P150" i="621"/>
  <c r="N150" i="621"/>
  <c r="AG150" i="621" s="1"/>
  <c r="H150" i="621"/>
  <c r="W149" i="621"/>
  <c r="N149" i="621" s="1"/>
  <c r="P149" i="621"/>
  <c r="H149" i="621"/>
  <c r="W148" i="621"/>
  <c r="N148" i="621" s="1"/>
  <c r="P148" i="621"/>
  <c r="H148" i="621"/>
  <c r="AE147" i="621"/>
  <c r="AD147" i="621"/>
  <c r="AA147" i="621"/>
  <c r="Z147" i="621"/>
  <c r="W147" i="621"/>
  <c r="M147" i="621"/>
  <c r="W146" i="621"/>
  <c r="H146" i="621"/>
  <c r="AG145" i="621"/>
  <c r="AF145" i="621"/>
  <c r="W145" i="621"/>
  <c r="W144" i="621"/>
  <c r="N144" i="621" s="1"/>
  <c r="P144" i="621"/>
  <c r="H144" i="621"/>
  <c r="W143" i="621"/>
  <c r="P143" i="621"/>
  <c r="N143" i="621"/>
  <c r="AG143" i="621" s="1"/>
  <c r="H143" i="621"/>
  <c r="W142" i="621"/>
  <c r="N142" i="621" s="1"/>
  <c r="P142" i="621"/>
  <c r="H142" i="621"/>
  <c r="W141" i="621"/>
  <c r="P141" i="621"/>
  <c r="N141" i="621"/>
  <c r="AG141" i="621" s="1"/>
  <c r="H141" i="621"/>
  <c r="W140" i="621"/>
  <c r="N140" i="621" s="1"/>
  <c r="P140" i="621"/>
  <c r="H140" i="621"/>
  <c r="W139" i="621"/>
  <c r="P139" i="621"/>
  <c r="N139" i="621"/>
  <c r="AG139" i="621" s="1"/>
  <c r="H139" i="621"/>
  <c r="W138" i="621"/>
  <c r="N138" i="621" s="1"/>
  <c r="P138" i="621"/>
  <c r="H138" i="621"/>
  <c r="W137" i="621"/>
  <c r="N137" i="621"/>
  <c r="AG137" i="621" s="1"/>
  <c r="P137" i="621"/>
  <c r="H137" i="621"/>
  <c r="W136" i="621"/>
  <c r="N136" i="621" s="1"/>
  <c r="P136" i="621"/>
  <c r="H136" i="621"/>
  <c r="W135" i="621"/>
  <c r="N135" i="621" s="1"/>
  <c r="P135" i="621"/>
  <c r="H135" i="621"/>
  <c r="AE134" i="621"/>
  <c r="AD134" i="621"/>
  <c r="AA134" i="621"/>
  <c r="Z134" i="621"/>
  <c r="M134" i="621"/>
  <c r="W133" i="621"/>
  <c r="H133" i="621"/>
  <c r="W132" i="621"/>
  <c r="H132" i="621"/>
  <c r="AG131" i="621"/>
  <c r="AF131" i="621"/>
  <c r="W131" i="621"/>
  <c r="H131" i="621"/>
  <c r="W130" i="621"/>
  <c r="N130" i="621" s="1"/>
  <c r="P130" i="621"/>
  <c r="H130" i="621"/>
  <c r="W129" i="621"/>
  <c r="N129" i="621"/>
  <c r="AG129" i="621" s="1"/>
  <c r="P129" i="621"/>
  <c r="H129" i="621"/>
  <c r="W128" i="621"/>
  <c r="N128" i="621" s="1"/>
  <c r="P128" i="621"/>
  <c r="H128" i="621"/>
  <c r="W127" i="621"/>
  <c r="N127" i="621"/>
  <c r="AG127" i="621" s="1"/>
  <c r="P127" i="621"/>
  <c r="H127" i="621"/>
  <c r="W126" i="621"/>
  <c r="N126" i="621" s="1"/>
  <c r="P126" i="621"/>
  <c r="H126" i="621"/>
  <c r="W125" i="621"/>
  <c r="N125" i="621"/>
  <c r="AG125" i="621" s="1"/>
  <c r="P125" i="621"/>
  <c r="H125" i="621"/>
  <c r="W124" i="621"/>
  <c r="N124" i="621" s="1"/>
  <c r="P124" i="621"/>
  <c r="H124" i="621"/>
  <c r="W123" i="621"/>
  <c r="N123" i="621"/>
  <c r="AG123" i="621" s="1"/>
  <c r="P123" i="621"/>
  <c r="H123" i="621"/>
  <c r="W122" i="621"/>
  <c r="N122" i="621"/>
  <c r="AG122" i="621" s="1"/>
  <c r="P122" i="621"/>
  <c r="H122" i="621"/>
  <c r="AE121" i="621"/>
  <c r="AD121" i="621"/>
  <c r="AA121" i="621"/>
  <c r="Z121" i="621"/>
  <c r="W121" i="621"/>
  <c r="M121" i="621"/>
  <c r="AG120" i="621"/>
  <c r="AF120" i="621"/>
  <c r="W120" i="621"/>
  <c r="H120" i="621"/>
  <c r="AG119" i="621"/>
  <c r="AF119" i="621"/>
  <c r="W119" i="621"/>
  <c r="H119" i="621"/>
  <c r="AG118" i="621"/>
  <c r="AF118" i="621"/>
  <c r="W118" i="621"/>
  <c r="H118" i="621"/>
  <c r="AG117" i="621"/>
  <c r="AF117" i="621"/>
  <c r="W117" i="621"/>
  <c r="H117" i="621"/>
  <c r="AG116" i="621"/>
  <c r="W116" i="621"/>
  <c r="P116" i="621"/>
  <c r="N116" i="621"/>
  <c r="O116" i="621" s="1"/>
  <c r="AF116" i="621"/>
  <c r="H116" i="621"/>
  <c r="W115" i="621"/>
  <c r="N115" i="621" s="1"/>
  <c r="P115" i="621"/>
  <c r="H115" i="621"/>
  <c r="AG114" i="621"/>
  <c r="W114" i="621"/>
  <c r="P114" i="621"/>
  <c r="N114" i="621"/>
  <c r="O114" i="621" s="1"/>
  <c r="AF114" i="621"/>
  <c r="H114" i="621"/>
  <c r="W113" i="621"/>
  <c r="N113" i="621" s="1"/>
  <c r="P113" i="621"/>
  <c r="H113" i="621"/>
  <c r="AG112" i="621"/>
  <c r="W112" i="621"/>
  <c r="P112" i="621"/>
  <c r="N112" i="621"/>
  <c r="AF112" i="621" s="1"/>
  <c r="H112" i="621"/>
  <c r="W111" i="621"/>
  <c r="N111" i="621" s="1"/>
  <c r="P111" i="621"/>
  <c r="H111" i="621"/>
  <c r="AG110" i="621"/>
  <c r="W110" i="621"/>
  <c r="P110" i="621"/>
  <c r="N110" i="621"/>
  <c r="O110" i="621" s="1"/>
  <c r="AF110" i="621"/>
  <c r="H110" i="621"/>
  <c r="W109" i="621"/>
  <c r="N109" i="621" s="1"/>
  <c r="P109" i="621"/>
  <c r="P121" i="621"/>
  <c r="H109" i="621"/>
  <c r="AE108" i="621"/>
  <c r="AD108" i="621"/>
  <c r="AA108" i="621"/>
  <c r="Z108" i="621"/>
  <c r="W108" i="621"/>
  <c r="M108" i="621"/>
  <c r="W107" i="621"/>
  <c r="H107" i="621"/>
  <c r="AG106" i="621"/>
  <c r="AF106" i="621"/>
  <c r="W106" i="621"/>
  <c r="H106" i="621"/>
  <c r="AG105" i="621"/>
  <c r="AF105" i="621"/>
  <c r="W105" i="621"/>
  <c r="H105" i="621"/>
  <c r="AG104" i="621"/>
  <c r="AF104" i="621"/>
  <c r="W104" i="621"/>
  <c r="H104" i="621"/>
  <c r="AG103" i="621"/>
  <c r="AF103" i="621"/>
  <c r="W103" i="621"/>
  <c r="H103" i="621"/>
  <c r="AG102" i="621"/>
  <c r="AF102" i="621"/>
  <c r="W102" i="621"/>
  <c r="H102" i="621"/>
  <c r="AG101" i="621"/>
  <c r="AF101" i="621"/>
  <c r="W100" i="621"/>
  <c r="N100" i="621" s="1"/>
  <c r="P100" i="621"/>
  <c r="H100" i="621"/>
  <c r="W99" i="621"/>
  <c r="N99" i="621" s="1"/>
  <c r="H99" i="621"/>
  <c r="W98" i="621"/>
  <c r="N98" i="621" s="1"/>
  <c r="P98" i="621"/>
  <c r="H98" i="621"/>
  <c r="W97" i="621"/>
  <c r="N97" i="621" s="1"/>
  <c r="H97" i="621"/>
  <c r="W96" i="621"/>
  <c r="O96" i="621"/>
  <c r="N96" i="621"/>
  <c r="N108" i="621" s="1"/>
  <c r="H96" i="621"/>
  <c r="AE95" i="621"/>
  <c r="AD95" i="621"/>
  <c r="AA95" i="621"/>
  <c r="Z95" i="621"/>
  <c r="M95" i="621"/>
  <c r="AG94" i="621"/>
  <c r="AF94" i="621"/>
  <c r="W94" i="621"/>
  <c r="H94" i="621"/>
  <c r="AG93" i="621"/>
  <c r="AF93" i="621"/>
  <c r="W93" i="621"/>
  <c r="H93" i="621"/>
  <c r="AG92" i="621"/>
  <c r="AF92" i="621"/>
  <c r="W92" i="621"/>
  <c r="H92" i="621"/>
  <c r="AG91" i="621"/>
  <c r="AF91" i="621"/>
  <c r="W91" i="621"/>
  <c r="H91" i="621"/>
  <c r="AG90" i="621"/>
  <c r="AF90" i="621"/>
  <c r="W90" i="621"/>
  <c r="H90" i="621"/>
  <c r="W89" i="621"/>
  <c r="N89" i="621" s="1"/>
  <c r="P89" i="621"/>
  <c r="H89" i="621"/>
  <c r="AG88" i="621"/>
  <c r="W88" i="621"/>
  <c r="N88" i="621"/>
  <c r="O88" i="621" s="1"/>
  <c r="AF88" i="621"/>
  <c r="P88" i="621"/>
  <c r="H88" i="621"/>
  <c r="W87" i="621"/>
  <c r="N87" i="621" s="1"/>
  <c r="H87" i="621"/>
  <c r="W86" i="621"/>
  <c r="N86" i="621" s="1"/>
  <c r="P86" i="621"/>
  <c r="H86" i="621"/>
  <c r="W85" i="621"/>
  <c r="N85" i="621" s="1"/>
  <c r="P85" i="621"/>
  <c r="H85" i="621"/>
  <c r="AG84" i="621"/>
  <c r="W84" i="621"/>
  <c r="P84" i="621"/>
  <c r="N84" i="621"/>
  <c r="O84" i="621" s="1"/>
  <c r="R84" i="621" s="1"/>
  <c r="AF84" i="621"/>
  <c r="H84" i="621"/>
  <c r="AF83" i="621"/>
  <c r="W83" i="621"/>
  <c r="N83" i="621" s="1"/>
  <c r="P83" i="621"/>
  <c r="P95" i="621"/>
  <c r="H83" i="621"/>
  <c r="AE82" i="621"/>
  <c r="AD82" i="621"/>
  <c r="AA82" i="621"/>
  <c r="Z82" i="621"/>
  <c r="M82" i="621"/>
  <c r="W81" i="621"/>
  <c r="AG80" i="621"/>
  <c r="AF80" i="621"/>
  <c r="W80" i="621"/>
  <c r="AG79" i="621"/>
  <c r="AF79" i="621"/>
  <c r="W79" i="621"/>
  <c r="AG78" i="621"/>
  <c r="AF78" i="621"/>
  <c r="W78" i="621"/>
  <c r="AG77" i="621"/>
  <c r="AF77" i="621"/>
  <c r="W77" i="621"/>
  <c r="AG76" i="621"/>
  <c r="AF76" i="621"/>
  <c r="W76" i="621"/>
  <c r="H76" i="621"/>
  <c r="AG75" i="621"/>
  <c r="AF75" i="621"/>
  <c r="W74" i="621"/>
  <c r="N74" i="621"/>
  <c r="H74" i="621"/>
  <c r="W73" i="621"/>
  <c r="N73" i="621" s="1"/>
  <c r="O73" i="621" s="1"/>
  <c r="Q73" i="621" s="1"/>
  <c r="P73" i="621"/>
  <c r="H73" i="621"/>
  <c r="W72" i="621"/>
  <c r="N72" i="621" s="1"/>
  <c r="P72" i="621"/>
  <c r="H72" i="621"/>
  <c r="W71" i="621"/>
  <c r="P71" i="621"/>
  <c r="N71" i="621"/>
  <c r="O71" i="621" s="1"/>
  <c r="Q71" i="621"/>
  <c r="H71" i="621"/>
  <c r="W70" i="621"/>
  <c r="N70" i="621" s="1"/>
  <c r="P70" i="621"/>
  <c r="H70" i="621"/>
  <c r="AE69" i="621"/>
  <c r="AD69" i="621"/>
  <c r="AA69" i="621"/>
  <c r="Z69" i="621"/>
  <c r="W69" i="621"/>
  <c r="M69" i="621"/>
  <c r="W68" i="621"/>
  <c r="H68" i="621"/>
  <c r="AG67" i="621"/>
  <c r="AF67" i="621"/>
  <c r="W67" i="621"/>
  <c r="H67" i="621"/>
  <c r="AG66" i="621"/>
  <c r="AF66" i="621"/>
  <c r="W66" i="621"/>
  <c r="H66" i="621"/>
  <c r="AG65" i="621"/>
  <c r="AF65" i="621"/>
  <c r="W65" i="621"/>
  <c r="H65" i="621"/>
  <c r="AG64" i="621"/>
  <c r="AF64" i="621"/>
  <c r="W64" i="621"/>
  <c r="H64" i="621"/>
  <c r="AG63" i="621"/>
  <c r="AF63" i="621"/>
  <c r="W63" i="621"/>
  <c r="H63" i="621"/>
  <c r="AG62" i="621"/>
  <c r="AF62" i="621"/>
  <c r="W62" i="621"/>
  <c r="H62" i="621"/>
  <c r="W61" i="621"/>
  <c r="N61" i="621" s="1"/>
  <c r="P61" i="621"/>
  <c r="H61" i="621"/>
  <c r="AG60" i="621"/>
  <c r="W60" i="621"/>
  <c r="P60" i="621"/>
  <c r="N60" i="621"/>
  <c r="AF60" i="621" s="1"/>
  <c r="H60" i="621"/>
  <c r="W59" i="621"/>
  <c r="N59" i="621" s="1"/>
  <c r="P59" i="621"/>
  <c r="H59" i="621"/>
  <c r="AG58" i="621"/>
  <c r="W58" i="621"/>
  <c r="P58" i="621"/>
  <c r="N58" i="621"/>
  <c r="AF58" i="621" s="1"/>
  <c r="H58" i="621"/>
  <c r="W57" i="621"/>
  <c r="N57" i="621" s="1"/>
  <c r="P57" i="621"/>
  <c r="H57" i="621"/>
  <c r="AE56" i="621"/>
  <c r="AD56" i="621"/>
  <c r="AA56" i="621"/>
  <c r="Z56" i="621"/>
  <c r="W56" i="621"/>
  <c r="M56" i="621"/>
  <c r="W55" i="621"/>
  <c r="H55" i="621"/>
  <c r="AG54" i="621"/>
  <c r="AF54" i="621"/>
  <c r="W54" i="621"/>
  <c r="H54" i="621"/>
  <c r="AG53" i="621"/>
  <c r="AF53" i="621"/>
  <c r="W53" i="621"/>
  <c r="H53" i="621"/>
  <c r="AG52" i="621"/>
  <c r="AF52" i="621"/>
  <c r="W52" i="621"/>
  <c r="H52" i="621"/>
  <c r="W51" i="621"/>
  <c r="N51" i="621"/>
  <c r="O51" i="621" s="1"/>
  <c r="P51" i="621"/>
  <c r="H51" i="621"/>
  <c r="W50" i="621"/>
  <c r="N50" i="621" s="1"/>
  <c r="P50" i="621"/>
  <c r="H50" i="621"/>
  <c r="W49" i="621"/>
  <c r="N49" i="621"/>
  <c r="O49" i="621" s="1"/>
  <c r="P49" i="621"/>
  <c r="H49" i="621"/>
  <c r="W48" i="621"/>
  <c r="N48" i="621" s="1"/>
  <c r="P48" i="621"/>
  <c r="H48" i="621"/>
  <c r="W47" i="621"/>
  <c r="P47" i="621"/>
  <c r="N47" i="621"/>
  <c r="O47" i="621" s="1"/>
  <c r="H47" i="621"/>
  <c r="W46" i="621"/>
  <c r="N46" i="621" s="1"/>
  <c r="P46" i="621"/>
  <c r="H46" i="621"/>
  <c r="W45" i="621"/>
  <c r="P45" i="621"/>
  <c r="N45" i="621"/>
  <c r="O45" i="621" s="1"/>
  <c r="H45" i="621"/>
  <c r="W44" i="621"/>
  <c r="P44" i="621"/>
  <c r="N44" i="621"/>
  <c r="O44" i="621" s="1"/>
  <c r="P56" i="621"/>
  <c r="H44" i="621"/>
  <c r="AE43" i="621"/>
  <c r="AD43" i="621"/>
  <c r="AA43" i="621"/>
  <c r="Z43" i="621"/>
  <c r="M43" i="621"/>
  <c r="W42" i="621"/>
  <c r="H42" i="621"/>
  <c r="W41" i="621"/>
  <c r="H41" i="621"/>
  <c r="AG40" i="621"/>
  <c r="AF40" i="621"/>
  <c r="W40" i="621"/>
  <c r="H40" i="621"/>
  <c r="AG39" i="621"/>
  <c r="AF39" i="621"/>
  <c r="W39" i="621"/>
  <c r="H39" i="621"/>
  <c r="AG38" i="621"/>
  <c r="AF38" i="621"/>
  <c r="W38" i="621"/>
  <c r="H38" i="621"/>
  <c r="AG37" i="621"/>
  <c r="AF37" i="621"/>
  <c r="W37" i="621"/>
  <c r="H37" i="621"/>
  <c r="W36" i="621"/>
  <c r="P36" i="621"/>
  <c r="N36" i="621"/>
  <c r="AG36" i="621" s="1"/>
  <c r="H36" i="621"/>
  <c r="W35" i="621"/>
  <c r="P35" i="621"/>
  <c r="N35" i="621"/>
  <c r="O35" i="621" s="1"/>
  <c r="H35" i="621"/>
  <c r="W34" i="621"/>
  <c r="N34" i="621" s="1"/>
  <c r="P34" i="621"/>
  <c r="H34" i="621"/>
  <c r="W33" i="621"/>
  <c r="P33" i="621"/>
  <c r="N33" i="621"/>
  <c r="O33" i="621" s="1"/>
  <c r="H33" i="621"/>
  <c r="W32" i="621"/>
  <c r="P32" i="621"/>
  <c r="N32" i="621"/>
  <c r="AG32" i="621" s="1"/>
  <c r="H32" i="621"/>
  <c r="W31" i="621"/>
  <c r="N31" i="621" s="1"/>
  <c r="P31" i="621"/>
  <c r="H31" i="621"/>
  <c r="AE30" i="621"/>
  <c r="AD30" i="621"/>
  <c r="AA30" i="621"/>
  <c r="Z30" i="621"/>
  <c r="M30" i="621"/>
  <c r="P30" i="621" s="1"/>
  <c r="AF29" i="621"/>
  <c r="W29" i="621"/>
  <c r="H29" i="621"/>
  <c r="AG28" i="621"/>
  <c r="AF28" i="621"/>
  <c r="W28" i="621"/>
  <c r="H28" i="621"/>
  <c r="AG27" i="621"/>
  <c r="AF27" i="621"/>
  <c r="W27" i="621"/>
  <c r="H27" i="621"/>
  <c r="AG26" i="621"/>
  <c r="AF26" i="621"/>
  <c r="W26" i="621"/>
  <c r="H26" i="621"/>
  <c r="AG25" i="621"/>
  <c r="AF25" i="621"/>
  <c r="W25" i="621"/>
  <c r="H25" i="621"/>
  <c r="W24" i="621"/>
  <c r="N24" i="621" s="1"/>
  <c r="P24" i="621"/>
  <c r="H24" i="621"/>
  <c r="W23" i="621"/>
  <c r="N23" i="621" s="1"/>
  <c r="P23" i="621"/>
  <c r="H23" i="621"/>
  <c r="W22" i="621"/>
  <c r="N22" i="621" s="1"/>
  <c r="P22" i="621"/>
  <c r="H22" i="621"/>
  <c r="W21" i="621"/>
  <c r="N21" i="621" s="1"/>
  <c r="P21" i="621"/>
  <c r="H21" i="621"/>
  <c r="W20" i="621"/>
  <c r="N20" i="621" s="1"/>
  <c r="P20" i="621"/>
  <c r="H20" i="621"/>
  <c r="W19" i="621"/>
  <c r="N19" i="621" s="1"/>
  <c r="P19" i="621"/>
  <c r="H19" i="621"/>
  <c r="W18" i="621"/>
  <c r="N18" i="621" s="1"/>
  <c r="P18" i="621"/>
  <c r="H18" i="621"/>
  <c r="AE17" i="621"/>
  <c r="AD17" i="621"/>
  <c r="AA17" i="621"/>
  <c r="Z17" i="621"/>
  <c r="W17" i="621"/>
  <c r="M17" i="621"/>
  <c r="AG16" i="621"/>
  <c r="AF16" i="621"/>
  <c r="W16" i="621"/>
  <c r="H16" i="621"/>
  <c r="AG15" i="621"/>
  <c r="AF15" i="621"/>
  <c r="W15" i="621"/>
  <c r="H15" i="621"/>
  <c r="AG14" i="621"/>
  <c r="AF14" i="621"/>
  <c r="W14" i="621"/>
  <c r="H14" i="621"/>
  <c r="AG13" i="621"/>
  <c r="AF13" i="621"/>
  <c r="W13" i="621"/>
  <c r="H13" i="621"/>
  <c r="W12" i="621"/>
  <c r="N12" i="621" s="1"/>
  <c r="P12" i="621"/>
  <c r="H12" i="621"/>
  <c r="W11" i="621"/>
  <c r="P11" i="621"/>
  <c r="N11" i="621"/>
  <c r="O11" i="621" s="1"/>
  <c r="H11" i="621"/>
  <c r="W10" i="621"/>
  <c r="N10" i="621" s="1"/>
  <c r="P10" i="621"/>
  <c r="H10" i="621"/>
  <c r="W9" i="621"/>
  <c r="P9" i="621"/>
  <c r="N9" i="621"/>
  <c r="O9" i="621" s="1"/>
  <c r="H9" i="621"/>
  <c r="W8" i="621"/>
  <c r="N8" i="621" s="1"/>
  <c r="P8" i="621"/>
  <c r="H8" i="621"/>
  <c r="W7" i="621"/>
  <c r="P7" i="621"/>
  <c r="N7" i="621"/>
  <c r="O7" i="621" s="1"/>
  <c r="H7" i="621"/>
  <c r="W6" i="621"/>
  <c r="N6" i="621" s="1"/>
  <c r="P6" i="621"/>
  <c r="H6" i="621"/>
  <c r="W5" i="621"/>
  <c r="N5" i="621" s="1"/>
  <c r="P5" i="621"/>
  <c r="H5" i="621"/>
  <c r="AE2" i="621"/>
  <c r="AD2" i="621"/>
  <c r="AA2" i="621"/>
  <c r="Z2" i="621"/>
  <c r="I2" i="621"/>
  <c r="I1" i="621"/>
  <c r="E1" i="621"/>
  <c r="L8" i="625" l="1"/>
  <c r="F8" i="625"/>
  <c r="F8" i="624"/>
  <c r="F8" i="626"/>
  <c r="AG8" i="621"/>
  <c r="AF8" i="621"/>
  <c r="O8" i="621"/>
  <c r="AG10" i="621"/>
  <c r="O10" i="621"/>
  <c r="AF10" i="621"/>
  <c r="AG12" i="621"/>
  <c r="AF12" i="621"/>
  <c r="O12" i="621"/>
  <c r="AG19" i="621"/>
  <c r="AF19" i="621"/>
  <c r="O19" i="621"/>
  <c r="AF22" i="621"/>
  <c r="O22" i="621"/>
  <c r="AG22" i="621"/>
  <c r="R33" i="621"/>
  <c r="Q33" i="621"/>
  <c r="AG34" i="621"/>
  <c r="AF34" i="621"/>
  <c r="O34" i="621"/>
  <c r="AG46" i="621"/>
  <c r="AF46" i="621"/>
  <c r="O46" i="621"/>
  <c r="AG48" i="621"/>
  <c r="AF48" i="621"/>
  <c r="O48" i="621"/>
  <c r="AG6" i="621"/>
  <c r="AF6" i="621"/>
  <c r="O6" i="621"/>
  <c r="G1" i="621"/>
  <c r="G2" i="621" s="1"/>
  <c r="AF20" i="621"/>
  <c r="O20" i="621"/>
  <c r="AG20" i="621"/>
  <c r="AF61" i="621"/>
  <c r="O61" i="621"/>
  <c r="AG61" i="621"/>
  <c r="AF5" i="621"/>
  <c r="N17" i="621"/>
  <c r="O5" i="621"/>
  <c r="AG5" i="621"/>
  <c r="P17" i="621"/>
  <c r="N30" i="621"/>
  <c r="AG18" i="621"/>
  <c r="AF18" i="621"/>
  <c r="O18" i="621"/>
  <c r="AG23" i="621"/>
  <c r="AF23" i="621"/>
  <c r="O23" i="621"/>
  <c r="AF31" i="621"/>
  <c r="N43" i="621"/>
  <c r="O31" i="621"/>
  <c r="AG31" i="621"/>
  <c r="O56" i="621"/>
  <c r="R56" i="621" s="1"/>
  <c r="S44" i="621" s="1"/>
  <c r="R44" i="621"/>
  <c r="Q44" i="621"/>
  <c r="R51" i="621"/>
  <c r="Q51" i="621"/>
  <c r="AF59" i="621"/>
  <c r="O59" i="621"/>
  <c r="AG59" i="621"/>
  <c r="AF70" i="621"/>
  <c r="N82" i="621"/>
  <c r="O70" i="621"/>
  <c r="AG70" i="621"/>
  <c r="R7" i="621"/>
  <c r="Q7" i="621"/>
  <c r="R9" i="621"/>
  <c r="Q9" i="621"/>
  <c r="Q11" i="621"/>
  <c r="R11" i="621"/>
  <c r="AG21" i="621"/>
  <c r="AF21" i="621"/>
  <c r="O21" i="621"/>
  <c r="AF24" i="621"/>
  <c r="O24" i="621"/>
  <c r="AG24" i="621"/>
  <c r="R35" i="621"/>
  <c r="Q35" i="621"/>
  <c r="P43" i="621"/>
  <c r="R45" i="621"/>
  <c r="Q45" i="621"/>
  <c r="R47" i="621"/>
  <c r="Q47" i="621"/>
  <c r="R49" i="621"/>
  <c r="Q49" i="621"/>
  <c r="AG50" i="621"/>
  <c r="AF50" i="621"/>
  <c r="O50" i="621"/>
  <c r="AG57" i="621"/>
  <c r="N69" i="621"/>
  <c r="AF57" i="621"/>
  <c r="O57" i="621"/>
  <c r="P69" i="621"/>
  <c r="AG72" i="621"/>
  <c r="AF72" i="621"/>
  <c r="O72" i="621"/>
  <c r="AF7" i="621"/>
  <c r="AF9" i="621"/>
  <c r="AF11" i="621"/>
  <c r="AF33" i="621"/>
  <c r="AF35" i="621"/>
  <c r="AF45" i="621"/>
  <c r="AF47" i="621"/>
  <c r="AF49" i="621"/>
  <c r="AF51" i="621"/>
  <c r="O58" i="621"/>
  <c r="O60" i="621"/>
  <c r="R71" i="621"/>
  <c r="AF71" i="621"/>
  <c r="AG73" i="621"/>
  <c r="P74" i="621"/>
  <c r="P82" i="621"/>
  <c r="Q84" i="621"/>
  <c r="O85" i="621"/>
  <c r="AG85" i="621"/>
  <c r="AF85" i="621"/>
  <c r="O111" i="621"/>
  <c r="AG111" i="621"/>
  <c r="AF111" i="621"/>
  <c r="Q116" i="621"/>
  <c r="R116" i="621"/>
  <c r="AF126" i="621"/>
  <c r="O126" i="621"/>
  <c r="AG126" i="621"/>
  <c r="AF130" i="621"/>
  <c r="O130" i="621"/>
  <c r="AG130" i="621"/>
  <c r="N147" i="621"/>
  <c r="O135" i="621"/>
  <c r="AG135" i="621"/>
  <c r="AF135" i="621"/>
  <c r="P147" i="621"/>
  <c r="N160" i="621"/>
  <c r="O148" i="621"/>
  <c r="AG148" i="621"/>
  <c r="AF148" i="621"/>
  <c r="P173" i="621"/>
  <c r="AF7" i="622"/>
  <c r="O7" i="622"/>
  <c r="AG7" i="622"/>
  <c r="AF20" i="622"/>
  <c r="AG20" i="622"/>
  <c r="O20" i="622"/>
  <c r="AG7" i="621"/>
  <c r="AG9" i="621"/>
  <c r="AG11" i="621"/>
  <c r="O32" i="621"/>
  <c r="AG33" i="621"/>
  <c r="AG35" i="621"/>
  <c r="O36" i="621"/>
  <c r="AF44" i="621"/>
  <c r="AG45" i="621"/>
  <c r="AG47" i="621"/>
  <c r="AG49" i="621"/>
  <c r="AG51" i="621"/>
  <c r="N56" i="621"/>
  <c r="AG71" i="621"/>
  <c r="O87" i="621"/>
  <c r="AG87" i="621"/>
  <c r="AF87" i="621"/>
  <c r="AG98" i="621"/>
  <c r="AF98" i="621"/>
  <c r="O98" i="621"/>
  <c r="P108" i="621"/>
  <c r="AF109" i="621"/>
  <c r="N121" i="621"/>
  <c r="O109" i="621"/>
  <c r="AG109" i="621"/>
  <c r="Q114" i="621"/>
  <c r="R114" i="621"/>
  <c r="AF163" i="621"/>
  <c r="O163" i="621"/>
  <c r="AG163" i="621"/>
  <c r="AF165" i="621"/>
  <c r="O165" i="621"/>
  <c r="AG165" i="621"/>
  <c r="AF32" i="621"/>
  <c r="AF36" i="621"/>
  <c r="AG44" i="621"/>
  <c r="R73" i="621"/>
  <c r="AG74" i="621"/>
  <c r="AF74" i="621"/>
  <c r="AG108" i="621"/>
  <c r="AH96" i="621" s="1"/>
  <c r="AF108" i="621"/>
  <c r="O97" i="621"/>
  <c r="AG97" i="621"/>
  <c r="AF97" i="621"/>
  <c r="AG100" i="621"/>
  <c r="AF100" i="621"/>
  <c r="O100" i="621"/>
  <c r="O115" i="621"/>
  <c r="AG115" i="621"/>
  <c r="AF115" i="621"/>
  <c r="AF124" i="621"/>
  <c r="O124" i="621"/>
  <c r="AG124" i="621"/>
  <c r="AF128" i="621"/>
  <c r="O128" i="621"/>
  <c r="AG128" i="621"/>
  <c r="P134" i="621"/>
  <c r="AF138" i="621"/>
  <c r="O138" i="621"/>
  <c r="AG138" i="621"/>
  <c r="AF140" i="621"/>
  <c r="O140" i="621"/>
  <c r="AG140" i="621"/>
  <c r="AF142" i="621"/>
  <c r="O142" i="621"/>
  <c r="AG142" i="621"/>
  <c r="AF144" i="621"/>
  <c r="O144" i="621"/>
  <c r="AG144" i="621"/>
  <c r="AF149" i="621"/>
  <c r="O149" i="621"/>
  <c r="AG149" i="621"/>
  <c r="AF151" i="621"/>
  <c r="O151" i="621"/>
  <c r="AG151" i="621"/>
  <c r="G1" i="622"/>
  <c r="G2" i="622" s="1"/>
  <c r="AF73" i="621"/>
  <c r="O74" i="621"/>
  <c r="N95" i="621"/>
  <c r="O83" i="621"/>
  <c r="AG83" i="621"/>
  <c r="AG86" i="621"/>
  <c r="AF86" i="621"/>
  <c r="O86" i="621"/>
  <c r="Q88" i="621"/>
  <c r="R88" i="621"/>
  <c r="O89" i="621"/>
  <c r="AG89" i="621"/>
  <c r="AF89" i="621"/>
  <c r="O108" i="621"/>
  <c r="O99" i="621"/>
  <c r="AG99" i="621"/>
  <c r="AF99" i="621"/>
  <c r="Q110" i="621"/>
  <c r="R110" i="621"/>
  <c r="O113" i="621"/>
  <c r="AG113" i="621"/>
  <c r="AF113" i="621"/>
  <c r="AF136" i="621"/>
  <c r="O136" i="621"/>
  <c r="AG136" i="621"/>
  <c r="P87" i="621"/>
  <c r="P96" i="621"/>
  <c r="P97" i="621"/>
  <c r="P99" i="621"/>
  <c r="O122" i="621"/>
  <c r="O123" i="621"/>
  <c r="O125" i="621"/>
  <c r="O127" i="621"/>
  <c r="O129" i="621"/>
  <c r="N134" i="621"/>
  <c r="O137" i="621"/>
  <c r="O139" i="621"/>
  <c r="O141" i="621"/>
  <c r="O143" i="621"/>
  <c r="O150" i="621"/>
  <c r="O161" i="621"/>
  <c r="O162" i="621"/>
  <c r="O164" i="621"/>
  <c r="O166" i="621"/>
  <c r="N173" i="621"/>
  <c r="O5" i="622"/>
  <c r="O6" i="622"/>
  <c r="O8" i="622"/>
  <c r="AG10" i="622"/>
  <c r="AG12" i="622"/>
  <c r="R19" i="622"/>
  <c r="AF19" i="622"/>
  <c r="AG21" i="622"/>
  <c r="O21" i="622"/>
  <c r="AF31" i="622"/>
  <c r="N43" i="622"/>
  <c r="O31" i="622"/>
  <c r="AG31" i="622"/>
  <c r="R33" i="622"/>
  <c r="Q33" i="622"/>
  <c r="AG36" i="622"/>
  <c r="AF36" i="622"/>
  <c r="O36" i="622"/>
  <c r="R44" i="622"/>
  <c r="Q44" i="622"/>
  <c r="R47" i="622"/>
  <c r="Q47" i="622"/>
  <c r="AG57" i="622"/>
  <c r="N69" i="622"/>
  <c r="AF57" i="622"/>
  <c r="O57" i="622"/>
  <c r="AF70" i="622"/>
  <c r="N82" i="622"/>
  <c r="O70" i="622"/>
  <c r="AG70" i="622"/>
  <c r="R74" i="622"/>
  <c r="Q74" i="622"/>
  <c r="AG98" i="622"/>
  <c r="AF98" i="622"/>
  <c r="O98" i="622"/>
  <c r="AG112" i="622"/>
  <c r="AF112" i="622"/>
  <c r="O112" i="622"/>
  <c r="AF96" i="621"/>
  <c r="O112" i="621"/>
  <c r="AF123" i="621"/>
  <c r="AF125" i="621"/>
  <c r="AF127" i="621"/>
  <c r="AF129" i="621"/>
  <c r="AF137" i="621"/>
  <c r="AF139" i="621"/>
  <c r="AF141" i="621"/>
  <c r="AF143" i="621"/>
  <c r="AF150" i="621"/>
  <c r="AF162" i="621"/>
  <c r="AF164" i="621"/>
  <c r="AF166" i="621"/>
  <c r="AF6" i="622"/>
  <c r="AF8" i="622"/>
  <c r="AF9" i="622"/>
  <c r="O10" i="622"/>
  <c r="AF10" i="622"/>
  <c r="AF11" i="622"/>
  <c r="O12" i="622"/>
  <c r="AF12" i="622"/>
  <c r="P17" i="622"/>
  <c r="N30" i="622"/>
  <c r="AG18" i="622"/>
  <c r="O18" i="622"/>
  <c r="AG19" i="622"/>
  <c r="AF21" i="622"/>
  <c r="AG34" i="622"/>
  <c r="AF34" i="622"/>
  <c r="O34" i="622"/>
  <c r="R45" i="622"/>
  <c r="Q45" i="622"/>
  <c r="AG48" i="622"/>
  <c r="AF48" i="622"/>
  <c r="O48" i="622"/>
  <c r="R51" i="622"/>
  <c r="Q51" i="622"/>
  <c r="AG71" i="622"/>
  <c r="AF71" i="622"/>
  <c r="O71" i="622"/>
  <c r="AG100" i="622"/>
  <c r="AF100" i="622"/>
  <c r="O100" i="622"/>
  <c r="AG110" i="622"/>
  <c r="AF110" i="622"/>
  <c r="O110" i="622"/>
  <c r="R115" i="622"/>
  <c r="Q115" i="622"/>
  <c r="N134" i="622"/>
  <c r="AG122" i="622"/>
  <c r="AF122" i="622"/>
  <c r="O122" i="622"/>
  <c r="R96" i="621"/>
  <c r="AG96" i="621"/>
  <c r="AF122" i="621"/>
  <c r="AF161" i="621"/>
  <c r="AF5" i="622"/>
  <c r="Q9" i="622"/>
  <c r="Q11" i="622"/>
  <c r="N17" i="622"/>
  <c r="AG32" i="622"/>
  <c r="AF32" i="622"/>
  <c r="O32" i="622"/>
  <c r="P43" i="622"/>
  <c r="AG46" i="622"/>
  <c r="AF46" i="622"/>
  <c r="N56" i="622"/>
  <c r="O46" i="622"/>
  <c r="P69" i="622"/>
  <c r="AG73" i="622"/>
  <c r="AF73" i="622"/>
  <c r="O73" i="622"/>
  <c r="N108" i="622"/>
  <c r="Q109" i="622"/>
  <c r="R113" i="622"/>
  <c r="Q113" i="622"/>
  <c r="AG116" i="622"/>
  <c r="AF116" i="622"/>
  <c r="O116" i="622"/>
  <c r="AF22" i="622"/>
  <c r="O22" i="622"/>
  <c r="AG22" i="622"/>
  <c r="AG23" i="622"/>
  <c r="AF23" i="622"/>
  <c r="O23" i="622"/>
  <c r="R35" i="622"/>
  <c r="Q35" i="622"/>
  <c r="R49" i="622"/>
  <c r="Q49" i="622"/>
  <c r="AG50" i="622"/>
  <c r="AF50" i="622"/>
  <c r="O50" i="622"/>
  <c r="R72" i="622"/>
  <c r="Q72" i="622"/>
  <c r="AG75" i="622"/>
  <c r="AF75" i="622"/>
  <c r="O75" i="622"/>
  <c r="AG83" i="622"/>
  <c r="AF83" i="622"/>
  <c r="N95" i="622"/>
  <c r="O83" i="622"/>
  <c r="R111" i="622"/>
  <c r="Q111" i="622"/>
  <c r="AG114" i="622"/>
  <c r="AF114" i="622"/>
  <c r="O114" i="622"/>
  <c r="R123" i="622"/>
  <c r="AG24" i="622"/>
  <c r="AF33" i="622"/>
  <c r="AF35" i="622"/>
  <c r="AF45" i="622"/>
  <c r="AF47" i="622"/>
  <c r="AF49" i="622"/>
  <c r="AF51" i="622"/>
  <c r="AG59" i="622"/>
  <c r="AG61" i="622"/>
  <c r="AF72" i="622"/>
  <c r="AF74" i="622"/>
  <c r="O84" i="622"/>
  <c r="AG85" i="622"/>
  <c r="O86" i="622"/>
  <c r="AG87" i="622"/>
  <c r="O88" i="622"/>
  <c r="AG89" i="622"/>
  <c r="AF96" i="622"/>
  <c r="AG97" i="622"/>
  <c r="AG99" i="622"/>
  <c r="R109" i="622"/>
  <c r="AG109" i="622"/>
  <c r="AG123" i="622"/>
  <c r="Q125" i="622"/>
  <c r="AF127" i="622"/>
  <c r="AG127" i="622"/>
  <c r="Q128" i="622"/>
  <c r="AG135" i="622"/>
  <c r="AF135" i="622"/>
  <c r="N147" i="622"/>
  <c r="O135" i="622"/>
  <c r="N173" i="622"/>
  <c r="O161" i="622"/>
  <c r="AG161" i="622"/>
  <c r="AF161" i="622"/>
  <c r="AF164" i="622"/>
  <c r="O164" i="622"/>
  <c r="AG164" i="622"/>
  <c r="P56" i="622"/>
  <c r="AF58" i="622"/>
  <c r="AF60" i="622"/>
  <c r="AF84" i="622"/>
  <c r="AF86" i="622"/>
  <c r="AF88" i="622"/>
  <c r="AG96" i="622"/>
  <c r="P121" i="622"/>
  <c r="N121" i="622"/>
  <c r="R126" i="622"/>
  <c r="AG138" i="622"/>
  <c r="AF138" i="622"/>
  <c r="O138" i="622"/>
  <c r="AG140" i="622"/>
  <c r="AF140" i="622"/>
  <c r="O140" i="622"/>
  <c r="O24" i="622"/>
  <c r="AG44" i="622"/>
  <c r="R58" i="622"/>
  <c r="O59" i="622"/>
  <c r="R60" i="622"/>
  <c r="O61" i="622"/>
  <c r="P70" i="622"/>
  <c r="O85" i="622"/>
  <c r="O87" i="622"/>
  <c r="O89" i="622"/>
  <c r="O96" i="622"/>
  <c r="O97" i="622"/>
  <c r="O99" i="622"/>
  <c r="P108" i="622"/>
  <c r="O124" i="622"/>
  <c r="AF124" i="622"/>
  <c r="P127" i="622"/>
  <c r="Q127" i="622"/>
  <c r="R127" i="622"/>
  <c r="P134" i="622"/>
  <c r="AG136" i="622"/>
  <c r="AF136" i="622"/>
  <c r="O136" i="622"/>
  <c r="AF162" i="622"/>
  <c r="O162" i="622"/>
  <c r="AG162" i="622"/>
  <c r="AF166" i="622"/>
  <c r="O166" i="622"/>
  <c r="AG166" i="622"/>
  <c r="AF123" i="622"/>
  <c r="Q126" i="622"/>
  <c r="R128" i="622"/>
  <c r="AF137" i="622"/>
  <c r="O137" i="622"/>
  <c r="AG137" i="622"/>
  <c r="AF139" i="622"/>
  <c r="O139" i="622"/>
  <c r="AG139" i="622"/>
  <c r="AF141" i="622"/>
  <c r="O141" i="622"/>
  <c r="AG141" i="622"/>
  <c r="AF143" i="622"/>
  <c r="O143" i="622"/>
  <c r="AG143" i="622"/>
  <c r="AF150" i="622"/>
  <c r="O150" i="622"/>
  <c r="AG150" i="622"/>
  <c r="O142" i="622"/>
  <c r="O144" i="622"/>
  <c r="O148" i="622"/>
  <c r="O149" i="622"/>
  <c r="O151" i="622"/>
  <c r="N160" i="622"/>
  <c r="O163" i="622"/>
  <c r="O165" i="622"/>
  <c r="P142" i="622"/>
  <c r="P144" i="622"/>
  <c r="AF144" i="622"/>
  <c r="P149" i="622"/>
  <c r="AF149" i="622"/>
  <c r="AF151" i="622"/>
  <c r="AF148" i="622"/>
  <c r="P173" i="622"/>
  <c r="AE173" i="620"/>
  <c r="AD173" i="620"/>
  <c r="AA173" i="620"/>
  <c r="Z173" i="620"/>
  <c r="M173" i="620"/>
  <c r="W172" i="620"/>
  <c r="H172" i="620"/>
  <c r="W171" i="620"/>
  <c r="H171" i="620"/>
  <c r="AG170" i="620"/>
  <c r="AF170" i="620"/>
  <c r="W170" i="620"/>
  <c r="H170" i="620"/>
  <c r="AG169" i="620"/>
  <c r="AF169" i="620"/>
  <c r="W169" i="620"/>
  <c r="H169" i="620"/>
  <c r="AG168" i="620"/>
  <c r="AF168" i="620"/>
  <c r="W168" i="620"/>
  <c r="H168" i="620"/>
  <c r="AG167" i="620"/>
  <c r="AF167" i="620"/>
  <c r="W167" i="620"/>
  <c r="H167" i="620"/>
  <c r="W166" i="620"/>
  <c r="N166" i="620"/>
  <c r="AG166" i="620" s="1"/>
  <c r="P166" i="620"/>
  <c r="H166" i="620"/>
  <c r="W165" i="620"/>
  <c r="P165" i="620"/>
  <c r="N165" i="620"/>
  <c r="O165" i="620" s="1"/>
  <c r="AG165" i="620"/>
  <c r="H165" i="620"/>
  <c r="W164" i="620"/>
  <c r="N164" i="620"/>
  <c r="AG164" i="620" s="1"/>
  <c r="P164" i="620"/>
  <c r="H164" i="620"/>
  <c r="W163" i="620"/>
  <c r="P163" i="620"/>
  <c r="N163" i="620"/>
  <c r="O163" i="620" s="1"/>
  <c r="AG163" i="620"/>
  <c r="H163" i="620"/>
  <c r="W162" i="620"/>
  <c r="N162" i="620"/>
  <c r="AG162" i="620" s="1"/>
  <c r="P162" i="620"/>
  <c r="H162" i="620"/>
  <c r="W161" i="620"/>
  <c r="N161" i="620"/>
  <c r="AF161" i="620" s="1"/>
  <c r="P161" i="620"/>
  <c r="H161" i="620"/>
  <c r="AE160" i="620"/>
  <c r="AD160" i="620"/>
  <c r="AA160" i="620"/>
  <c r="Z160" i="620"/>
  <c r="M160" i="620"/>
  <c r="P160" i="620" s="1"/>
  <c r="W159" i="620"/>
  <c r="H159" i="620"/>
  <c r="W158" i="620"/>
  <c r="H158" i="620"/>
  <c r="W157" i="620"/>
  <c r="H157" i="620"/>
  <c r="W156" i="620"/>
  <c r="H156" i="620"/>
  <c r="AG155" i="620"/>
  <c r="AF155" i="620"/>
  <c r="W155" i="620"/>
  <c r="H155" i="620"/>
  <c r="AG154" i="620"/>
  <c r="AF154" i="620"/>
  <c r="W154" i="620"/>
  <c r="H154" i="620"/>
  <c r="AG153" i="620"/>
  <c r="AF153" i="620"/>
  <c r="W153" i="620"/>
  <c r="H153" i="620"/>
  <c r="AG152" i="620"/>
  <c r="AF152" i="620"/>
  <c r="W152" i="620"/>
  <c r="H152" i="620"/>
  <c r="W151" i="620"/>
  <c r="P151" i="620"/>
  <c r="N151" i="620"/>
  <c r="O151" i="620" s="1"/>
  <c r="H151" i="620"/>
  <c r="W150" i="620"/>
  <c r="P150" i="620"/>
  <c r="N150" i="620"/>
  <c r="AG150" i="620" s="1"/>
  <c r="H150" i="620"/>
  <c r="W149" i="620"/>
  <c r="N149" i="620"/>
  <c r="O149" i="620" s="1"/>
  <c r="P149" i="620"/>
  <c r="H149" i="620"/>
  <c r="W148" i="620"/>
  <c r="P148" i="620"/>
  <c r="N148" i="620"/>
  <c r="N160" i="620" s="1"/>
  <c r="H148" i="620"/>
  <c r="AE147" i="620"/>
  <c r="AD147" i="620"/>
  <c r="AA147" i="620"/>
  <c r="Z147" i="620"/>
  <c r="W147" i="620"/>
  <c r="M147" i="620"/>
  <c r="W146" i="620"/>
  <c r="H146" i="620"/>
  <c r="AG145" i="620"/>
  <c r="AF145" i="620"/>
  <c r="W145" i="620"/>
  <c r="W144" i="620"/>
  <c r="P144" i="620"/>
  <c r="N144" i="620"/>
  <c r="O144" i="620" s="1"/>
  <c r="H144" i="620"/>
  <c r="W143" i="620"/>
  <c r="N143" i="620"/>
  <c r="AG143" i="620" s="1"/>
  <c r="P143" i="620"/>
  <c r="H143" i="620"/>
  <c r="W142" i="620"/>
  <c r="P142" i="620"/>
  <c r="N142" i="620"/>
  <c r="O142" i="620" s="1"/>
  <c r="H142" i="620"/>
  <c r="W141" i="620"/>
  <c r="N141" i="620"/>
  <c r="AG141" i="620" s="1"/>
  <c r="P141" i="620"/>
  <c r="H141" i="620"/>
  <c r="W140" i="620"/>
  <c r="P140" i="620"/>
  <c r="N140" i="620"/>
  <c r="O140" i="620" s="1"/>
  <c r="AG140" i="620"/>
  <c r="H140" i="620"/>
  <c r="W139" i="620"/>
  <c r="N139" i="620"/>
  <c r="AG139" i="620" s="1"/>
  <c r="P139" i="620"/>
  <c r="H139" i="620"/>
  <c r="W138" i="620"/>
  <c r="P138" i="620"/>
  <c r="N138" i="620"/>
  <c r="O138" i="620" s="1"/>
  <c r="H138" i="620"/>
  <c r="W137" i="620"/>
  <c r="N137" i="620"/>
  <c r="AG137" i="620" s="1"/>
  <c r="P137" i="620"/>
  <c r="H137" i="620"/>
  <c r="W136" i="620"/>
  <c r="P136" i="620"/>
  <c r="N136" i="620"/>
  <c r="O136" i="620" s="1"/>
  <c r="H136" i="620"/>
  <c r="W135" i="620"/>
  <c r="N135" i="620" s="1"/>
  <c r="P135" i="620"/>
  <c r="P147" i="620"/>
  <c r="H135" i="620"/>
  <c r="AE134" i="620"/>
  <c r="AD134" i="620"/>
  <c r="AA134" i="620"/>
  <c r="Z134" i="620"/>
  <c r="M134" i="620"/>
  <c r="W133" i="620"/>
  <c r="H133" i="620"/>
  <c r="W132" i="620"/>
  <c r="H132" i="620"/>
  <c r="W131" i="620"/>
  <c r="N131" i="620"/>
  <c r="AG131" i="620" s="1"/>
  <c r="P131" i="620"/>
  <c r="H131" i="620"/>
  <c r="W130" i="620"/>
  <c r="P130" i="620"/>
  <c r="N130" i="620"/>
  <c r="O130" i="620" s="1"/>
  <c r="AG130" i="620"/>
  <c r="H130" i="620"/>
  <c r="W129" i="620"/>
  <c r="N129" i="620"/>
  <c r="AG129" i="620" s="1"/>
  <c r="P129" i="620"/>
  <c r="H129" i="620"/>
  <c r="W128" i="620"/>
  <c r="P128" i="620"/>
  <c r="N128" i="620"/>
  <c r="O128" i="620" s="1"/>
  <c r="AG128" i="620"/>
  <c r="H128" i="620"/>
  <c r="W127" i="620"/>
  <c r="N127" i="620"/>
  <c r="AG127" i="620" s="1"/>
  <c r="H127" i="620"/>
  <c r="W126" i="620"/>
  <c r="P126" i="620"/>
  <c r="N126" i="620"/>
  <c r="O126" i="620" s="1"/>
  <c r="AG126" i="620"/>
  <c r="H126" i="620"/>
  <c r="W125" i="620"/>
  <c r="N125" i="620"/>
  <c r="H125" i="620"/>
  <c r="W124" i="620"/>
  <c r="N124" i="620" s="1"/>
  <c r="P124" i="620"/>
  <c r="H124" i="620"/>
  <c r="W123" i="620"/>
  <c r="N123" i="620"/>
  <c r="P123" i="620"/>
  <c r="H123" i="620"/>
  <c r="W122" i="620"/>
  <c r="N122" i="620"/>
  <c r="AG122" i="620" s="1"/>
  <c r="P122" i="620"/>
  <c r="H122" i="620"/>
  <c r="AE121" i="620"/>
  <c r="AD121" i="620"/>
  <c r="AA121" i="620"/>
  <c r="Z121" i="620"/>
  <c r="W121" i="620"/>
  <c r="M121" i="620"/>
  <c r="AG120" i="620"/>
  <c r="AF120" i="620"/>
  <c r="W120" i="620"/>
  <c r="H120" i="620"/>
  <c r="AG119" i="620"/>
  <c r="AF119" i="620"/>
  <c r="W119" i="620"/>
  <c r="H119" i="620"/>
  <c r="AG118" i="620"/>
  <c r="AF118" i="620"/>
  <c r="W118" i="620"/>
  <c r="H118" i="620"/>
  <c r="AG117" i="620"/>
  <c r="AF117" i="620"/>
  <c r="W117" i="620"/>
  <c r="H117" i="620"/>
  <c r="W116" i="620"/>
  <c r="N116" i="620"/>
  <c r="P116" i="620"/>
  <c r="H116" i="620"/>
  <c r="W115" i="620"/>
  <c r="N115" i="620" s="1"/>
  <c r="O115" i="620"/>
  <c r="P115" i="620"/>
  <c r="H115" i="620"/>
  <c r="W114" i="620"/>
  <c r="N114" i="620" s="1"/>
  <c r="P114" i="620"/>
  <c r="H114" i="620"/>
  <c r="W113" i="620"/>
  <c r="N113" i="620" s="1"/>
  <c r="H113" i="620"/>
  <c r="W112" i="620"/>
  <c r="N112" i="620" s="1"/>
  <c r="P112" i="620"/>
  <c r="H112" i="620"/>
  <c r="W111" i="620"/>
  <c r="N111" i="620" s="1"/>
  <c r="H111" i="620"/>
  <c r="W110" i="620"/>
  <c r="N110" i="620" s="1"/>
  <c r="P110" i="620"/>
  <c r="H110" i="620"/>
  <c r="W109" i="620"/>
  <c r="N109" i="620" s="1"/>
  <c r="P109" i="620"/>
  <c r="P121" i="620"/>
  <c r="H109" i="620"/>
  <c r="AE108" i="620"/>
  <c r="AD108" i="620"/>
  <c r="AA108" i="620"/>
  <c r="Z108" i="620"/>
  <c r="W108" i="620"/>
  <c r="M108" i="620"/>
  <c r="W107" i="620"/>
  <c r="H107" i="620"/>
  <c r="AG106" i="620"/>
  <c r="AF106" i="620"/>
  <c r="W106" i="620"/>
  <c r="H106" i="620"/>
  <c r="AG105" i="620"/>
  <c r="AF105" i="620"/>
  <c r="W105" i="620"/>
  <c r="H105" i="620"/>
  <c r="AG104" i="620"/>
  <c r="AF104" i="620"/>
  <c r="W104" i="620"/>
  <c r="H104" i="620"/>
  <c r="AG103" i="620"/>
  <c r="AF103" i="620"/>
  <c r="W103" i="620"/>
  <c r="H103" i="620"/>
  <c r="AG102" i="620"/>
  <c r="AF102" i="620"/>
  <c r="W102" i="620"/>
  <c r="H102" i="620"/>
  <c r="W101" i="620"/>
  <c r="P101" i="620"/>
  <c r="N101" i="620"/>
  <c r="O101" i="620" s="1"/>
  <c r="AF101" i="620"/>
  <c r="H101" i="620"/>
  <c r="W100" i="620"/>
  <c r="N100" i="620"/>
  <c r="AG100" i="620" s="1"/>
  <c r="P100" i="620"/>
  <c r="H100" i="620"/>
  <c r="W99" i="620"/>
  <c r="P99" i="620"/>
  <c r="N99" i="620"/>
  <c r="O99" i="620" s="1"/>
  <c r="AF99" i="620"/>
  <c r="H99" i="620"/>
  <c r="W98" i="620"/>
  <c r="N98" i="620"/>
  <c r="AG98" i="620" s="1"/>
  <c r="P98" i="620"/>
  <c r="H98" i="620"/>
  <c r="W97" i="620"/>
  <c r="P97" i="620"/>
  <c r="N97" i="620"/>
  <c r="O97" i="620" s="1"/>
  <c r="AF97" i="620"/>
  <c r="H97" i="620"/>
  <c r="W96" i="620"/>
  <c r="N96" i="620" s="1"/>
  <c r="P96" i="620"/>
  <c r="H96" i="620"/>
  <c r="AE95" i="620"/>
  <c r="AD95" i="620"/>
  <c r="AA95" i="620"/>
  <c r="Z95" i="620"/>
  <c r="M95" i="620"/>
  <c r="AG94" i="620"/>
  <c r="AF94" i="620"/>
  <c r="W94" i="620"/>
  <c r="H94" i="620"/>
  <c r="AG93" i="620"/>
  <c r="AF93" i="620"/>
  <c r="W93" i="620"/>
  <c r="H93" i="620"/>
  <c r="AG92" i="620"/>
  <c r="AF92" i="620"/>
  <c r="W92" i="620"/>
  <c r="H92" i="620"/>
  <c r="W91" i="620"/>
  <c r="P91" i="620"/>
  <c r="N91" i="620"/>
  <c r="O91" i="620" s="1"/>
  <c r="AF91" i="620"/>
  <c r="H91" i="620"/>
  <c r="W90" i="620"/>
  <c r="N90" i="620"/>
  <c r="AG90" i="620" s="1"/>
  <c r="P90" i="620"/>
  <c r="H90" i="620"/>
  <c r="W89" i="620"/>
  <c r="P89" i="620"/>
  <c r="N89" i="620"/>
  <c r="O89" i="620" s="1"/>
  <c r="AF89" i="620"/>
  <c r="H89" i="620"/>
  <c r="W88" i="620"/>
  <c r="N88" i="620"/>
  <c r="AG88" i="620" s="1"/>
  <c r="P88" i="620"/>
  <c r="H88" i="620"/>
  <c r="W87" i="620"/>
  <c r="P87" i="620"/>
  <c r="N87" i="620"/>
  <c r="O87" i="620" s="1"/>
  <c r="AF87" i="620"/>
  <c r="H87" i="620"/>
  <c r="W86" i="620"/>
  <c r="N86" i="620"/>
  <c r="AG86" i="620" s="1"/>
  <c r="P86" i="620"/>
  <c r="H86" i="620"/>
  <c r="W85" i="620"/>
  <c r="P85" i="620"/>
  <c r="N85" i="620"/>
  <c r="O85" i="620" s="1"/>
  <c r="AF85" i="620"/>
  <c r="H85" i="620"/>
  <c r="W84" i="620"/>
  <c r="N84" i="620"/>
  <c r="AG84" i="620" s="1"/>
  <c r="P84" i="620"/>
  <c r="H84" i="620"/>
  <c r="W83" i="620"/>
  <c r="N83" i="620"/>
  <c r="AG83" i="620" s="1"/>
  <c r="P83" i="620"/>
  <c r="H83" i="620"/>
  <c r="AE82" i="620"/>
  <c r="AD82" i="620"/>
  <c r="AA82" i="620"/>
  <c r="Z82" i="620"/>
  <c r="M82" i="620"/>
  <c r="W81" i="620"/>
  <c r="AG80" i="620"/>
  <c r="AF80" i="620"/>
  <c r="W80" i="620"/>
  <c r="AG79" i="620"/>
  <c r="AF79" i="620"/>
  <c r="W79" i="620"/>
  <c r="AG78" i="620"/>
  <c r="AF78" i="620"/>
  <c r="W78" i="620"/>
  <c r="AG77" i="620"/>
  <c r="AF77" i="620"/>
  <c r="W77" i="620"/>
  <c r="AG76" i="620"/>
  <c r="AF76" i="620"/>
  <c r="W76" i="620"/>
  <c r="H76" i="620"/>
  <c r="AG75" i="620"/>
  <c r="W75" i="620"/>
  <c r="N75" i="620"/>
  <c r="AF75" i="620" s="1"/>
  <c r="P75" i="620"/>
  <c r="H75" i="620"/>
  <c r="W74" i="620"/>
  <c r="N74" i="620" s="1"/>
  <c r="O74" i="620"/>
  <c r="P74" i="620"/>
  <c r="H74" i="620"/>
  <c r="AG73" i="620"/>
  <c r="W73" i="620"/>
  <c r="N73" i="620"/>
  <c r="AF73" i="620" s="1"/>
  <c r="P73" i="620"/>
  <c r="H73" i="620"/>
  <c r="W72" i="620"/>
  <c r="N72" i="620" s="1"/>
  <c r="O72" i="620" s="1"/>
  <c r="P72" i="620"/>
  <c r="H72" i="620"/>
  <c r="W71" i="620"/>
  <c r="N71" i="620"/>
  <c r="P71" i="620"/>
  <c r="H71" i="620"/>
  <c r="AG70" i="620"/>
  <c r="W70" i="620"/>
  <c r="O70" i="620"/>
  <c r="N70" i="620"/>
  <c r="H70" i="620"/>
  <c r="AE69" i="620"/>
  <c r="AD69" i="620"/>
  <c r="AA69" i="620"/>
  <c r="Z69" i="620"/>
  <c r="W69" i="620"/>
  <c r="M69" i="620"/>
  <c r="W68" i="620"/>
  <c r="H68" i="620"/>
  <c r="AG67" i="620"/>
  <c r="AF67" i="620"/>
  <c r="W67" i="620"/>
  <c r="H67" i="620"/>
  <c r="AG66" i="620"/>
  <c r="AF66" i="620"/>
  <c r="W66" i="620"/>
  <c r="H66" i="620"/>
  <c r="AG65" i="620"/>
  <c r="AF65" i="620"/>
  <c r="W65" i="620"/>
  <c r="H65" i="620"/>
  <c r="AG64" i="620"/>
  <c r="AF64" i="620"/>
  <c r="W64" i="620"/>
  <c r="H64" i="620"/>
  <c r="AG63" i="620"/>
  <c r="AF63" i="620"/>
  <c r="W63" i="620"/>
  <c r="H63" i="620"/>
  <c r="AG62" i="620"/>
  <c r="AF62" i="620"/>
  <c r="W62" i="620"/>
  <c r="H62" i="620"/>
  <c r="W61" i="620"/>
  <c r="P61" i="620"/>
  <c r="N61" i="620"/>
  <c r="O61" i="620" s="1"/>
  <c r="AG61" i="620"/>
  <c r="H61" i="620"/>
  <c r="W60" i="620"/>
  <c r="N60" i="620"/>
  <c r="P60" i="620"/>
  <c r="H60" i="620"/>
  <c r="W59" i="620"/>
  <c r="N59" i="620"/>
  <c r="O59" i="620" s="1"/>
  <c r="AG59" i="620"/>
  <c r="P59" i="620"/>
  <c r="H59" i="620"/>
  <c r="W58" i="620"/>
  <c r="N58" i="620"/>
  <c r="AG58" i="620" s="1"/>
  <c r="P58" i="620"/>
  <c r="H58" i="620"/>
  <c r="W57" i="620"/>
  <c r="N57" i="620"/>
  <c r="N69" i="620" s="1"/>
  <c r="P69" i="620"/>
  <c r="H57" i="620"/>
  <c r="AE56" i="620"/>
  <c r="AD56" i="620"/>
  <c r="AA56" i="620"/>
  <c r="Z56" i="620"/>
  <c r="W56" i="620"/>
  <c r="M56" i="620"/>
  <c r="W55" i="620"/>
  <c r="H55" i="620"/>
  <c r="AG54" i="620"/>
  <c r="AF54" i="620"/>
  <c r="W54" i="620"/>
  <c r="H54" i="620"/>
  <c r="AG53" i="620"/>
  <c r="AF53" i="620"/>
  <c r="W53" i="620"/>
  <c r="H53" i="620"/>
  <c r="AG52" i="620"/>
  <c r="AF52" i="620"/>
  <c r="W52" i="620"/>
  <c r="H52" i="620"/>
  <c r="W51" i="620"/>
  <c r="N51" i="620" s="1"/>
  <c r="P51" i="620"/>
  <c r="H51" i="620"/>
  <c r="W50" i="620"/>
  <c r="N50" i="620"/>
  <c r="AG50" i="620" s="1"/>
  <c r="P50" i="620"/>
  <c r="H50" i="620"/>
  <c r="W49" i="620"/>
  <c r="N49" i="620" s="1"/>
  <c r="P49" i="620"/>
  <c r="H49" i="620"/>
  <c r="W48" i="620"/>
  <c r="N48" i="620"/>
  <c r="AG48" i="620" s="1"/>
  <c r="P48" i="620"/>
  <c r="H48" i="620"/>
  <c r="W47" i="620"/>
  <c r="N47" i="620" s="1"/>
  <c r="P47" i="620"/>
  <c r="H47" i="620"/>
  <c r="W46" i="620"/>
  <c r="N46" i="620"/>
  <c r="AG46" i="620" s="1"/>
  <c r="P46" i="620"/>
  <c r="H46" i="620"/>
  <c r="W45" i="620"/>
  <c r="N45" i="620" s="1"/>
  <c r="P45" i="620"/>
  <c r="H45" i="620"/>
  <c r="W44" i="620"/>
  <c r="N44" i="620" s="1"/>
  <c r="P44" i="620"/>
  <c r="P56" i="620"/>
  <c r="H44" i="620"/>
  <c r="AE43" i="620"/>
  <c r="AD43" i="620"/>
  <c r="AA43" i="620"/>
  <c r="Z43" i="620"/>
  <c r="M43" i="620"/>
  <c r="W42" i="620"/>
  <c r="H42" i="620"/>
  <c r="W41" i="620"/>
  <c r="H41" i="620"/>
  <c r="AG40" i="620"/>
  <c r="AF40" i="620"/>
  <c r="W40" i="620"/>
  <c r="H40" i="620"/>
  <c r="AG39" i="620"/>
  <c r="AF39" i="620"/>
  <c r="W39" i="620"/>
  <c r="H39" i="620"/>
  <c r="AG38" i="620"/>
  <c r="AF38" i="620"/>
  <c r="W38" i="620"/>
  <c r="H38" i="620"/>
  <c r="AG37" i="620"/>
  <c r="AF37" i="620"/>
  <c r="W37" i="620"/>
  <c r="H37" i="620"/>
  <c r="W36" i="620"/>
  <c r="N36" i="620"/>
  <c r="AG36" i="620" s="1"/>
  <c r="P36" i="620"/>
  <c r="H36" i="620"/>
  <c r="W35" i="620"/>
  <c r="N35" i="620" s="1"/>
  <c r="P35" i="620"/>
  <c r="H35" i="620"/>
  <c r="W34" i="620"/>
  <c r="N34" i="620"/>
  <c r="AG34" i="620" s="1"/>
  <c r="P34" i="620"/>
  <c r="H34" i="620"/>
  <c r="W33" i="620"/>
  <c r="N33" i="620" s="1"/>
  <c r="P33" i="620"/>
  <c r="H33" i="620"/>
  <c r="W32" i="620"/>
  <c r="N32" i="620"/>
  <c r="AG32" i="620" s="1"/>
  <c r="P32" i="620"/>
  <c r="H32" i="620"/>
  <c r="W31" i="620"/>
  <c r="N31" i="620"/>
  <c r="AF31" i="620" s="1"/>
  <c r="P31" i="620"/>
  <c r="H31" i="620"/>
  <c r="AE30" i="620"/>
  <c r="AD30" i="620"/>
  <c r="AA30" i="620"/>
  <c r="Z30" i="620"/>
  <c r="M30" i="620"/>
  <c r="AF29" i="620"/>
  <c r="W29" i="620"/>
  <c r="H29" i="620"/>
  <c r="AG28" i="620"/>
  <c r="AF28" i="620"/>
  <c r="W28" i="620"/>
  <c r="H28" i="620"/>
  <c r="AG27" i="620"/>
  <c r="AF27" i="620"/>
  <c r="W27" i="620"/>
  <c r="H27" i="620"/>
  <c r="AG26" i="620"/>
  <c r="AF26" i="620"/>
  <c r="W26" i="620"/>
  <c r="H26" i="620"/>
  <c r="AG25" i="620"/>
  <c r="AF25" i="620"/>
  <c r="W25" i="620"/>
  <c r="H25" i="620"/>
  <c r="W24" i="620"/>
  <c r="N24" i="620" s="1"/>
  <c r="P24" i="620"/>
  <c r="H24" i="620"/>
  <c r="W23" i="620"/>
  <c r="N23" i="620" s="1"/>
  <c r="H23" i="620"/>
  <c r="W22" i="620"/>
  <c r="N22" i="620" s="1"/>
  <c r="P22" i="620"/>
  <c r="H22" i="620"/>
  <c r="W21" i="620"/>
  <c r="N21" i="620" s="1"/>
  <c r="H21" i="620"/>
  <c r="W20" i="620"/>
  <c r="N20" i="620" s="1"/>
  <c r="P20" i="620"/>
  <c r="H20" i="620"/>
  <c r="W19" i="620"/>
  <c r="N19" i="620" s="1"/>
  <c r="H19" i="620"/>
  <c r="W18" i="620"/>
  <c r="O18" i="620"/>
  <c r="N18" i="620"/>
  <c r="N30" i="620" s="1"/>
  <c r="H18" i="620"/>
  <c r="AE17" i="620"/>
  <c r="AD17" i="620"/>
  <c r="AA17" i="620"/>
  <c r="Z17" i="620"/>
  <c r="W17" i="620"/>
  <c r="M17" i="620"/>
  <c r="AG16" i="620"/>
  <c r="AF16" i="620"/>
  <c r="W16" i="620"/>
  <c r="H16" i="620"/>
  <c r="AG15" i="620"/>
  <c r="AF15" i="620"/>
  <c r="W15" i="620"/>
  <c r="H15" i="620"/>
  <c r="AG14" i="620"/>
  <c r="AF14" i="620"/>
  <c r="W14" i="620"/>
  <c r="H14" i="620"/>
  <c r="AG13" i="620"/>
  <c r="AF13" i="620"/>
  <c r="W13" i="620"/>
  <c r="H13" i="620"/>
  <c r="W12" i="620"/>
  <c r="P12" i="620"/>
  <c r="N12" i="620"/>
  <c r="H12" i="620"/>
  <c r="W11" i="620"/>
  <c r="N11" i="620"/>
  <c r="AG11" i="620" s="1"/>
  <c r="P11" i="620"/>
  <c r="H11" i="620"/>
  <c r="W10" i="620"/>
  <c r="P10" i="620"/>
  <c r="N10" i="620"/>
  <c r="O10" i="620" s="1"/>
  <c r="AG10" i="620"/>
  <c r="H10" i="620"/>
  <c r="W9" i="620"/>
  <c r="N9" i="620"/>
  <c r="P9" i="620"/>
  <c r="H9" i="620"/>
  <c r="W8" i="620"/>
  <c r="P8" i="620"/>
  <c r="N8" i="620"/>
  <c r="O8" i="620" s="1"/>
  <c r="Q8" i="620"/>
  <c r="AG8" i="620"/>
  <c r="H8" i="620"/>
  <c r="W7" i="620"/>
  <c r="N7" i="620"/>
  <c r="P7" i="620"/>
  <c r="H7" i="620"/>
  <c r="AG6" i="620"/>
  <c r="W6" i="620"/>
  <c r="N6" i="620"/>
  <c r="AF6" i="620" s="1"/>
  <c r="P6" i="620"/>
  <c r="H6" i="620"/>
  <c r="AF5" i="620"/>
  <c r="W5" i="620"/>
  <c r="N5" i="620"/>
  <c r="N17" i="620" s="1"/>
  <c r="H5" i="620"/>
  <c r="AE2" i="620"/>
  <c r="AD2" i="620"/>
  <c r="AA2" i="620"/>
  <c r="Z2" i="620"/>
  <c r="I2" i="620"/>
  <c r="I1" i="620"/>
  <c r="E1" i="620"/>
  <c r="J124" i="619"/>
  <c r="H123" i="619"/>
  <c r="H122" i="619"/>
  <c r="H121" i="619"/>
  <c r="H120" i="619"/>
  <c r="H119" i="619"/>
  <c r="H118" i="619"/>
  <c r="H117" i="619"/>
  <c r="P116" i="619"/>
  <c r="L116" i="619"/>
  <c r="K116" i="619"/>
  <c r="H116" i="619"/>
  <c r="P115" i="619"/>
  <c r="K115" i="619"/>
  <c r="L115" i="619" s="1"/>
  <c r="H115" i="619"/>
  <c r="P114" i="619"/>
  <c r="L114" i="619"/>
  <c r="K114" i="619"/>
  <c r="H114" i="619"/>
  <c r="P113" i="619"/>
  <c r="K113" i="619"/>
  <c r="L113" i="619" s="1"/>
  <c r="H113" i="619"/>
  <c r="P112" i="619"/>
  <c r="L112" i="619"/>
  <c r="K112" i="619"/>
  <c r="K124" i="619" s="1"/>
  <c r="H112" i="619"/>
  <c r="J111" i="619"/>
  <c r="H110" i="619"/>
  <c r="H109" i="619"/>
  <c r="H108" i="619"/>
  <c r="H107" i="619"/>
  <c r="H106" i="619"/>
  <c r="H105" i="619"/>
  <c r="P104" i="619"/>
  <c r="K104" i="619" s="1"/>
  <c r="L104" i="619" s="1"/>
  <c r="H104" i="619"/>
  <c r="P103" i="619"/>
  <c r="K103" i="619"/>
  <c r="L103" i="619" s="1"/>
  <c r="H103" i="619"/>
  <c r="P102" i="619"/>
  <c r="K102" i="619" s="1"/>
  <c r="L102" i="619" s="1"/>
  <c r="H102" i="619"/>
  <c r="P101" i="619"/>
  <c r="K101" i="619"/>
  <c r="K111" i="619" s="1"/>
  <c r="H101" i="619"/>
  <c r="K100" i="619"/>
  <c r="J100" i="619"/>
  <c r="H99" i="619"/>
  <c r="H98" i="619"/>
  <c r="H97" i="619"/>
  <c r="H96" i="619"/>
  <c r="P95" i="619"/>
  <c r="L95" i="619"/>
  <c r="K95" i="619"/>
  <c r="H95" i="619"/>
  <c r="P94" i="619"/>
  <c r="L94" i="619"/>
  <c r="K94" i="619"/>
  <c r="H94" i="619"/>
  <c r="P93" i="619"/>
  <c r="L93" i="619"/>
  <c r="K93" i="619"/>
  <c r="H93" i="619"/>
  <c r="P92" i="619"/>
  <c r="L92" i="619"/>
  <c r="L100" i="619" s="1"/>
  <c r="K92" i="619"/>
  <c r="H92" i="619"/>
  <c r="J91" i="619"/>
  <c r="H90" i="619"/>
  <c r="H89" i="619"/>
  <c r="H88" i="619"/>
  <c r="H87" i="619"/>
  <c r="H86" i="619"/>
  <c r="H85" i="619"/>
  <c r="P84" i="619"/>
  <c r="L84" i="619"/>
  <c r="K84" i="619"/>
  <c r="H84" i="619"/>
  <c r="P83" i="619"/>
  <c r="L83" i="619"/>
  <c r="K83" i="619"/>
  <c r="H83" i="619"/>
  <c r="P82" i="619"/>
  <c r="K82" i="619" s="1"/>
  <c r="H82" i="619"/>
  <c r="L81" i="619"/>
  <c r="K81" i="619"/>
  <c r="J81" i="619"/>
  <c r="H80" i="619"/>
  <c r="H79" i="619"/>
  <c r="H78" i="619"/>
  <c r="H77" i="619"/>
  <c r="H76" i="619"/>
  <c r="J75" i="619"/>
  <c r="H74" i="619"/>
  <c r="H73" i="619"/>
  <c r="H72" i="619"/>
  <c r="P71" i="619"/>
  <c r="L71" i="619"/>
  <c r="K71" i="619"/>
  <c r="H71" i="619"/>
  <c r="P70" i="619"/>
  <c r="K70" i="619" s="1"/>
  <c r="L70" i="619" s="1"/>
  <c r="H70" i="619"/>
  <c r="P69" i="619"/>
  <c r="L69" i="619"/>
  <c r="K69" i="619"/>
  <c r="H69" i="619"/>
  <c r="P68" i="619"/>
  <c r="K68" i="619" s="1"/>
  <c r="L68" i="619" s="1"/>
  <c r="H68" i="619"/>
  <c r="P67" i="619"/>
  <c r="L67" i="619"/>
  <c r="K67" i="619"/>
  <c r="H67" i="619"/>
  <c r="P66" i="619"/>
  <c r="K66" i="619" s="1"/>
  <c r="L66" i="619" s="1"/>
  <c r="H66" i="619"/>
  <c r="P65" i="619"/>
  <c r="L65" i="619"/>
  <c r="L75" i="619" s="1"/>
  <c r="K65" i="619"/>
  <c r="H65" i="619"/>
  <c r="J64" i="619"/>
  <c r="H63" i="619"/>
  <c r="H62" i="619"/>
  <c r="H61" i="619"/>
  <c r="H60" i="619"/>
  <c r="H59" i="619"/>
  <c r="H58" i="619"/>
  <c r="P57" i="619"/>
  <c r="L57" i="619"/>
  <c r="K57" i="619"/>
  <c r="H57" i="619"/>
  <c r="P56" i="619"/>
  <c r="K56" i="619" s="1"/>
  <c r="L56" i="619" s="1"/>
  <c r="H56" i="619"/>
  <c r="P55" i="619"/>
  <c r="L55" i="619"/>
  <c r="K55" i="619"/>
  <c r="H55" i="619"/>
  <c r="P54" i="619"/>
  <c r="K54" i="619" s="1"/>
  <c r="L54" i="619" s="1"/>
  <c r="H54" i="619"/>
  <c r="P53" i="619"/>
  <c r="L53" i="619"/>
  <c r="K53" i="619"/>
  <c r="H53" i="619"/>
  <c r="P52" i="619"/>
  <c r="K52" i="619" s="1"/>
  <c r="H52" i="619"/>
  <c r="J51" i="619"/>
  <c r="H50" i="619"/>
  <c r="H49" i="619"/>
  <c r="H47" i="619"/>
  <c r="H46" i="619"/>
  <c r="H45" i="619"/>
  <c r="H44" i="619"/>
  <c r="H43" i="619"/>
  <c r="H42" i="619"/>
  <c r="H41" i="619"/>
  <c r="H40" i="619"/>
  <c r="P39" i="619"/>
  <c r="L39" i="619"/>
  <c r="K39" i="619"/>
  <c r="H39" i="619"/>
  <c r="J38" i="619"/>
  <c r="H37" i="619"/>
  <c r="H36" i="619"/>
  <c r="H35" i="619"/>
  <c r="H34" i="619"/>
  <c r="H33" i="619"/>
  <c r="H32" i="619"/>
  <c r="H31" i="619"/>
  <c r="P30" i="619"/>
  <c r="K30" i="619" s="1"/>
  <c r="L30" i="619" s="1"/>
  <c r="H30" i="619"/>
  <c r="P29" i="619"/>
  <c r="K29" i="619"/>
  <c r="L29" i="619" s="1"/>
  <c r="H29" i="619"/>
  <c r="P28" i="619"/>
  <c r="K28" i="619" s="1"/>
  <c r="L28" i="619" s="1"/>
  <c r="H28" i="619"/>
  <c r="P27" i="619"/>
  <c r="K27" i="619"/>
  <c r="L27" i="619" s="1"/>
  <c r="H27" i="619"/>
  <c r="P26" i="619"/>
  <c r="K26" i="619" s="1"/>
  <c r="L26" i="619" s="1"/>
  <c r="H26" i="619"/>
  <c r="P25" i="619"/>
  <c r="K25" i="619"/>
  <c r="H25" i="619"/>
  <c r="J24" i="619"/>
  <c r="H23" i="619"/>
  <c r="H22" i="619"/>
  <c r="H20" i="619"/>
  <c r="P19" i="619"/>
  <c r="K19" i="619" s="1"/>
  <c r="L19" i="619" s="1"/>
  <c r="H19" i="619"/>
  <c r="P18" i="619"/>
  <c r="L18" i="619"/>
  <c r="K18" i="619"/>
  <c r="H18" i="619"/>
  <c r="P17" i="619"/>
  <c r="K17" i="619" s="1"/>
  <c r="H17" i="619"/>
  <c r="J16" i="619"/>
  <c r="I1" i="619" s="1"/>
  <c r="H15" i="619"/>
  <c r="H14" i="619"/>
  <c r="H13" i="619"/>
  <c r="H12" i="619"/>
  <c r="H11" i="619"/>
  <c r="H10" i="619"/>
  <c r="H9" i="619"/>
  <c r="P8" i="619"/>
  <c r="K8" i="619"/>
  <c r="L8" i="619" s="1"/>
  <c r="H8" i="619"/>
  <c r="P7" i="619"/>
  <c r="K7" i="619" s="1"/>
  <c r="L7" i="619" s="1"/>
  <c r="H7" i="619"/>
  <c r="P6" i="619"/>
  <c r="K6" i="619"/>
  <c r="L6" i="619" s="1"/>
  <c r="H6" i="619"/>
  <c r="P5" i="619"/>
  <c r="K5" i="619" s="1"/>
  <c r="H5" i="619"/>
  <c r="I2" i="619"/>
  <c r="E1" i="619"/>
  <c r="M32" i="618"/>
  <c r="L32" i="618"/>
  <c r="L8" i="618" s="1"/>
  <c r="K32" i="618"/>
  <c r="J32" i="618"/>
  <c r="I32" i="618"/>
  <c r="H32" i="618"/>
  <c r="G32" i="618"/>
  <c r="F32" i="618"/>
  <c r="E32" i="618"/>
  <c r="D32" i="618"/>
  <c r="J8" i="618" s="1"/>
  <c r="Q15" i="618"/>
  <c r="P15" i="618"/>
  <c r="O15" i="618"/>
  <c r="N15" i="618"/>
  <c r="M15" i="618"/>
  <c r="L15" i="618"/>
  <c r="K15" i="618"/>
  <c r="J15" i="618"/>
  <c r="I15" i="618"/>
  <c r="H15" i="618"/>
  <c r="G15" i="618"/>
  <c r="F15" i="618"/>
  <c r="H8" i="618" s="1"/>
  <c r="E15" i="618"/>
  <c r="D15" i="618"/>
  <c r="L7" i="618"/>
  <c r="J7" i="618"/>
  <c r="H7" i="618"/>
  <c r="F7" i="618"/>
  <c r="L6" i="618"/>
  <c r="J6" i="618"/>
  <c r="H6" i="618"/>
  <c r="F6" i="618"/>
  <c r="R163" i="622" l="1"/>
  <c r="Q163" i="622"/>
  <c r="R149" i="622"/>
  <c r="Q149" i="622"/>
  <c r="R150" i="622"/>
  <c r="Q150" i="622"/>
  <c r="R143" i="622"/>
  <c r="Q143" i="622"/>
  <c r="R166" i="622"/>
  <c r="Q166" i="622"/>
  <c r="O108" i="622"/>
  <c r="R96" i="622"/>
  <c r="Q96" i="622"/>
  <c r="R24" i="622"/>
  <c r="Q24" i="622"/>
  <c r="R138" i="622"/>
  <c r="Q138" i="622"/>
  <c r="AF147" i="622"/>
  <c r="AG147" i="622"/>
  <c r="AH135" i="622" s="1"/>
  <c r="Q114" i="622"/>
  <c r="R114" i="622"/>
  <c r="Q50" i="622"/>
  <c r="R50" i="622"/>
  <c r="Q116" i="622"/>
  <c r="R116" i="622"/>
  <c r="Q73" i="622"/>
  <c r="R73" i="622"/>
  <c r="Q46" i="622"/>
  <c r="R46" i="622"/>
  <c r="Q110" i="622"/>
  <c r="R110" i="622"/>
  <c r="Q10" i="622"/>
  <c r="R10" i="622"/>
  <c r="Q112" i="621"/>
  <c r="R112" i="621"/>
  <c r="AF82" i="622"/>
  <c r="Q82" i="622"/>
  <c r="AG82" i="622"/>
  <c r="AH70" i="622" s="1"/>
  <c r="AG69" i="622"/>
  <c r="AH57" i="622" s="1"/>
  <c r="Q69" i="622"/>
  <c r="AF69" i="622"/>
  <c r="R21" i="622"/>
  <c r="Q21" i="622"/>
  <c r="O17" i="622"/>
  <c r="R5" i="622"/>
  <c r="Q5" i="622"/>
  <c r="R162" i="621"/>
  <c r="Q162" i="621"/>
  <c r="R143" i="621"/>
  <c r="Q143" i="621"/>
  <c r="R127" i="621"/>
  <c r="Q127" i="621"/>
  <c r="R108" i="621"/>
  <c r="S96" i="621" s="1"/>
  <c r="Q108" i="621"/>
  <c r="Q74" i="621"/>
  <c r="R74" i="621"/>
  <c r="R142" i="621"/>
  <c r="Q142" i="621"/>
  <c r="R97" i="621"/>
  <c r="Q97" i="621"/>
  <c r="AF121" i="621"/>
  <c r="AG121" i="621"/>
  <c r="AH109" i="621" s="1"/>
  <c r="R87" i="621"/>
  <c r="Q87" i="621"/>
  <c r="Q36" i="621"/>
  <c r="R36" i="621"/>
  <c r="O160" i="621"/>
  <c r="R148" i="621"/>
  <c r="Q148" i="621"/>
  <c r="R130" i="621"/>
  <c r="Q130" i="621"/>
  <c r="R85" i="621"/>
  <c r="Q85" i="621"/>
  <c r="R60" i="621"/>
  <c r="Q60" i="621"/>
  <c r="AG69" i="621"/>
  <c r="AH57" i="621" s="1"/>
  <c r="Q69" i="621"/>
  <c r="AF69" i="621"/>
  <c r="AG82" i="621"/>
  <c r="AH70" i="621" s="1"/>
  <c r="AF82" i="621"/>
  <c r="Q82" i="621"/>
  <c r="AG43" i="621"/>
  <c r="AH31" i="621" s="1"/>
  <c r="AF43" i="621"/>
  <c r="Q43" i="621"/>
  <c r="AG30" i="621"/>
  <c r="AH18" i="621" s="1"/>
  <c r="AF30" i="621"/>
  <c r="AF17" i="621"/>
  <c r="AG17" i="621"/>
  <c r="AH5" i="621" s="1"/>
  <c r="Q48" i="621"/>
  <c r="R48" i="621"/>
  <c r="R148" i="622"/>
  <c r="Q148" i="622"/>
  <c r="O160" i="622"/>
  <c r="R137" i="622"/>
  <c r="Q137" i="622"/>
  <c r="R136" i="622"/>
  <c r="Q136" i="622"/>
  <c r="R124" i="622"/>
  <c r="Q124" i="622"/>
  <c r="R89" i="622"/>
  <c r="Q89" i="622"/>
  <c r="R61" i="622"/>
  <c r="Q61" i="622"/>
  <c r="R140" i="622"/>
  <c r="Q140" i="622"/>
  <c r="AF121" i="622"/>
  <c r="AG121" i="622"/>
  <c r="AH109" i="622" s="1"/>
  <c r="R164" i="622"/>
  <c r="Q164" i="622"/>
  <c r="O173" i="622"/>
  <c r="R161" i="622"/>
  <c r="Q161" i="622"/>
  <c r="R88" i="622"/>
  <c r="Q88" i="622"/>
  <c r="R84" i="622"/>
  <c r="Q84" i="622"/>
  <c r="R83" i="622"/>
  <c r="Q83" i="622"/>
  <c r="O95" i="622"/>
  <c r="Q75" i="622"/>
  <c r="R75" i="622"/>
  <c r="R23" i="622"/>
  <c r="Q23" i="622"/>
  <c r="Q22" i="622"/>
  <c r="R22" i="622"/>
  <c r="AF56" i="622"/>
  <c r="AG56" i="622"/>
  <c r="AH44" i="622" s="1"/>
  <c r="Q56" i="622"/>
  <c r="Q32" i="622"/>
  <c r="R32" i="622"/>
  <c r="AF17" i="622"/>
  <c r="AG17" i="622"/>
  <c r="AH5" i="622" s="1"/>
  <c r="AF134" i="622"/>
  <c r="AG134" i="622"/>
  <c r="AH122" i="622" s="1"/>
  <c r="Q58" i="622"/>
  <c r="Q48" i="622"/>
  <c r="R48" i="622"/>
  <c r="AG30" i="622"/>
  <c r="AH18" i="622" s="1"/>
  <c r="AF30" i="622"/>
  <c r="Q12" i="622"/>
  <c r="R12" i="622"/>
  <c r="Q112" i="622"/>
  <c r="R112" i="622"/>
  <c r="R98" i="622"/>
  <c r="Q98" i="622"/>
  <c r="Q31" i="622"/>
  <c r="O43" i="622"/>
  <c r="R43" i="622" s="1"/>
  <c r="S31" i="622" s="1"/>
  <c r="R31" i="622"/>
  <c r="AG173" i="621"/>
  <c r="AH161" i="621" s="1"/>
  <c r="AF173" i="621"/>
  <c r="R161" i="621"/>
  <c r="Q161" i="621"/>
  <c r="O173" i="621"/>
  <c r="R141" i="621"/>
  <c r="Q141" i="621"/>
  <c r="AG134" i="621"/>
  <c r="AH122" i="621" s="1"/>
  <c r="AF134" i="621"/>
  <c r="R125" i="621"/>
  <c r="Q125" i="621"/>
  <c r="R136" i="621"/>
  <c r="Q136" i="621"/>
  <c r="R113" i="621"/>
  <c r="Q113" i="621"/>
  <c r="R144" i="621"/>
  <c r="Q144" i="621"/>
  <c r="R124" i="621"/>
  <c r="Q124" i="621"/>
  <c r="AF160" i="621"/>
  <c r="AG160" i="621"/>
  <c r="AH148" i="621" s="1"/>
  <c r="R135" i="621"/>
  <c r="O147" i="621"/>
  <c r="Q135" i="621"/>
  <c r="R111" i="621"/>
  <c r="Q111" i="621"/>
  <c r="R58" i="621"/>
  <c r="Q58" i="621"/>
  <c r="R21" i="621"/>
  <c r="Q21" i="621"/>
  <c r="R18" i="621"/>
  <c r="Q18" i="621"/>
  <c r="O30" i="621"/>
  <c r="Q6" i="621"/>
  <c r="R6" i="621"/>
  <c r="R22" i="621"/>
  <c r="Q22" i="621"/>
  <c r="Q8" i="621"/>
  <c r="R8" i="621"/>
  <c r="AG160" i="622"/>
  <c r="AH148" i="622" s="1"/>
  <c r="AF160" i="622"/>
  <c r="R144" i="622"/>
  <c r="Q144" i="622"/>
  <c r="R139" i="622"/>
  <c r="Q139" i="622"/>
  <c r="R99" i="622"/>
  <c r="Q99" i="622"/>
  <c r="R87" i="622"/>
  <c r="Q87" i="622"/>
  <c r="AF173" i="622"/>
  <c r="AG173" i="622"/>
  <c r="AH161" i="622" s="1"/>
  <c r="AG95" i="622"/>
  <c r="AH83" i="622" s="1"/>
  <c r="AF95" i="622"/>
  <c r="Q60" i="622"/>
  <c r="O134" i="622"/>
  <c r="R122" i="622"/>
  <c r="Q122" i="622"/>
  <c r="Q71" i="622"/>
  <c r="R71" i="622"/>
  <c r="Q34" i="622"/>
  <c r="R34" i="622"/>
  <c r="Q96" i="621"/>
  <c r="O69" i="622"/>
  <c r="R69" i="622" s="1"/>
  <c r="S57" i="622" s="1"/>
  <c r="R57" i="622"/>
  <c r="Q57" i="622"/>
  <c r="O56" i="622"/>
  <c r="R56" i="622" s="1"/>
  <c r="S44" i="622" s="1"/>
  <c r="AG43" i="622"/>
  <c r="AH31" i="622" s="1"/>
  <c r="AF43" i="622"/>
  <c r="Q43" i="622"/>
  <c r="R8" i="622"/>
  <c r="Q8" i="622"/>
  <c r="R166" i="621"/>
  <c r="Q166" i="621"/>
  <c r="R150" i="621"/>
  <c r="Q150" i="621"/>
  <c r="R139" i="621"/>
  <c r="Q139" i="621"/>
  <c r="R123" i="621"/>
  <c r="Q123" i="621"/>
  <c r="Q86" i="621"/>
  <c r="R86" i="621"/>
  <c r="O95" i="621"/>
  <c r="R83" i="621"/>
  <c r="Q83" i="621"/>
  <c r="R149" i="621"/>
  <c r="Q149" i="621"/>
  <c r="R138" i="621"/>
  <c r="Q138" i="621"/>
  <c r="R128" i="621"/>
  <c r="Q128" i="621"/>
  <c r="R115" i="621"/>
  <c r="Q115" i="621"/>
  <c r="R163" i="621"/>
  <c r="Q163" i="621"/>
  <c r="AF56" i="621"/>
  <c r="AG56" i="621"/>
  <c r="AH44" i="621" s="1"/>
  <c r="Q56" i="621"/>
  <c r="AG147" i="621"/>
  <c r="AH135" i="621" s="1"/>
  <c r="AF147" i="621"/>
  <c r="Q72" i="621"/>
  <c r="R72" i="621"/>
  <c r="O69" i="621"/>
  <c r="R69" i="621" s="1"/>
  <c r="S57" i="621" s="1"/>
  <c r="R57" i="621"/>
  <c r="Q57" i="621"/>
  <c r="Q50" i="621"/>
  <c r="R50" i="621"/>
  <c r="R23" i="621"/>
  <c r="Q23" i="621"/>
  <c r="R20" i="621"/>
  <c r="Q20" i="621"/>
  <c r="Q34" i="621"/>
  <c r="R34" i="621"/>
  <c r="R165" i="622"/>
  <c r="Q165" i="622"/>
  <c r="R151" i="622"/>
  <c r="Q151" i="622"/>
  <c r="R142" i="622"/>
  <c r="Q142" i="622"/>
  <c r="R141" i="622"/>
  <c r="Q141" i="622"/>
  <c r="R162" i="622"/>
  <c r="Q162" i="622"/>
  <c r="O121" i="622"/>
  <c r="R97" i="622"/>
  <c r="Q97" i="622"/>
  <c r="R85" i="622"/>
  <c r="Q85" i="622"/>
  <c r="R59" i="622"/>
  <c r="Q59" i="622"/>
  <c r="R135" i="622"/>
  <c r="O147" i="622"/>
  <c r="Q135" i="622"/>
  <c r="R86" i="622"/>
  <c r="Q86" i="622"/>
  <c r="AG108" i="622"/>
  <c r="AH96" i="622" s="1"/>
  <c r="AF108" i="622"/>
  <c r="R100" i="622"/>
  <c r="Q100" i="622"/>
  <c r="R18" i="622"/>
  <c r="O30" i="622"/>
  <c r="Q18" i="622"/>
  <c r="O82" i="622"/>
  <c r="R82" i="622" s="1"/>
  <c r="S70" i="622" s="1"/>
  <c r="Q70" i="622"/>
  <c r="R70" i="622"/>
  <c r="Q36" i="622"/>
  <c r="R36" i="622"/>
  <c r="R6" i="622"/>
  <c r="Q6" i="622"/>
  <c r="R164" i="621"/>
  <c r="Q164" i="621"/>
  <c r="R137" i="621"/>
  <c r="Q137" i="621"/>
  <c r="R129" i="621"/>
  <c r="Q129" i="621"/>
  <c r="R122" i="621"/>
  <c r="Q122" i="621"/>
  <c r="O134" i="621"/>
  <c r="R99" i="621"/>
  <c r="Q99" i="621"/>
  <c r="R89" i="621"/>
  <c r="Q89" i="621"/>
  <c r="AG95" i="621"/>
  <c r="AH83" i="621" s="1"/>
  <c r="AF95" i="621"/>
  <c r="R151" i="621"/>
  <c r="Q151" i="621"/>
  <c r="R140" i="621"/>
  <c r="Q140" i="621"/>
  <c r="Q100" i="621"/>
  <c r="R100" i="621"/>
  <c r="R165" i="621"/>
  <c r="Q165" i="621"/>
  <c r="Q109" i="621"/>
  <c r="O121" i="621"/>
  <c r="R109" i="621"/>
  <c r="Q98" i="621"/>
  <c r="R98" i="621"/>
  <c r="Q32" i="621"/>
  <c r="R32" i="621"/>
  <c r="Q20" i="622"/>
  <c r="R20" i="622"/>
  <c r="R7" i="622"/>
  <c r="Q7" i="622"/>
  <c r="R126" i="621"/>
  <c r="Q126" i="621"/>
  <c r="R24" i="621"/>
  <c r="Q24" i="621"/>
  <c r="O82" i="621"/>
  <c r="R82" i="621" s="1"/>
  <c r="S70" i="621" s="1"/>
  <c r="Q70" i="621"/>
  <c r="R70" i="621"/>
  <c r="R59" i="621"/>
  <c r="Q59" i="621"/>
  <c r="Q31" i="621"/>
  <c r="O43" i="621"/>
  <c r="R43" i="621" s="1"/>
  <c r="S31" i="621" s="1"/>
  <c r="R31" i="621"/>
  <c r="Q5" i="621"/>
  <c r="O17" i="621"/>
  <c r="R5" i="621"/>
  <c r="R61" i="621"/>
  <c r="Q61" i="621"/>
  <c r="Q46" i="621"/>
  <c r="R46" i="621"/>
  <c r="R19" i="621"/>
  <c r="Q19" i="621"/>
  <c r="Q12" i="621"/>
  <c r="R12" i="621"/>
  <c r="Q10" i="621"/>
  <c r="R10" i="621"/>
  <c r="G1" i="620"/>
  <c r="G2" i="620" s="1"/>
  <c r="AF17" i="620"/>
  <c r="AG5" i="620"/>
  <c r="AG19" i="620"/>
  <c r="AF19" i="620"/>
  <c r="AF22" i="620"/>
  <c r="O22" i="620"/>
  <c r="AG22" i="620"/>
  <c r="O33" i="620"/>
  <c r="AG33" i="620"/>
  <c r="AF33" i="620"/>
  <c r="O45" i="620"/>
  <c r="AG45" i="620"/>
  <c r="AF45" i="620"/>
  <c r="O49" i="620"/>
  <c r="AG49" i="620"/>
  <c r="AF49" i="620"/>
  <c r="R8" i="620"/>
  <c r="P17" i="620"/>
  <c r="O5" i="620"/>
  <c r="O6" i="620"/>
  <c r="AG7" i="620"/>
  <c r="AG9" i="620"/>
  <c r="AF12" i="620"/>
  <c r="O12" i="620"/>
  <c r="AG30" i="620"/>
  <c r="AH18" i="620" s="1"/>
  <c r="AF30" i="620"/>
  <c r="P19" i="620"/>
  <c r="AG21" i="620"/>
  <c r="AF21" i="620"/>
  <c r="O21" i="620"/>
  <c r="AF24" i="620"/>
  <c r="O24" i="620"/>
  <c r="AG24" i="620"/>
  <c r="O51" i="620"/>
  <c r="AG51" i="620"/>
  <c r="AF51" i="620"/>
  <c r="P5" i="620"/>
  <c r="O7" i="620"/>
  <c r="AF7" i="620"/>
  <c r="AF8" i="620"/>
  <c r="O9" i="620"/>
  <c r="AF9" i="620"/>
  <c r="AF10" i="620"/>
  <c r="O11" i="620"/>
  <c r="AF11" i="620"/>
  <c r="AG12" i="620"/>
  <c r="R18" i="620"/>
  <c r="AG23" i="620"/>
  <c r="AF23" i="620"/>
  <c r="O23" i="620"/>
  <c r="P30" i="620"/>
  <c r="O35" i="620"/>
  <c r="AG35" i="620"/>
  <c r="AF35" i="620"/>
  <c r="O44" i="620"/>
  <c r="AG44" i="620"/>
  <c r="N56" i="620"/>
  <c r="AF44" i="620"/>
  <c r="O47" i="620"/>
  <c r="AG47" i="620"/>
  <c r="AF47" i="620"/>
  <c r="AG17" i="620"/>
  <c r="AH5" i="620" s="1"/>
  <c r="P18" i="620"/>
  <c r="O19" i="620"/>
  <c r="AF20" i="620"/>
  <c r="O20" i="620"/>
  <c r="AG20" i="620"/>
  <c r="AG31" i="620"/>
  <c r="O57" i="620"/>
  <c r="O58" i="620"/>
  <c r="AF69" i="620"/>
  <c r="N82" i="620"/>
  <c r="AG74" i="620"/>
  <c r="AF74" i="620"/>
  <c r="AG113" i="620"/>
  <c r="AF113" i="620"/>
  <c r="O113" i="620"/>
  <c r="P21" i="620"/>
  <c r="P23" i="620"/>
  <c r="O31" i="620"/>
  <c r="O32" i="620"/>
  <c r="O34" i="620"/>
  <c r="O36" i="620"/>
  <c r="P43" i="620"/>
  <c r="N43" i="620"/>
  <c r="O46" i="620"/>
  <c r="O48" i="620"/>
  <c r="O50" i="620"/>
  <c r="P57" i="620"/>
  <c r="AF58" i="620"/>
  <c r="AG60" i="620"/>
  <c r="Q69" i="620"/>
  <c r="AG69" i="620"/>
  <c r="AH57" i="620" s="1"/>
  <c r="P82" i="620"/>
  <c r="P70" i="620"/>
  <c r="AG72" i="620"/>
  <c r="AF72" i="620"/>
  <c r="R85" i="620"/>
  <c r="R99" i="620"/>
  <c r="N121" i="620"/>
  <c r="O109" i="620"/>
  <c r="AG109" i="620"/>
  <c r="AF109" i="620"/>
  <c r="AG111" i="620"/>
  <c r="AF111" i="620"/>
  <c r="O111" i="620"/>
  <c r="AF18" i="620"/>
  <c r="AF32" i="620"/>
  <c r="AF34" i="620"/>
  <c r="AF36" i="620"/>
  <c r="AF46" i="620"/>
  <c r="AF48" i="620"/>
  <c r="AF50" i="620"/>
  <c r="AF57" i="620"/>
  <c r="AF59" i="620"/>
  <c r="O60" i="620"/>
  <c r="AF60" i="620"/>
  <c r="AF61" i="620"/>
  <c r="Q70" i="620"/>
  <c r="AF70" i="620"/>
  <c r="O96" i="620"/>
  <c r="AG96" i="620"/>
  <c r="N108" i="620"/>
  <c r="AF96" i="620"/>
  <c r="AG18" i="620"/>
  <c r="AG57" i="620"/>
  <c r="R70" i="620"/>
  <c r="AF71" i="620"/>
  <c r="O71" i="620"/>
  <c r="O82" i="620" s="1"/>
  <c r="AG71" i="620"/>
  <c r="R74" i="620"/>
  <c r="Q74" i="620"/>
  <c r="Q87" i="620"/>
  <c r="R91" i="620"/>
  <c r="Q91" i="620"/>
  <c r="O110" i="620"/>
  <c r="AG110" i="620"/>
  <c r="AF110" i="620"/>
  <c r="O112" i="620"/>
  <c r="AG112" i="620"/>
  <c r="AF112" i="620"/>
  <c r="AF114" i="620"/>
  <c r="O114" i="620"/>
  <c r="AG114" i="620"/>
  <c r="O83" i="620"/>
  <c r="O84" i="620"/>
  <c r="AG85" i="620"/>
  <c r="O86" i="620"/>
  <c r="R87" i="620"/>
  <c r="AG87" i="620"/>
  <c r="O88" i="620"/>
  <c r="R89" i="620"/>
  <c r="AG89" i="620"/>
  <c r="O90" i="620"/>
  <c r="AG91" i="620"/>
  <c r="P95" i="620"/>
  <c r="N95" i="620"/>
  <c r="R97" i="620"/>
  <c r="AG97" i="620"/>
  <c r="O98" i="620"/>
  <c r="Q99" i="620"/>
  <c r="AG99" i="620"/>
  <c r="O100" i="620"/>
  <c r="Q101" i="620"/>
  <c r="AG101" i="620"/>
  <c r="P108" i="620"/>
  <c r="AF115" i="620"/>
  <c r="Q126" i="620"/>
  <c r="R136" i="620"/>
  <c r="Q136" i="620"/>
  <c r="AF160" i="620"/>
  <c r="R149" i="620"/>
  <c r="Q149" i="620"/>
  <c r="R72" i="620"/>
  <c r="O73" i="620"/>
  <c r="O75" i="620"/>
  <c r="AF84" i="620"/>
  <c r="AF86" i="620"/>
  <c r="AF88" i="620"/>
  <c r="AF90" i="620"/>
  <c r="AF98" i="620"/>
  <c r="AF100" i="620"/>
  <c r="R115" i="620"/>
  <c r="Q115" i="620"/>
  <c r="AF122" i="620"/>
  <c r="N134" i="620"/>
  <c r="O122" i="620"/>
  <c r="AG125" i="620"/>
  <c r="AF125" i="620"/>
  <c r="O125" i="620"/>
  <c r="R144" i="620"/>
  <c r="Q144" i="620"/>
  <c r="AF83" i="620"/>
  <c r="P111" i="620"/>
  <c r="P113" i="620"/>
  <c r="AG123" i="620"/>
  <c r="AF123" i="620"/>
  <c r="O123" i="620"/>
  <c r="O124" i="620"/>
  <c r="AG124" i="620"/>
  <c r="R128" i="620"/>
  <c r="Q128" i="620"/>
  <c r="R138" i="620"/>
  <c r="Q138" i="620"/>
  <c r="R142" i="620"/>
  <c r="Q142" i="620"/>
  <c r="AG115" i="620"/>
  <c r="AF116" i="620"/>
  <c r="O116" i="620"/>
  <c r="AG116" i="620"/>
  <c r="AF124" i="620"/>
  <c r="O135" i="620"/>
  <c r="AG135" i="620"/>
  <c r="AF135" i="620"/>
  <c r="N147" i="620"/>
  <c r="R151" i="620"/>
  <c r="Q151" i="620"/>
  <c r="AF126" i="620"/>
  <c r="AF128" i="620"/>
  <c r="AF130" i="620"/>
  <c r="AF136" i="620"/>
  <c r="AF138" i="620"/>
  <c r="AF140" i="620"/>
  <c r="AF142" i="620"/>
  <c r="AF144" i="620"/>
  <c r="AF149" i="620"/>
  <c r="AF151" i="620"/>
  <c r="AG160" i="620"/>
  <c r="AH148" i="620" s="1"/>
  <c r="AG161" i="620"/>
  <c r="AF163" i="620"/>
  <c r="AF165" i="620"/>
  <c r="O127" i="620"/>
  <c r="O129" i="620"/>
  <c r="Q130" i="620"/>
  <c r="O131" i="620"/>
  <c r="P134" i="620"/>
  <c r="AG136" i="620"/>
  <c r="O137" i="620"/>
  <c r="AG138" i="620"/>
  <c r="O139" i="620"/>
  <c r="Q140" i="620"/>
  <c r="O141" i="620"/>
  <c r="AG142" i="620"/>
  <c r="O143" i="620"/>
  <c r="AG144" i="620"/>
  <c r="AF148" i="620"/>
  <c r="AG149" i="620"/>
  <c r="O150" i="620"/>
  <c r="AG151" i="620"/>
  <c r="O161" i="620"/>
  <c r="O162" i="620"/>
  <c r="R163" i="620"/>
  <c r="O164" i="620"/>
  <c r="R165" i="620"/>
  <c r="O166" i="620"/>
  <c r="P173" i="620"/>
  <c r="N173" i="620"/>
  <c r="P125" i="620"/>
  <c r="P127" i="620"/>
  <c r="AF127" i="620"/>
  <c r="AF129" i="620"/>
  <c r="AF131" i="620"/>
  <c r="AF137" i="620"/>
  <c r="AF139" i="620"/>
  <c r="AF141" i="620"/>
  <c r="AF143" i="620"/>
  <c r="AG148" i="620"/>
  <c r="AF150" i="620"/>
  <c r="AF162" i="620"/>
  <c r="AF164" i="620"/>
  <c r="AF166" i="620"/>
  <c r="O148" i="620"/>
  <c r="G1" i="619"/>
  <c r="G2" i="619" s="1"/>
  <c r="K38" i="619"/>
  <c r="K51" i="619" s="1"/>
  <c r="K64" i="619"/>
  <c r="L52" i="619"/>
  <c r="L64" i="619" s="1"/>
  <c r="L17" i="619"/>
  <c r="L24" i="619" s="1"/>
  <c r="K24" i="619"/>
  <c r="K75" i="619"/>
  <c r="L5" i="619"/>
  <c r="L16" i="619" s="1"/>
  <c r="E2" i="619" s="1"/>
  <c r="K16" i="619"/>
  <c r="L82" i="619"/>
  <c r="L91" i="619" s="1"/>
  <c r="K91" i="619"/>
  <c r="L124" i="619"/>
  <c r="L25" i="619"/>
  <c r="L38" i="619" s="1"/>
  <c r="L51" i="619" s="1"/>
  <c r="L101" i="619"/>
  <c r="L111" i="619" s="1"/>
  <c r="F8" i="618"/>
  <c r="AE173" i="617"/>
  <c r="AD173" i="617"/>
  <c r="AA173" i="617"/>
  <c r="Z173" i="617"/>
  <c r="M173" i="617"/>
  <c r="W172" i="617"/>
  <c r="H172" i="617"/>
  <c r="W171" i="617"/>
  <c r="H171" i="617"/>
  <c r="AG170" i="617"/>
  <c r="AF170" i="617"/>
  <c r="W170" i="617"/>
  <c r="H170" i="617"/>
  <c r="AG169" i="617"/>
  <c r="AF169" i="617"/>
  <c r="W169" i="617"/>
  <c r="H169" i="617"/>
  <c r="AG168" i="617"/>
  <c r="AF168" i="617"/>
  <c r="W168" i="617"/>
  <c r="H168" i="617"/>
  <c r="AG167" i="617"/>
  <c r="AF167" i="617"/>
  <c r="W167" i="617"/>
  <c r="H167" i="617"/>
  <c r="W166" i="617"/>
  <c r="N166" i="617"/>
  <c r="AG166" i="617" s="1"/>
  <c r="L166" i="617"/>
  <c r="P166" i="617"/>
  <c r="H166" i="617"/>
  <c r="W165" i="617"/>
  <c r="P165" i="617"/>
  <c r="N165" i="617"/>
  <c r="O165" i="617" s="1"/>
  <c r="AG165" i="617"/>
  <c r="H165" i="617"/>
  <c r="W164" i="617"/>
  <c r="N164" i="617"/>
  <c r="AG164" i="617" s="1"/>
  <c r="L164" i="617"/>
  <c r="P164" i="617"/>
  <c r="H164" i="617"/>
  <c r="W163" i="617"/>
  <c r="P163" i="617"/>
  <c r="N163" i="617"/>
  <c r="O163" i="617" s="1"/>
  <c r="AG163" i="617"/>
  <c r="H163" i="617"/>
  <c r="W162" i="617"/>
  <c r="N162" i="617"/>
  <c r="AG162" i="617" s="1"/>
  <c r="L162" i="617"/>
  <c r="P162" i="617"/>
  <c r="H162" i="617"/>
  <c r="W161" i="617"/>
  <c r="N161" i="617"/>
  <c r="AF161" i="617" s="1"/>
  <c r="L161" i="617"/>
  <c r="P161" i="617"/>
  <c r="H161" i="617"/>
  <c r="AE160" i="617"/>
  <c r="AD160" i="617"/>
  <c r="AA160" i="617"/>
  <c r="Z160" i="617"/>
  <c r="M160" i="617"/>
  <c r="W159" i="617"/>
  <c r="H159" i="617"/>
  <c r="W158" i="617"/>
  <c r="H158" i="617"/>
  <c r="W157" i="617"/>
  <c r="H157" i="617"/>
  <c r="W156" i="617"/>
  <c r="H156" i="617"/>
  <c r="AG155" i="617"/>
  <c r="AF155" i="617"/>
  <c r="W155" i="617"/>
  <c r="H155" i="617"/>
  <c r="AG154" i="617"/>
  <c r="AF154" i="617"/>
  <c r="W154" i="617"/>
  <c r="H154" i="617"/>
  <c r="AG153" i="617"/>
  <c r="AF153" i="617"/>
  <c r="W153" i="617"/>
  <c r="H153" i="617"/>
  <c r="W152" i="617"/>
  <c r="N152" i="617"/>
  <c r="AG152" i="617" s="1"/>
  <c r="L152" i="617"/>
  <c r="P152" i="617"/>
  <c r="H152" i="617"/>
  <c r="W151" i="617"/>
  <c r="P151" i="617"/>
  <c r="N151" i="617"/>
  <c r="O151" i="617" s="1"/>
  <c r="AG151" i="617"/>
  <c r="H151" i="617"/>
  <c r="W150" i="617"/>
  <c r="N150" i="617"/>
  <c r="AG150" i="617" s="1"/>
  <c r="L150" i="617"/>
  <c r="P150" i="617"/>
  <c r="H150" i="617"/>
  <c r="W149" i="617"/>
  <c r="P149" i="617"/>
  <c r="N149" i="617"/>
  <c r="O149" i="617" s="1"/>
  <c r="AG149" i="617"/>
  <c r="H149" i="617"/>
  <c r="W148" i="617"/>
  <c r="N148" i="617" s="1"/>
  <c r="P148" i="617"/>
  <c r="L148" i="617"/>
  <c r="P160" i="617"/>
  <c r="H148" i="617"/>
  <c r="AE147" i="617"/>
  <c r="AD147" i="617"/>
  <c r="AA147" i="617"/>
  <c r="Z147" i="617"/>
  <c r="W147" i="617"/>
  <c r="M147" i="617"/>
  <c r="W146" i="617"/>
  <c r="H146" i="617"/>
  <c r="AG145" i="617"/>
  <c r="AF145" i="617"/>
  <c r="W145" i="617"/>
  <c r="AG144" i="617"/>
  <c r="AF144" i="617"/>
  <c r="W144" i="617"/>
  <c r="H144" i="617"/>
  <c r="W143" i="617"/>
  <c r="N143" i="617"/>
  <c r="AG143" i="617" s="1"/>
  <c r="L143" i="617"/>
  <c r="P143" i="617"/>
  <c r="H143" i="617"/>
  <c r="W142" i="617"/>
  <c r="P142" i="617"/>
  <c r="N142" i="617"/>
  <c r="O142" i="617" s="1"/>
  <c r="L142" i="617"/>
  <c r="H142" i="617"/>
  <c r="W141" i="617"/>
  <c r="P141" i="617"/>
  <c r="N141" i="617"/>
  <c r="AG141" i="617" s="1"/>
  <c r="L141" i="617"/>
  <c r="H141" i="617"/>
  <c r="W140" i="617"/>
  <c r="P140" i="617"/>
  <c r="N140" i="617"/>
  <c r="O140" i="617" s="1"/>
  <c r="L140" i="617"/>
  <c r="H140" i="617"/>
  <c r="W139" i="617"/>
  <c r="P139" i="617"/>
  <c r="N139" i="617"/>
  <c r="L139" i="617"/>
  <c r="H139" i="617"/>
  <c r="W138" i="617"/>
  <c r="P138" i="617"/>
  <c r="N138" i="617"/>
  <c r="O138" i="617" s="1"/>
  <c r="L138" i="617"/>
  <c r="H138" i="617"/>
  <c r="W137" i="617"/>
  <c r="P137" i="617"/>
  <c r="N137" i="617"/>
  <c r="L137" i="617"/>
  <c r="H137" i="617"/>
  <c r="W136" i="617"/>
  <c r="P136" i="617"/>
  <c r="N136" i="617"/>
  <c r="O136" i="617" s="1"/>
  <c r="L136" i="617"/>
  <c r="H136" i="617"/>
  <c r="AF135" i="617"/>
  <c r="W135" i="617"/>
  <c r="N135" i="617" s="1"/>
  <c r="P135" i="617"/>
  <c r="L135" i="617"/>
  <c r="L147" i="617" s="1"/>
  <c r="P147" i="617"/>
  <c r="H135" i="617"/>
  <c r="AE134" i="617"/>
  <c r="AD134" i="617"/>
  <c r="AA134" i="617"/>
  <c r="Z134" i="617"/>
  <c r="M134" i="617"/>
  <c r="W133" i="617"/>
  <c r="H133" i="617"/>
  <c r="W132" i="617"/>
  <c r="H132" i="617"/>
  <c r="AG131" i="617"/>
  <c r="AF131" i="617"/>
  <c r="W131" i="617"/>
  <c r="W130" i="617"/>
  <c r="N130" i="617" s="1"/>
  <c r="P130" i="617"/>
  <c r="L130" i="617"/>
  <c r="H130" i="617"/>
  <c r="W129" i="617"/>
  <c r="N129" i="617"/>
  <c r="L129" i="617"/>
  <c r="P129" i="617"/>
  <c r="H129" i="617"/>
  <c r="W128" i="617"/>
  <c r="N128" i="617" s="1"/>
  <c r="AG128" i="617" s="1"/>
  <c r="O128" i="617"/>
  <c r="P128" i="617"/>
  <c r="H128" i="617"/>
  <c r="W127" i="617"/>
  <c r="N127" i="617"/>
  <c r="L127" i="617"/>
  <c r="P127" i="617"/>
  <c r="H127" i="617"/>
  <c r="W126" i="617"/>
  <c r="N126" i="617" s="1"/>
  <c r="P126" i="617"/>
  <c r="O126" i="617"/>
  <c r="L126" i="617"/>
  <c r="H126" i="617"/>
  <c r="W125" i="617"/>
  <c r="N125" i="617"/>
  <c r="L125" i="617"/>
  <c r="P125" i="617"/>
  <c r="H125" i="617"/>
  <c r="W124" i="617"/>
  <c r="N124" i="617" s="1"/>
  <c r="AG124" i="617" s="1"/>
  <c r="H124" i="617"/>
  <c r="W123" i="617"/>
  <c r="N123" i="617"/>
  <c r="L123" i="617"/>
  <c r="P123" i="617"/>
  <c r="H123" i="617"/>
  <c r="AG122" i="617"/>
  <c r="W122" i="617"/>
  <c r="N122" i="617"/>
  <c r="O122" i="617" s="1"/>
  <c r="L122" i="617"/>
  <c r="P122" i="617"/>
  <c r="H122" i="617"/>
  <c r="AE121" i="617"/>
  <c r="AD121" i="617"/>
  <c r="AA121" i="617"/>
  <c r="Z121" i="617"/>
  <c r="W121" i="617"/>
  <c r="M121" i="617"/>
  <c r="AG120" i="617"/>
  <c r="AF120" i="617"/>
  <c r="W120" i="617"/>
  <c r="H120" i="617"/>
  <c r="AG119" i="617"/>
  <c r="AF119" i="617"/>
  <c r="W119" i="617"/>
  <c r="H119" i="617"/>
  <c r="AG118" i="617"/>
  <c r="AF118" i="617"/>
  <c r="W118" i="617"/>
  <c r="H118" i="617"/>
  <c r="AG117" i="617"/>
  <c r="AF117" i="617"/>
  <c r="W117" i="617"/>
  <c r="H117" i="617"/>
  <c r="W116" i="617"/>
  <c r="P116" i="617"/>
  <c r="N116" i="617"/>
  <c r="O116" i="617" s="1"/>
  <c r="L116" i="617"/>
  <c r="Q116" i="617" s="1"/>
  <c r="H116" i="617"/>
  <c r="W115" i="617"/>
  <c r="N115" i="617"/>
  <c r="AG115" i="617" s="1"/>
  <c r="P115" i="617"/>
  <c r="H115" i="617"/>
  <c r="W114" i="617"/>
  <c r="P114" i="617"/>
  <c r="N114" i="617"/>
  <c r="O114" i="617" s="1"/>
  <c r="L114" i="617"/>
  <c r="Q114" i="617" s="1"/>
  <c r="H114" i="617"/>
  <c r="W113" i="617"/>
  <c r="P113" i="617"/>
  <c r="N113" i="617"/>
  <c r="L113" i="617"/>
  <c r="H113" i="617"/>
  <c r="W112" i="617"/>
  <c r="P112" i="617"/>
  <c r="N112" i="617"/>
  <c r="AG112" i="617" s="1"/>
  <c r="L112" i="617"/>
  <c r="H112" i="617"/>
  <c r="W111" i="617"/>
  <c r="P111" i="617"/>
  <c r="N111" i="617"/>
  <c r="O111" i="617" s="1"/>
  <c r="L111" i="617"/>
  <c r="H111" i="617"/>
  <c r="W110" i="617"/>
  <c r="P110" i="617"/>
  <c r="N110" i="617"/>
  <c r="AG110" i="617" s="1"/>
  <c r="L110" i="617"/>
  <c r="H110" i="617"/>
  <c r="W109" i="617"/>
  <c r="P109" i="617"/>
  <c r="N109" i="617"/>
  <c r="N121" i="617" s="1"/>
  <c r="L109" i="617"/>
  <c r="H109" i="617"/>
  <c r="AE108" i="617"/>
  <c r="AD108" i="617"/>
  <c r="AA108" i="617"/>
  <c r="Z108" i="617"/>
  <c r="W108" i="617"/>
  <c r="M108" i="617"/>
  <c r="W107" i="617"/>
  <c r="H107" i="617"/>
  <c r="AG106" i="617"/>
  <c r="AF106" i="617"/>
  <c r="W106" i="617"/>
  <c r="H106" i="617"/>
  <c r="AG105" i="617"/>
  <c r="AF105" i="617"/>
  <c r="W105" i="617"/>
  <c r="H105" i="617"/>
  <c r="AG104" i="617"/>
  <c r="AF104" i="617"/>
  <c r="W104" i="617"/>
  <c r="H104" i="617"/>
  <c r="AG103" i="617"/>
  <c r="AF103" i="617"/>
  <c r="W103" i="617"/>
  <c r="H103" i="617"/>
  <c r="AG102" i="617"/>
  <c r="AF102" i="617"/>
  <c r="W102" i="617"/>
  <c r="H102" i="617"/>
  <c r="W101" i="617"/>
  <c r="N101" i="617" s="1"/>
  <c r="L101" i="617"/>
  <c r="H101" i="617"/>
  <c r="W100" i="617"/>
  <c r="N100" i="617" s="1"/>
  <c r="L100" i="617"/>
  <c r="P100" i="617"/>
  <c r="H100" i="617"/>
  <c r="W99" i="617"/>
  <c r="N99" i="617" s="1"/>
  <c r="L99" i="617"/>
  <c r="H99" i="617"/>
  <c r="W98" i="617"/>
  <c r="N98" i="617" s="1"/>
  <c r="L98" i="617"/>
  <c r="P98" i="617"/>
  <c r="H98" i="617"/>
  <c r="W97" i="617"/>
  <c r="N97" i="617" s="1"/>
  <c r="L97" i="617"/>
  <c r="H97" i="617"/>
  <c r="W96" i="617"/>
  <c r="N96" i="617" s="1"/>
  <c r="P108" i="617"/>
  <c r="H96" i="617"/>
  <c r="AE95" i="617"/>
  <c r="AD95" i="617"/>
  <c r="AA95" i="617"/>
  <c r="Z95" i="617"/>
  <c r="M95" i="617"/>
  <c r="AG94" i="617"/>
  <c r="AF94" i="617"/>
  <c r="W94" i="617"/>
  <c r="H94" i="617"/>
  <c r="AG93" i="617"/>
  <c r="AF93" i="617"/>
  <c r="W93" i="617"/>
  <c r="H93" i="617"/>
  <c r="AG92" i="617"/>
  <c r="AF92" i="617"/>
  <c r="W92" i="617"/>
  <c r="H92" i="617"/>
  <c r="AG91" i="617"/>
  <c r="AF91" i="617"/>
  <c r="W91" i="617"/>
  <c r="H91" i="617"/>
  <c r="AG90" i="617"/>
  <c r="AF90" i="617"/>
  <c r="W90" i="617"/>
  <c r="H90" i="617"/>
  <c r="W89" i="617"/>
  <c r="N89" i="617" s="1"/>
  <c r="L89" i="617"/>
  <c r="H89" i="617"/>
  <c r="W88" i="617"/>
  <c r="N88" i="617" s="1"/>
  <c r="L88" i="617"/>
  <c r="P88" i="617"/>
  <c r="H88" i="617"/>
  <c r="W87" i="617"/>
  <c r="N87" i="617" s="1"/>
  <c r="L87" i="617"/>
  <c r="H87" i="617"/>
  <c r="W86" i="617"/>
  <c r="N86" i="617" s="1"/>
  <c r="L86" i="617"/>
  <c r="P86" i="617"/>
  <c r="H86" i="617"/>
  <c r="W85" i="617"/>
  <c r="N85" i="617" s="1"/>
  <c r="L85" i="617"/>
  <c r="H85" i="617"/>
  <c r="W84" i="617"/>
  <c r="N84" i="617" s="1"/>
  <c r="L84" i="617"/>
  <c r="P84" i="617"/>
  <c r="H84" i="617"/>
  <c r="AF83" i="617"/>
  <c r="W83" i="617"/>
  <c r="O83" i="617"/>
  <c r="N83" i="617"/>
  <c r="L83" i="617"/>
  <c r="P83" i="617"/>
  <c r="H83" i="617"/>
  <c r="AE82" i="617"/>
  <c r="AD82" i="617"/>
  <c r="AA82" i="617"/>
  <c r="Z82" i="617"/>
  <c r="M82" i="617"/>
  <c r="W81" i="617"/>
  <c r="AG80" i="617"/>
  <c r="AF80" i="617"/>
  <c r="W80" i="617"/>
  <c r="AG79" i="617"/>
  <c r="AF79" i="617"/>
  <c r="W79" i="617"/>
  <c r="AG78" i="617"/>
  <c r="AF78" i="617"/>
  <c r="W78" i="617"/>
  <c r="AG77" i="617"/>
  <c r="AF77" i="617"/>
  <c r="W77" i="617"/>
  <c r="W76" i="617"/>
  <c r="P76" i="617"/>
  <c r="N76" i="617"/>
  <c r="AG76" i="617" s="1"/>
  <c r="L76" i="617"/>
  <c r="H76" i="617"/>
  <c r="W75" i="617"/>
  <c r="P75" i="617"/>
  <c r="N75" i="617"/>
  <c r="L75" i="617"/>
  <c r="H75" i="617"/>
  <c r="W74" i="617"/>
  <c r="P74" i="617"/>
  <c r="N74" i="617"/>
  <c r="L74" i="617"/>
  <c r="H74" i="617"/>
  <c r="W73" i="617"/>
  <c r="P73" i="617"/>
  <c r="N73" i="617"/>
  <c r="L73" i="617"/>
  <c r="H73" i="617"/>
  <c r="W72" i="617"/>
  <c r="P72" i="617"/>
  <c r="N72" i="617"/>
  <c r="L72" i="617"/>
  <c r="P82" i="617"/>
  <c r="H72" i="617"/>
  <c r="W71" i="617"/>
  <c r="P71" i="617"/>
  <c r="N71" i="617"/>
  <c r="L71" i="617"/>
  <c r="H71" i="617"/>
  <c r="AF70" i="617"/>
  <c r="W70" i="617"/>
  <c r="P70" i="617"/>
  <c r="N70" i="617"/>
  <c r="H70" i="617"/>
  <c r="AE69" i="617"/>
  <c r="AD69" i="617"/>
  <c r="AA69" i="617"/>
  <c r="Z69" i="617"/>
  <c r="W69" i="617"/>
  <c r="M69" i="617"/>
  <c r="W68" i="617"/>
  <c r="H68" i="617"/>
  <c r="AG67" i="617"/>
  <c r="AF67" i="617"/>
  <c r="W67" i="617"/>
  <c r="H67" i="617"/>
  <c r="AG66" i="617"/>
  <c r="AF66" i="617"/>
  <c r="W66" i="617"/>
  <c r="H66" i="617"/>
  <c r="AG65" i="617"/>
  <c r="AF65" i="617"/>
  <c r="W65" i="617"/>
  <c r="H65" i="617"/>
  <c r="AG64" i="617"/>
  <c r="AF64" i="617"/>
  <c r="W64" i="617"/>
  <c r="H64" i="617"/>
  <c r="AG63" i="617"/>
  <c r="AF63" i="617"/>
  <c r="W63" i="617"/>
  <c r="H63" i="617"/>
  <c r="AG62" i="617"/>
  <c r="AF62" i="617"/>
  <c r="W62" i="617"/>
  <c r="H62" i="617"/>
  <c r="AG61" i="617"/>
  <c r="W61" i="617"/>
  <c r="N61" i="617" s="1"/>
  <c r="AF61" i="617" s="1"/>
  <c r="L61" i="617"/>
  <c r="P61" i="617"/>
  <c r="H61" i="617"/>
  <c r="W60" i="617"/>
  <c r="N60" i="617"/>
  <c r="AF60" i="617" s="1"/>
  <c r="P60" i="617"/>
  <c r="H60" i="617"/>
  <c r="AG59" i="617"/>
  <c r="AF59" i="617"/>
  <c r="W59" i="617"/>
  <c r="N59" i="617" s="1"/>
  <c r="O59" i="617"/>
  <c r="L59" i="617"/>
  <c r="P59" i="617"/>
  <c r="H59" i="617"/>
  <c r="W58" i="617"/>
  <c r="N58" i="617"/>
  <c r="AF58" i="617" s="1"/>
  <c r="L58" i="617"/>
  <c r="P58" i="617"/>
  <c r="H58" i="617"/>
  <c r="AF57" i="617"/>
  <c r="W57" i="617"/>
  <c r="N57" i="617"/>
  <c r="N69" i="617" s="1"/>
  <c r="L57" i="617"/>
  <c r="P69" i="617"/>
  <c r="H57" i="617"/>
  <c r="AE56" i="617"/>
  <c r="AD56" i="617"/>
  <c r="AA56" i="617"/>
  <c r="Z56" i="617"/>
  <c r="W56" i="617"/>
  <c r="M56" i="617"/>
  <c r="W55" i="617"/>
  <c r="H55" i="617"/>
  <c r="AG54" i="617"/>
  <c r="AF54" i="617"/>
  <c r="W54" i="617"/>
  <c r="H54" i="617"/>
  <c r="AG53" i="617"/>
  <c r="AF53" i="617"/>
  <c r="W53" i="617"/>
  <c r="H53" i="617"/>
  <c r="AG52" i="617"/>
  <c r="AF52" i="617"/>
  <c r="W52" i="617"/>
  <c r="H52" i="617"/>
  <c r="W51" i="617"/>
  <c r="N51" i="617"/>
  <c r="AG51" i="617" s="1"/>
  <c r="L51" i="617"/>
  <c r="P51" i="617"/>
  <c r="H51" i="617"/>
  <c r="W50" i="617"/>
  <c r="P50" i="617"/>
  <c r="N50" i="617"/>
  <c r="O50" i="617" s="1"/>
  <c r="AG50" i="617"/>
  <c r="H50" i="617"/>
  <c r="W49" i="617"/>
  <c r="N49" i="617"/>
  <c r="L49" i="617"/>
  <c r="P49" i="617"/>
  <c r="H49" i="617"/>
  <c r="W48" i="617"/>
  <c r="P48" i="617"/>
  <c r="N48" i="617"/>
  <c r="O48" i="617" s="1"/>
  <c r="H48" i="617"/>
  <c r="W47" i="617"/>
  <c r="N47" i="617"/>
  <c r="L47" i="617"/>
  <c r="P47" i="617"/>
  <c r="H47" i="617"/>
  <c r="W46" i="617"/>
  <c r="P46" i="617"/>
  <c r="N46" i="617"/>
  <c r="O46" i="617" s="1"/>
  <c r="H46" i="617"/>
  <c r="W45" i="617"/>
  <c r="N45" i="617"/>
  <c r="L45" i="617"/>
  <c r="P45" i="617"/>
  <c r="H45" i="617"/>
  <c r="W44" i="617"/>
  <c r="N44" i="617"/>
  <c r="AG44" i="617" s="1"/>
  <c r="L44" i="617"/>
  <c r="P56" i="617"/>
  <c r="H44" i="617"/>
  <c r="AE43" i="617"/>
  <c r="AD43" i="617"/>
  <c r="AA43" i="617"/>
  <c r="Z43" i="617"/>
  <c r="Z2" i="617" s="1"/>
  <c r="M43" i="617"/>
  <c r="W42" i="617"/>
  <c r="H42" i="617"/>
  <c r="W41" i="617"/>
  <c r="H41" i="617"/>
  <c r="AG40" i="617"/>
  <c r="AF40" i="617"/>
  <c r="W40" i="617"/>
  <c r="H40" i="617"/>
  <c r="AG39" i="617"/>
  <c r="AF39" i="617"/>
  <c r="W39" i="617"/>
  <c r="H39" i="617"/>
  <c r="AG38" i="617"/>
  <c r="AF38" i="617"/>
  <c r="W38" i="617"/>
  <c r="H38" i="617"/>
  <c r="W37" i="617"/>
  <c r="N37" i="617"/>
  <c r="L37" i="617"/>
  <c r="P37" i="617"/>
  <c r="H37" i="617"/>
  <c r="W36" i="617"/>
  <c r="P36" i="617"/>
  <c r="N36" i="617"/>
  <c r="O36" i="617" s="1"/>
  <c r="H36" i="617"/>
  <c r="W35" i="617"/>
  <c r="N35" i="617"/>
  <c r="L35" i="617"/>
  <c r="P35" i="617"/>
  <c r="H35" i="617"/>
  <c r="W34" i="617"/>
  <c r="P34" i="617"/>
  <c r="N34" i="617"/>
  <c r="O34" i="617" s="1"/>
  <c r="H34" i="617"/>
  <c r="W33" i="617"/>
  <c r="N33" i="617"/>
  <c r="L33" i="617"/>
  <c r="P33" i="617"/>
  <c r="H33" i="617"/>
  <c r="W32" i="617"/>
  <c r="P32" i="617"/>
  <c r="N32" i="617"/>
  <c r="O32" i="617" s="1"/>
  <c r="H32" i="617"/>
  <c r="W31" i="617"/>
  <c r="N31" i="617" s="1"/>
  <c r="P31" i="617"/>
  <c r="L31" i="617"/>
  <c r="P43" i="617"/>
  <c r="H31" i="617"/>
  <c r="AE30" i="617"/>
  <c r="AD30" i="617"/>
  <c r="AD2" i="617" s="1"/>
  <c r="AA30" i="617"/>
  <c r="Z30" i="617"/>
  <c r="M30" i="617"/>
  <c r="AF29" i="617"/>
  <c r="W29" i="617"/>
  <c r="H29" i="617"/>
  <c r="AG28" i="617"/>
  <c r="AF28" i="617"/>
  <c r="W28" i="617"/>
  <c r="H28" i="617"/>
  <c r="AG27" i="617"/>
  <c r="AF27" i="617"/>
  <c r="W27" i="617"/>
  <c r="H27" i="617"/>
  <c r="AG26" i="617"/>
  <c r="AF26" i="617"/>
  <c r="W26" i="617"/>
  <c r="H26" i="617"/>
  <c r="AG25" i="617"/>
  <c r="AF25" i="617"/>
  <c r="W25" i="617"/>
  <c r="H25" i="617"/>
  <c r="W24" i="617"/>
  <c r="N24" i="617" s="1"/>
  <c r="O24" i="617" s="1"/>
  <c r="L24" i="617"/>
  <c r="P24" i="617"/>
  <c r="H24" i="617"/>
  <c r="AG23" i="617"/>
  <c r="W23" i="617"/>
  <c r="N23" i="617"/>
  <c r="AF23" i="617" s="1"/>
  <c r="L23" i="617"/>
  <c r="P23" i="617"/>
  <c r="H23" i="617"/>
  <c r="W22" i="617"/>
  <c r="N22" i="617" s="1"/>
  <c r="O22" i="617"/>
  <c r="P22" i="617"/>
  <c r="H22" i="617"/>
  <c r="AG21" i="617"/>
  <c r="W21" i="617"/>
  <c r="N21" i="617"/>
  <c r="AF21" i="617" s="1"/>
  <c r="L21" i="617"/>
  <c r="P21" i="617"/>
  <c r="H21" i="617"/>
  <c r="W20" i="617"/>
  <c r="N20" i="617" s="1"/>
  <c r="P20" i="617"/>
  <c r="H20" i="617"/>
  <c r="AG19" i="617"/>
  <c r="W19" i="617"/>
  <c r="N19" i="617"/>
  <c r="AF19" i="617" s="1"/>
  <c r="L19" i="617"/>
  <c r="P19" i="617"/>
  <c r="H19" i="617"/>
  <c r="AF18" i="617"/>
  <c r="W18" i="617"/>
  <c r="N18" i="617"/>
  <c r="O18" i="617" s="1"/>
  <c r="L18" i="617"/>
  <c r="P18" i="617"/>
  <c r="H18" i="617"/>
  <c r="AE17" i="617"/>
  <c r="AE2" i="617" s="1"/>
  <c r="AD17" i="617"/>
  <c r="AA17" i="617"/>
  <c r="Z17" i="617"/>
  <c r="W17" i="617"/>
  <c r="M17" i="617"/>
  <c r="AG16" i="617"/>
  <c r="AF16" i="617"/>
  <c r="W16" i="617"/>
  <c r="H16" i="617"/>
  <c r="AG15" i="617"/>
  <c r="AF15" i="617"/>
  <c r="W15" i="617"/>
  <c r="H15" i="617"/>
  <c r="AG14" i="617"/>
  <c r="AF14" i="617"/>
  <c r="W14" i="617"/>
  <c r="H14" i="617"/>
  <c r="AG13" i="617"/>
  <c r="AF13" i="617"/>
  <c r="W13" i="617"/>
  <c r="H13" i="617"/>
  <c r="W12" i="617"/>
  <c r="P12" i="617"/>
  <c r="N12" i="617"/>
  <c r="O12" i="617" s="1"/>
  <c r="H12" i="617"/>
  <c r="W11" i="617"/>
  <c r="N11" i="617"/>
  <c r="L11" i="617"/>
  <c r="P11" i="617"/>
  <c r="H11" i="617"/>
  <c r="W10" i="617"/>
  <c r="P10" i="617"/>
  <c r="N10" i="617"/>
  <c r="O10" i="617" s="1"/>
  <c r="H10" i="617"/>
  <c r="W9" i="617"/>
  <c r="N9" i="617"/>
  <c r="L9" i="617"/>
  <c r="P9" i="617"/>
  <c r="H9" i="617"/>
  <c r="W8" i="617"/>
  <c r="P8" i="617"/>
  <c r="N8" i="617"/>
  <c r="O8" i="617" s="1"/>
  <c r="H8" i="617"/>
  <c r="W7" i="617"/>
  <c r="N7" i="617"/>
  <c r="L7" i="617"/>
  <c r="P7" i="617"/>
  <c r="H7" i="617"/>
  <c r="W6" i="617"/>
  <c r="P6" i="617"/>
  <c r="N6" i="617"/>
  <c r="O6" i="617" s="1"/>
  <c r="H6" i="617"/>
  <c r="W5" i="617"/>
  <c r="N5" i="617" s="1"/>
  <c r="P5" i="617"/>
  <c r="L5" i="617"/>
  <c r="P17" i="617"/>
  <c r="H5" i="617"/>
  <c r="AA2" i="617"/>
  <c r="I2" i="617"/>
  <c r="E1" i="617"/>
  <c r="R121" i="621" l="1"/>
  <c r="S109" i="621" s="1"/>
  <c r="Q121" i="621"/>
  <c r="Q134" i="621"/>
  <c r="R134" i="621"/>
  <c r="S122" i="621" s="1"/>
  <c r="R134" i="622"/>
  <c r="S122" i="622" s="1"/>
  <c r="Q134" i="622"/>
  <c r="R30" i="621"/>
  <c r="S18" i="621" s="1"/>
  <c r="Q30" i="621"/>
  <c r="Q173" i="621"/>
  <c r="R173" i="621"/>
  <c r="S161" i="621" s="1"/>
  <c r="E2" i="621"/>
  <c r="R17" i="621"/>
  <c r="S5" i="621" s="1"/>
  <c r="Q17" i="621"/>
  <c r="R30" i="622"/>
  <c r="S18" i="622" s="1"/>
  <c r="Q30" i="622"/>
  <c r="R121" i="622"/>
  <c r="S109" i="622" s="1"/>
  <c r="Q121" i="622"/>
  <c r="R95" i="621"/>
  <c r="S83" i="621" s="1"/>
  <c r="Q95" i="621"/>
  <c r="Q160" i="622"/>
  <c r="R160" i="622"/>
  <c r="S148" i="622" s="1"/>
  <c r="R147" i="621"/>
  <c r="S135" i="621" s="1"/>
  <c r="Q147" i="621"/>
  <c r="Q95" i="622"/>
  <c r="R95" i="622"/>
  <c r="S83" i="622" s="1"/>
  <c r="Q17" i="622"/>
  <c r="E2" i="622"/>
  <c r="R17" i="622"/>
  <c r="S5" i="622" s="1"/>
  <c r="R147" i="622"/>
  <c r="S135" i="622" s="1"/>
  <c r="Q147" i="622"/>
  <c r="R173" i="622"/>
  <c r="S161" i="622" s="1"/>
  <c r="Q173" i="622"/>
  <c r="R160" i="621"/>
  <c r="S148" i="621" s="1"/>
  <c r="Q160" i="621"/>
  <c r="R108" i="622"/>
  <c r="S96" i="622" s="1"/>
  <c r="Q108" i="622"/>
  <c r="R82" i="620"/>
  <c r="S70" i="620" s="1"/>
  <c r="AG173" i="620"/>
  <c r="AH161" i="620" s="1"/>
  <c r="AF173" i="620"/>
  <c r="Q164" i="620"/>
  <c r="R164" i="620"/>
  <c r="R135" i="620"/>
  <c r="O147" i="620"/>
  <c r="Q135" i="620"/>
  <c r="Q123" i="620"/>
  <c r="R123" i="620"/>
  <c r="Q122" i="620"/>
  <c r="O134" i="620"/>
  <c r="R122" i="620"/>
  <c r="Q165" i="620"/>
  <c r="R140" i="620"/>
  <c r="R130" i="620"/>
  <c r="R100" i="620"/>
  <c r="Q100" i="620"/>
  <c r="R84" i="620"/>
  <c r="Q84" i="620"/>
  <c r="R101" i="620"/>
  <c r="Q85" i="620"/>
  <c r="Q50" i="620"/>
  <c r="R50" i="620"/>
  <c r="AG43" i="620"/>
  <c r="AH31" i="620" s="1"/>
  <c r="AF43" i="620"/>
  <c r="Q43" i="620"/>
  <c r="Q32" i="620"/>
  <c r="R32" i="620"/>
  <c r="Q113" i="620"/>
  <c r="R113" i="620"/>
  <c r="Q61" i="620"/>
  <c r="R61" i="620"/>
  <c r="R57" i="620"/>
  <c r="Q57" i="620"/>
  <c r="O69" i="620"/>
  <c r="R69" i="620" s="1"/>
  <c r="S57" i="620" s="1"/>
  <c r="R23" i="620"/>
  <c r="Q23" i="620"/>
  <c r="Q18" i="620"/>
  <c r="Q11" i="620"/>
  <c r="R11" i="620"/>
  <c r="R51" i="620"/>
  <c r="Q51" i="620"/>
  <c r="R21" i="620"/>
  <c r="Q21" i="620"/>
  <c r="O17" i="620"/>
  <c r="R5" i="620"/>
  <c r="Q5" i="620"/>
  <c r="R45" i="620"/>
  <c r="Q45" i="620"/>
  <c r="R33" i="620"/>
  <c r="Q33" i="620"/>
  <c r="Q150" i="620"/>
  <c r="R150" i="620"/>
  <c r="Q143" i="620"/>
  <c r="R143" i="620"/>
  <c r="Q139" i="620"/>
  <c r="R139" i="620"/>
  <c r="Q129" i="620"/>
  <c r="R129" i="620"/>
  <c r="AG147" i="620"/>
  <c r="AH135" i="620" s="1"/>
  <c r="AF147" i="620"/>
  <c r="Q125" i="620"/>
  <c r="R125" i="620"/>
  <c r="AG134" i="620"/>
  <c r="AH122" i="620" s="1"/>
  <c r="AF134" i="620"/>
  <c r="Q75" i="620"/>
  <c r="R75" i="620"/>
  <c r="R86" i="620"/>
  <c r="Q86" i="620"/>
  <c r="R83" i="620"/>
  <c r="Q83" i="620"/>
  <c r="O95" i="620"/>
  <c r="Q97" i="620"/>
  <c r="O108" i="620"/>
  <c r="R96" i="620"/>
  <c r="Q96" i="620"/>
  <c r="Q111" i="620"/>
  <c r="R111" i="620"/>
  <c r="Q48" i="620"/>
  <c r="R48" i="620"/>
  <c r="Q31" i="620"/>
  <c r="O43" i="620"/>
  <c r="R43" i="620" s="1"/>
  <c r="S31" i="620" s="1"/>
  <c r="R31" i="620"/>
  <c r="R19" i="620"/>
  <c r="Q19" i="620"/>
  <c r="AF56" i="620"/>
  <c r="AG56" i="620"/>
  <c r="AH44" i="620" s="1"/>
  <c r="Q56" i="620"/>
  <c r="R49" i="620"/>
  <c r="Q49" i="620"/>
  <c r="Q10" i="620"/>
  <c r="R10" i="620"/>
  <c r="Q166" i="620"/>
  <c r="R166" i="620"/>
  <c r="Q162" i="620"/>
  <c r="R162" i="620"/>
  <c r="Q163" i="620"/>
  <c r="R73" i="620"/>
  <c r="Q73" i="620"/>
  <c r="R126" i="620"/>
  <c r="R88" i="620"/>
  <c r="Q88" i="620"/>
  <c r="R110" i="620"/>
  <c r="Q110" i="620"/>
  <c r="O121" i="620"/>
  <c r="R109" i="620"/>
  <c r="Q109" i="620"/>
  <c r="Q89" i="620"/>
  <c r="Q46" i="620"/>
  <c r="R46" i="620"/>
  <c r="Q36" i="620"/>
  <c r="R36" i="620"/>
  <c r="AF82" i="620"/>
  <c r="Q82" i="620"/>
  <c r="AG82" i="620"/>
  <c r="AH70" i="620" s="1"/>
  <c r="Q59" i="620"/>
  <c r="R59" i="620"/>
  <c r="Q72" i="620"/>
  <c r="R35" i="620"/>
  <c r="Q35" i="620"/>
  <c r="Q7" i="620"/>
  <c r="R7" i="620"/>
  <c r="R24" i="620"/>
  <c r="Q24" i="620"/>
  <c r="R148" i="620"/>
  <c r="Q148" i="620"/>
  <c r="O160" i="620"/>
  <c r="Q161" i="620"/>
  <c r="O173" i="620"/>
  <c r="R161" i="620"/>
  <c r="Q141" i="620"/>
  <c r="R141" i="620"/>
  <c r="Q137" i="620"/>
  <c r="R137" i="620"/>
  <c r="Q131" i="620"/>
  <c r="R131" i="620"/>
  <c r="Q127" i="620"/>
  <c r="R127" i="620"/>
  <c r="R116" i="620"/>
  <c r="Q116" i="620"/>
  <c r="R124" i="620"/>
  <c r="Q124" i="620"/>
  <c r="R98" i="620"/>
  <c r="Q98" i="620"/>
  <c r="AG95" i="620"/>
  <c r="AH83" i="620" s="1"/>
  <c r="AF95" i="620"/>
  <c r="R90" i="620"/>
  <c r="Q90" i="620"/>
  <c r="R114" i="620"/>
  <c r="Q114" i="620"/>
  <c r="R112" i="620"/>
  <c r="Q112" i="620"/>
  <c r="R71" i="620"/>
  <c r="Q71" i="620"/>
  <c r="AG108" i="620"/>
  <c r="AH96" i="620" s="1"/>
  <c r="AF108" i="620"/>
  <c r="Q60" i="620"/>
  <c r="R60" i="620"/>
  <c r="AG121" i="620"/>
  <c r="AH109" i="620" s="1"/>
  <c r="AF121" i="620"/>
  <c r="Q34" i="620"/>
  <c r="R34" i="620"/>
  <c r="R58" i="620"/>
  <c r="Q58" i="620"/>
  <c r="R20" i="620"/>
  <c r="Q20" i="620"/>
  <c r="R47" i="620"/>
  <c r="Q47" i="620"/>
  <c r="O56" i="620"/>
  <c r="R56" i="620" s="1"/>
  <c r="S44" i="620" s="1"/>
  <c r="R44" i="620"/>
  <c r="Q44" i="620"/>
  <c r="O30" i="620"/>
  <c r="Q9" i="620"/>
  <c r="R9" i="620"/>
  <c r="Q12" i="620"/>
  <c r="R12" i="620"/>
  <c r="Q6" i="620"/>
  <c r="R6" i="620"/>
  <c r="R22" i="620"/>
  <c r="Q22" i="620"/>
  <c r="G1" i="617"/>
  <c r="G2" i="617" s="1"/>
  <c r="R24" i="617"/>
  <c r="Q24" i="617"/>
  <c r="AG69" i="617"/>
  <c r="AH57" i="617" s="1"/>
  <c r="Q69" i="617"/>
  <c r="AF69" i="617"/>
  <c r="N17" i="617"/>
  <c r="O5" i="617"/>
  <c r="AG5" i="617"/>
  <c r="AF5" i="617"/>
  <c r="AG6" i="617"/>
  <c r="L6" i="617"/>
  <c r="L17" i="617" s="1"/>
  <c r="AF6" i="617"/>
  <c r="AG8" i="617"/>
  <c r="L8" i="617"/>
  <c r="R8" i="617" s="1"/>
  <c r="AF8" i="617"/>
  <c r="AG10" i="617"/>
  <c r="L10" i="617"/>
  <c r="R10" i="617" s="1"/>
  <c r="AF10" i="617"/>
  <c r="AG12" i="617"/>
  <c r="L12" i="617"/>
  <c r="Q12" i="617" s="1"/>
  <c r="AF12" i="617"/>
  <c r="L22" i="617"/>
  <c r="AG33" i="617"/>
  <c r="AF33" i="617"/>
  <c r="O33" i="617"/>
  <c r="AG35" i="617"/>
  <c r="AF35" i="617"/>
  <c r="O35" i="617"/>
  <c r="AG37" i="617"/>
  <c r="AF37" i="617"/>
  <c r="O37" i="617"/>
  <c r="AG46" i="617"/>
  <c r="L46" i="617"/>
  <c r="Q46" i="617" s="1"/>
  <c r="AF46" i="617"/>
  <c r="AG48" i="617"/>
  <c r="L48" i="617"/>
  <c r="R48" i="617" s="1"/>
  <c r="AF48" i="617"/>
  <c r="Q8" i="617"/>
  <c r="R12" i="617"/>
  <c r="R18" i="617"/>
  <c r="R22" i="617"/>
  <c r="Q22" i="617"/>
  <c r="AG24" i="617"/>
  <c r="AF24" i="617"/>
  <c r="N56" i="617"/>
  <c r="AF44" i="617"/>
  <c r="O44" i="617"/>
  <c r="AG20" i="617"/>
  <c r="AF20" i="617"/>
  <c r="I1" i="617"/>
  <c r="R6" i="617"/>
  <c r="Q6" i="617"/>
  <c r="AG7" i="617"/>
  <c r="AF7" i="617"/>
  <c r="O7" i="617"/>
  <c r="AG9" i="617"/>
  <c r="AF9" i="617"/>
  <c r="O9" i="617"/>
  <c r="AG11" i="617"/>
  <c r="AF11" i="617"/>
  <c r="O11" i="617"/>
  <c r="Q18" i="617"/>
  <c r="O20" i="617"/>
  <c r="AG22" i="617"/>
  <c r="AF22" i="617"/>
  <c r="N43" i="617"/>
  <c r="O31" i="617"/>
  <c r="AG31" i="617"/>
  <c r="AF31" i="617"/>
  <c r="AG32" i="617"/>
  <c r="L32" i="617"/>
  <c r="R32" i="617" s="1"/>
  <c r="AF32" i="617"/>
  <c r="AG34" i="617"/>
  <c r="L34" i="617"/>
  <c r="R34" i="617" s="1"/>
  <c r="AF34" i="617"/>
  <c r="AG36" i="617"/>
  <c r="L36" i="617"/>
  <c r="R36" i="617" s="1"/>
  <c r="AF36" i="617"/>
  <c r="AG45" i="617"/>
  <c r="AF45" i="617"/>
  <c r="O45" i="617"/>
  <c r="AG47" i="617"/>
  <c r="AF47" i="617"/>
  <c r="O47" i="617"/>
  <c r="AG49" i="617"/>
  <c r="AF49" i="617"/>
  <c r="O49" i="617"/>
  <c r="AF50" i="617"/>
  <c r="R59" i="617"/>
  <c r="O71" i="617"/>
  <c r="AG71" i="617"/>
  <c r="AF84" i="617"/>
  <c r="O84" i="617"/>
  <c r="AG84" i="617"/>
  <c r="AG87" i="617"/>
  <c r="AF87" i="617"/>
  <c r="O87" i="617"/>
  <c r="AG97" i="617"/>
  <c r="AF97" i="617"/>
  <c r="O97" i="617"/>
  <c r="AG18" i="617"/>
  <c r="P30" i="617"/>
  <c r="N30" i="617"/>
  <c r="L50" i="617"/>
  <c r="Q50" i="617" s="1"/>
  <c r="O51" i="617"/>
  <c r="AG57" i="617"/>
  <c r="O60" i="617"/>
  <c r="AG60" i="617"/>
  <c r="AG70" i="617"/>
  <c r="AF71" i="617"/>
  <c r="O73" i="617"/>
  <c r="AG73" i="617"/>
  <c r="AF73" i="617"/>
  <c r="O75" i="617"/>
  <c r="AG75" i="617"/>
  <c r="AF75" i="617"/>
  <c r="AG85" i="617"/>
  <c r="AF85" i="617"/>
  <c r="O85" i="617"/>
  <c r="AF100" i="617"/>
  <c r="O100" i="617"/>
  <c r="AG100" i="617"/>
  <c r="O19" i="617"/>
  <c r="L20" i="617"/>
  <c r="L30" i="617" s="1"/>
  <c r="O21" i="617"/>
  <c r="O23" i="617"/>
  <c r="P44" i="617"/>
  <c r="AF51" i="617"/>
  <c r="O57" i="617"/>
  <c r="O58" i="617"/>
  <c r="AG58" i="617"/>
  <c r="Q59" i="617"/>
  <c r="L70" i="617"/>
  <c r="L82" i="617" s="1"/>
  <c r="L95" i="617"/>
  <c r="AF88" i="617"/>
  <c r="O88" i="617"/>
  <c r="AG88" i="617"/>
  <c r="AF98" i="617"/>
  <c r="O98" i="617"/>
  <c r="AG98" i="617"/>
  <c r="AG101" i="617"/>
  <c r="AF101" i="617"/>
  <c r="O101" i="617"/>
  <c r="R116" i="617"/>
  <c r="P57" i="617"/>
  <c r="L60" i="617"/>
  <c r="L69" i="617" s="1"/>
  <c r="O61" i="617"/>
  <c r="O70" i="617"/>
  <c r="N82" i="617"/>
  <c r="AG72" i="617"/>
  <c r="O72" i="617"/>
  <c r="AF72" i="617"/>
  <c r="AG74" i="617"/>
  <c r="O74" i="617"/>
  <c r="AF74" i="617"/>
  <c r="N95" i="617"/>
  <c r="AF86" i="617"/>
  <c r="O86" i="617"/>
  <c r="AG86" i="617"/>
  <c r="AG89" i="617"/>
  <c r="AF89" i="617"/>
  <c r="O89" i="617"/>
  <c r="AG96" i="617"/>
  <c r="N108" i="617"/>
  <c r="AF96" i="617"/>
  <c r="O96" i="617"/>
  <c r="AG99" i="617"/>
  <c r="AF99" i="617"/>
  <c r="O99" i="617"/>
  <c r="R111" i="617"/>
  <c r="Q111" i="617"/>
  <c r="R114" i="617"/>
  <c r="Q83" i="617"/>
  <c r="AG109" i="617"/>
  <c r="AF111" i="617"/>
  <c r="AG114" i="617"/>
  <c r="AG116" i="617"/>
  <c r="AG121" i="617"/>
  <c r="AH109" i="617" s="1"/>
  <c r="AF125" i="617"/>
  <c r="O125" i="617"/>
  <c r="AG125" i="617"/>
  <c r="AF126" i="617"/>
  <c r="P134" i="617"/>
  <c r="AF136" i="617"/>
  <c r="AG139" i="617"/>
  <c r="AF139" i="617"/>
  <c r="O139" i="617"/>
  <c r="R165" i="617"/>
  <c r="O76" i="617"/>
  <c r="R83" i="617"/>
  <c r="AG83" i="617"/>
  <c r="P85" i="617"/>
  <c r="P87" i="617"/>
  <c r="P89" i="617"/>
  <c r="P96" i="617"/>
  <c r="P97" i="617"/>
  <c r="P99" i="617"/>
  <c r="P101" i="617"/>
  <c r="P121" i="617"/>
  <c r="O109" i="617"/>
  <c r="O110" i="617"/>
  <c r="AG111" i="617"/>
  <c r="O112" i="617"/>
  <c r="L115" i="617"/>
  <c r="L121" i="617" s="1"/>
  <c r="AF122" i="617"/>
  <c r="AF123" i="617"/>
  <c r="O123" i="617"/>
  <c r="AG123" i="617"/>
  <c r="L124" i="617"/>
  <c r="L134" i="617" s="1"/>
  <c r="AF124" i="617"/>
  <c r="R126" i="617"/>
  <c r="Q126" i="617"/>
  <c r="AG130" i="617"/>
  <c r="N134" i="617"/>
  <c r="R136" i="617"/>
  <c r="Q136" i="617"/>
  <c r="R140" i="617"/>
  <c r="Q140" i="617"/>
  <c r="R142" i="617"/>
  <c r="Q142" i="617"/>
  <c r="N160" i="617"/>
  <c r="O148" i="617"/>
  <c r="AG148" i="617"/>
  <c r="AF148" i="617"/>
  <c r="AF76" i="617"/>
  <c r="P95" i="617"/>
  <c r="L96" i="617"/>
  <c r="L108" i="617" s="1"/>
  <c r="AF110" i="617"/>
  <c r="AF112" i="617"/>
  <c r="AG113" i="617"/>
  <c r="AF121" i="617"/>
  <c r="Q122" i="617"/>
  <c r="O124" i="617"/>
  <c r="AF129" i="617"/>
  <c r="O129" i="617"/>
  <c r="AG129" i="617"/>
  <c r="AF130" i="617"/>
  <c r="AG137" i="617"/>
  <c r="AF137" i="617"/>
  <c r="O137" i="617"/>
  <c r="AF138" i="617"/>
  <c r="Q149" i="617"/>
  <c r="AF109" i="617"/>
  <c r="O113" i="617"/>
  <c r="AF113" i="617"/>
  <c r="AF114" i="617"/>
  <c r="O115" i="617"/>
  <c r="AF115" i="617"/>
  <c r="AF116" i="617"/>
  <c r="R122" i="617"/>
  <c r="P124" i="617"/>
  <c r="AG126" i="617"/>
  <c r="AF127" i="617"/>
  <c r="O127" i="617"/>
  <c r="AG127" i="617"/>
  <c r="L128" i="617"/>
  <c r="R128" i="617" s="1"/>
  <c r="AF128" i="617"/>
  <c r="O130" i="617"/>
  <c r="O135" i="617"/>
  <c r="AG135" i="617"/>
  <c r="N147" i="617"/>
  <c r="R138" i="617"/>
  <c r="Q138" i="617"/>
  <c r="AF140" i="617"/>
  <c r="AF142" i="617"/>
  <c r="AF149" i="617"/>
  <c r="AF151" i="617"/>
  <c r="AG161" i="617"/>
  <c r="AF163" i="617"/>
  <c r="AF165" i="617"/>
  <c r="AG136" i="617"/>
  <c r="AG138" i="617"/>
  <c r="AG140" i="617"/>
  <c r="O141" i="617"/>
  <c r="AG142" i="617"/>
  <c r="O143" i="617"/>
  <c r="L149" i="617"/>
  <c r="L160" i="617" s="1"/>
  <c r="O150" i="617"/>
  <c r="L151" i="617"/>
  <c r="Q151" i="617" s="1"/>
  <c r="O152" i="617"/>
  <c r="O161" i="617"/>
  <c r="O162" i="617"/>
  <c r="L163" i="617"/>
  <c r="R163" i="617" s="1"/>
  <c r="O164" i="617"/>
  <c r="L165" i="617"/>
  <c r="Q165" i="617" s="1"/>
  <c r="O166" i="617"/>
  <c r="P173" i="617"/>
  <c r="N173" i="617"/>
  <c r="AF141" i="617"/>
  <c r="AF143" i="617"/>
  <c r="AF150" i="617"/>
  <c r="AF152" i="617"/>
  <c r="AF162" i="617"/>
  <c r="AF164" i="617"/>
  <c r="AF166" i="617"/>
  <c r="R173" i="620" l="1"/>
  <c r="S161" i="620" s="1"/>
  <c r="Q173" i="620"/>
  <c r="R121" i="620"/>
  <c r="S109" i="620" s="1"/>
  <c r="Q121" i="620"/>
  <c r="Q95" i="620"/>
  <c r="R95" i="620"/>
  <c r="S83" i="620" s="1"/>
  <c r="R30" i="620"/>
  <c r="S18" i="620" s="1"/>
  <c r="Q30" i="620"/>
  <c r="R134" i="620"/>
  <c r="S122" i="620" s="1"/>
  <c r="Q134" i="620"/>
  <c r="R160" i="620"/>
  <c r="S148" i="620" s="1"/>
  <c r="Q160" i="620"/>
  <c r="Q108" i="620"/>
  <c r="R108" i="620"/>
  <c r="S96" i="620" s="1"/>
  <c r="Q147" i="620"/>
  <c r="R147" i="620"/>
  <c r="S135" i="620" s="1"/>
  <c r="R17" i="620"/>
  <c r="S5" i="620" s="1"/>
  <c r="Q17" i="620"/>
  <c r="E2" i="620"/>
  <c r="R149" i="617"/>
  <c r="R50" i="617"/>
  <c r="Q10" i="617"/>
  <c r="R46" i="617"/>
  <c r="Q34" i="617"/>
  <c r="Q32" i="617"/>
  <c r="Q113" i="617"/>
  <c r="R113" i="617"/>
  <c r="AG108" i="617"/>
  <c r="AH96" i="617" s="1"/>
  <c r="AF108" i="617"/>
  <c r="O82" i="617"/>
  <c r="R82" i="617" s="1"/>
  <c r="S70" i="617" s="1"/>
  <c r="R70" i="617"/>
  <c r="Q70" i="617"/>
  <c r="R57" i="617"/>
  <c r="O69" i="617"/>
  <c r="R69" i="617" s="1"/>
  <c r="S57" i="617" s="1"/>
  <c r="Q57" i="617"/>
  <c r="R100" i="617"/>
  <c r="Q100" i="617"/>
  <c r="Q37" i="617"/>
  <c r="R37" i="617"/>
  <c r="AG17" i="617"/>
  <c r="AH5" i="617" s="1"/>
  <c r="AF17" i="617"/>
  <c r="Q162" i="617"/>
  <c r="R162" i="617"/>
  <c r="AG147" i="617"/>
  <c r="AH135" i="617" s="1"/>
  <c r="AF147" i="617"/>
  <c r="R127" i="617"/>
  <c r="Q127" i="617"/>
  <c r="Q115" i="617"/>
  <c r="R115" i="617"/>
  <c r="R148" i="617"/>
  <c r="Q148" i="617"/>
  <c r="O160" i="617"/>
  <c r="Q72" i="617"/>
  <c r="R72" i="617"/>
  <c r="R61" i="617"/>
  <c r="Q61" i="617"/>
  <c r="R84" i="617"/>
  <c r="Q84" i="617"/>
  <c r="R71" i="617"/>
  <c r="Q71" i="617"/>
  <c r="R31" i="617"/>
  <c r="Q31" i="617"/>
  <c r="O43" i="617"/>
  <c r="R20" i="617"/>
  <c r="Q20" i="617"/>
  <c r="Q7" i="617"/>
  <c r="R7" i="617"/>
  <c r="Q48" i="617"/>
  <c r="Q44" i="617"/>
  <c r="O56" i="617"/>
  <c r="R44" i="617"/>
  <c r="O30" i="617"/>
  <c r="L43" i="617"/>
  <c r="Q161" i="617"/>
  <c r="O173" i="617"/>
  <c r="R161" i="617"/>
  <c r="Q163" i="617"/>
  <c r="R124" i="617"/>
  <c r="Q124" i="617"/>
  <c r="AG160" i="617"/>
  <c r="AH148" i="617" s="1"/>
  <c r="AF160" i="617"/>
  <c r="L173" i="617"/>
  <c r="Q128" i="617"/>
  <c r="R125" i="617"/>
  <c r="Q125" i="617"/>
  <c r="O108" i="617"/>
  <c r="R96" i="617"/>
  <c r="Q96" i="617"/>
  <c r="R89" i="617"/>
  <c r="Q89" i="617"/>
  <c r="R86" i="617"/>
  <c r="Q86" i="617"/>
  <c r="Q74" i="617"/>
  <c r="R74" i="617"/>
  <c r="R101" i="617"/>
  <c r="Q101" i="617"/>
  <c r="R98" i="617"/>
  <c r="Q98" i="617"/>
  <c r="R19" i="617"/>
  <c r="Q19" i="617"/>
  <c r="R85" i="617"/>
  <c r="Q85" i="617"/>
  <c r="Q73" i="617"/>
  <c r="R73" i="617"/>
  <c r="R97" i="617"/>
  <c r="Q97" i="617"/>
  <c r="Q43" i="617"/>
  <c r="AG43" i="617"/>
  <c r="AH31" i="617" s="1"/>
  <c r="AF43" i="617"/>
  <c r="Q9" i="617"/>
  <c r="R9" i="617"/>
  <c r="Q36" i="617"/>
  <c r="L56" i="617"/>
  <c r="Q33" i="617"/>
  <c r="R33" i="617"/>
  <c r="Q129" i="617"/>
  <c r="R129" i="617"/>
  <c r="R123" i="617"/>
  <c r="Q123" i="617"/>
  <c r="O121" i="617"/>
  <c r="Q109" i="617"/>
  <c r="R109" i="617"/>
  <c r="R151" i="617"/>
  <c r="AF95" i="617"/>
  <c r="AG95" i="617"/>
  <c r="AH83" i="617" s="1"/>
  <c r="R21" i="617"/>
  <c r="Q21" i="617"/>
  <c r="Q47" i="617"/>
  <c r="R47" i="617"/>
  <c r="Q166" i="617"/>
  <c r="R166" i="617"/>
  <c r="Q150" i="617"/>
  <c r="R150" i="617"/>
  <c r="Q141" i="617"/>
  <c r="R141" i="617"/>
  <c r="R130" i="617"/>
  <c r="Q130" i="617"/>
  <c r="AG134" i="617"/>
  <c r="AH122" i="617" s="1"/>
  <c r="AF134" i="617"/>
  <c r="Q112" i="617"/>
  <c r="R112" i="617"/>
  <c r="Q139" i="617"/>
  <c r="R139" i="617"/>
  <c r="R88" i="617"/>
  <c r="Q88" i="617"/>
  <c r="Q51" i="617"/>
  <c r="R51" i="617"/>
  <c r="R87" i="617"/>
  <c r="Q87" i="617"/>
  <c r="Q49" i="617"/>
  <c r="R49" i="617"/>
  <c r="AG173" i="617"/>
  <c r="AH161" i="617" s="1"/>
  <c r="AF173" i="617"/>
  <c r="Q164" i="617"/>
  <c r="R164" i="617"/>
  <c r="Q152" i="617"/>
  <c r="R152" i="617"/>
  <c r="Q143" i="617"/>
  <c r="R143" i="617"/>
  <c r="R135" i="617"/>
  <c r="O147" i="617"/>
  <c r="Q135" i="617"/>
  <c r="Q137" i="617"/>
  <c r="R137" i="617"/>
  <c r="O134" i="617"/>
  <c r="Q110" i="617"/>
  <c r="R110" i="617"/>
  <c r="Q76" i="617"/>
  <c r="R76" i="617"/>
  <c r="R99" i="617"/>
  <c r="Q99" i="617"/>
  <c r="Q82" i="617"/>
  <c r="AG82" i="617"/>
  <c r="AH70" i="617" s="1"/>
  <c r="AF82" i="617"/>
  <c r="Q58" i="617"/>
  <c r="R58" i="617"/>
  <c r="R23" i="617"/>
  <c r="Q23" i="617"/>
  <c r="Q75" i="617"/>
  <c r="R75" i="617"/>
  <c r="R60" i="617"/>
  <c r="Q60" i="617"/>
  <c r="AG30" i="617"/>
  <c r="AH18" i="617" s="1"/>
  <c r="AF30" i="617"/>
  <c r="O95" i="617"/>
  <c r="Q45" i="617"/>
  <c r="R45" i="617"/>
  <c r="Q11" i="617"/>
  <c r="R11" i="617"/>
  <c r="AG56" i="617"/>
  <c r="AH44" i="617" s="1"/>
  <c r="Q56" i="617"/>
  <c r="AF56" i="617"/>
  <c r="Q35" i="617"/>
  <c r="R35" i="617"/>
  <c r="R5" i="617"/>
  <c r="Q5" i="617"/>
  <c r="O17" i="617"/>
  <c r="J124" i="615"/>
  <c r="H123" i="615"/>
  <c r="H122" i="615"/>
  <c r="H121" i="615"/>
  <c r="H120" i="615"/>
  <c r="H119" i="615"/>
  <c r="H118" i="615"/>
  <c r="H117" i="615"/>
  <c r="P116" i="615"/>
  <c r="K116" i="615"/>
  <c r="L116" i="615" s="1"/>
  <c r="H116" i="615"/>
  <c r="P115" i="615"/>
  <c r="K115" i="615" s="1"/>
  <c r="L115" i="615" s="1"/>
  <c r="H115" i="615"/>
  <c r="P114" i="615"/>
  <c r="K114" i="615"/>
  <c r="L114" i="615" s="1"/>
  <c r="H114" i="615"/>
  <c r="P113" i="615"/>
  <c r="K113" i="615" s="1"/>
  <c r="L113" i="615" s="1"/>
  <c r="H113" i="615"/>
  <c r="P112" i="615"/>
  <c r="K112" i="615"/>
  <c r="H112" i="615"/>
  <c r="J111" i="615"/>
  <c r="H110" i="615"/>
  <c r="H109" i="615"/>
  <c r="H108" i="615"/>
  <c r="H107" i="615"/>
  <c r="H106" i="615"/>
  <c r="H105" i="615"/>
  <c r="P104" i="615"/>
  <c r="K104" i="615"/>
  <c r="L104" i="615" s="1"/>
  <c r="H104" i="615"/>
  <c r="P103" i="615"/>
  <c r="K103" i="615" s="1"/>
  <c r="L103" i="615" s="1"/>
  <c r="H103" i="615"/>
  <c r="P102" i="615"/>
  <c r="K102" i="615"/>
  <c r="L102" i="615" s="1"/>
  <c r="H102" i="615"/>
  <c r="P101" i="615"/>
  <c r="K101" i="615" s="1"/>
  <c r="H101" i="615"/>
  <c r="J100" i="615"/>
  <c r="H99" i="615"/>
  <c r="H98" i="615"/>
  <c r="H97" i="615"/>
  <c r="H96" i="615"/>
  <c r="P95" i="615"/>
  <c r="K95" i="615"/>
  <c r="L95" i="615" s="1"/>
  <c r="H95" i="615"/>
  <c r="P94" i="615"/>
  <c r="K94" i="615" s="1"/>
  <c r="L94" i="615" s="1"/>
  <c r="H94" i="615"/>
  <c r="P93" i="615"/>
  <c r="K93" i="615"/>
  <c r="L93" i="615" s="1"/>
  <c r="H93" i="615"/>
  <c r="P92" i="615"/>
  <c r="K92" i="615" s="1"/>
  <c r="H92" i="615"/>
  <c r="J91" i="615"/>
  <c r="H90" i="615"/>
  <c r="H89" i="615"/>
  <c r="H88" i="615"/>
  <c r="H87" i="615"/>
  <c r="H86" i="615"/>
  <c r="H85" i="615"/>
  <c r="P84" i="615"/>
  <c r="K84" i="615" s="1"/>
  <c r="L84" i="615" s="1"/>
  <c r="H84" i="615"/>
  <c r="P83" i="615"/>
  <c r="K83" i="615"/>
  <c r="L83" i="615" s="1"/>
  <c r="H83" i="615"/>
  <c r="P82" i="615"/>
  <c r="K82" i="615" s="1"/>
  <c r="H82" i="615"/>
  <c r="L81" i="615"/>
  <c r="K81" i="615"/>
  <c r="J81" i="615"/>
  <c r="H80" i="615"/>
  <c r="H79" i="615"/>
  <c r="H78" i="615"/>
  <c r="H77" i="615"/>
  <c r="H76" i="615"/>
  <c r="J75" i="615"/>
  <c r="H74" i="615"/>
  <c r="H73" i="615"/>
  <c r="H72" i="615"/>
  <c r="P71" i="615"/>
  <c r="K71" i="615"/>
  <c r="L71" i="615" s="1"/>
  <c r="H71" i="615"/>
  <c r="P70" i="615"/>
  <c r="K70" i="615" s="1"/>
  <c r="L70" i="615" s="1"/>
  <c r="H70" i="615"/>
  <c r="P69" i="615"/>
  <c r="K69" i="615"/>
  <c r="L69" i="615" s="1"/>
  <c r="H69" i="615"/>
  <c r="P68" i="615"/>
  <c r="K68" i="615" s="1"/>
  <c r="L68" i="615" s="1"/>
  <c r="H68" i="615"/>
  <c r="P67" i="615"/>
  <c r="K67" i="615"/>
  <c r="L67" i="615" s="1"/>
  <c r="H67" i="615"/>
  <c r="P66" i="615"/>
  <c r="K66" i="615" s="1"/>
  <c r="L66" i="615" s="1"/>
  <c r="H66" i="615"/>
  <c r="P65" i="615"/>
  <c r="K65" i="615"/>
  <c r="L65" i="615" s="1"/>
  <c r="L75" i="615" s="1"/>
  <c r="H65" i="615"/>
  <c r="J64" i="615"/>
  <c r="H63" i="615"/>
  <c r="H62" i="615"/>
  <c r="H61" i="615"/>
  <c r="H60" i="615"/>
  <c r="H59" i="615"/>
  <c r="H58" i="615"/>
  <c r="P57" i="615"/>
  <c r="K57" i="615"/>
  <c r="L57" i="615" s="1"/>
  <c r="H57" i="615"/>
  <c r="P56" i="615"/>
  <c r="K56" i="615" s="1"/>
  <c r="L56" i="615" s="1"/>
  <c r="H56" i="615"/>
  <c r="P55" i="615"/>
  <c r="K55" i="615"/>
  <c r="L55" i="615" s="1"/>
  <c r="H55" i="615"/>
  <c r="P54" i="615"/>
  <c r="K54" i="615" s="1"/>
  <c r="L54" i="615" s="1"/>
  <c r="H54" i="615"/>
  <c r="P53" i="615"/>
  <c r="K53" i="615"/>
  <c r="L53" i="615" s="1"/>
  <c r="H53" i="615"/>
  <c r="P52" i="615"/>
  <c r="K52" i="615" s="1"/>
  <c r="H52" i="615"/>
  <c r="J51" i="615"/>
  <c r="H50" i="615"/>
  <c r="H49" i="615"/>
  <c r="H47" i="615"/>
  <c r="H46" i="615"/>
  <c r="H45" i="615"/>
  <c r="H44" i="615"/>
  <c r="H43" i="615"/>
  <c r="H42" i="615"/>
  <c r="H41" i="615"/>
  <c r="H40" i="615"/>
  <c r="P39" i="615"/>
  <c r="K39" i="615"/>
  <c r="L39" i="615" s="1"/>
  <c r="H39" i="615"/>
  <c r="J38" i="615"/>
  <c r="H37" i="615"/>
  <c r="H36" i="615"/>
  <c r="H35" i="615"/>
  <c r="H34" i="615"/>
  <c r="H33" i="615"/>
  <c r="H32" i="615"/>
  <c r="H31" i="615"/>
  <c r="P30" i="615"/>
  <c r="K30" i="615"/>
  <c r="L30" i="615" s="1"/>
  <c r="H30" i="615"/>
  <c r="P29" i="615"/>
  <c r="K29" i="615" s="1"/>
  <c r="L29" i="615" s="1"/>
  <c r="H29" i="615"/>
  <c r="P28" i="615"/>
  <c r="K28" i="615"/>
  <c r="L28" i="615" s="1"/>
  <c r="H28" i="615"/>
  <c r="P27" i="615"/>
  <c r="K27" i="615" s="1"/>
  <c r="L27" i="615" s="1"/>
  <c r="H27" i="615"/>
  <c r="P26" i="615"/>
  <c r="K26" i="615"/>
  <c r="L26" i="615" s="1"/>
  <c r="H26" i="615"/>
  <c r="P25" i="615"/>
  <c r="K25" i="615" s="1"/>
  <c r="H25" i="615"/>
  <c r="J24" i="615"/>
  <c r="H23" i="615"/>
  <c r="H22" i="615"/>
  <c r="H20" i="615"/>
  <c r="P19" i="615"/>
  <c r="K19" i="615" s="1"/>
  <c r="L19" i="615" s="1"/>
  <c r="H19" i="615"/>
  <c r="P18" i="615"/>
  <c r="K18" i="615"/>
  <c r="L18" i="615" s="1"/>
  <c r="H18" i="615"/>
  <c r="P17" i="615"/>
  <c r="K17" i="615" s="1"/>
  <c r="H17" i="615"/>
  <c r="J16" i="615"/>
  <c r="I1" i="615" s="1"/>
  <c r="H15" i="615"/>
  <c r="H14" i="615"/>
  <c r="H13" i="615"/>
  <c r="H12" i="615"/>
  <c r="H11" i="615"/>
  <c r="H10" i="615"/>
  <c r="H9" i="615"/>
  <c r="P8" i="615"/>
  <c r="K8" i="615" s="1"/>
  <c r="L8" i="615" s="1"/>
  <c r="H8" i="615"/>
  <c r="P7" i="615"/>
  <c r="K7" i="615"/>
  <c r="L7" i="615" s="1"/>
  <c r="H7" i="615"/>
  <c r="P6" i="615"/>
  <c r="K6" i="615" s="1"/>
  <c r="L6" i="615" s="1"/>
  <c r="H6" i="615"/>
  <c r="P5" i="615"/>
  <c r="K5" i="615"/>
  <c r="K16" i="615" s="1"/>
  <c r="H5" i="615"/>
  <c r="I2" i="615"/>
  <c r="E1" i="615"/>
  <c r="M32" i="614"/>
  <c r="L32" i="614"/>
  <c r="K32" i="614"/>
  <c r="J32" i="614"/>
  <c r="L8" i="614" s="1"/>
  <c r="I32" i="614"/>
  <c r="H32" i="614"/>
  <c r="G32" i="614"/>
  <c r="F32" i="614"/>
  <c r="E32" i="614"/>
  <c r="J8" i="614" s="1"/>
  <c r="D32" i="614"/>
  <c r="Q15" i="614"/>
  <c r="P15" i="614"/>
  <c r="O15" i="614"/>
  <c r="N15" i="614"/>
  <c r="M15" i="614"/>
  <c r="L15" i="614"/>
  <c r="K15" i="614"/>
  <c r="J15" i="614"/>
  <c r="I15" i="614"/>
  <c r="H15" i="614"/>
  <c r="G15" i="614"/>
  <c r="F15" i="614"/>
  <c r="E15" i="614"/>
  <c r="D15" i="614"/>
  <c r="H8" i="614" s="1"/>
  <c r="L7" i="614"/>
  <c r="J7" i="614"/>
  <c r="H7" i="614"/>
  <c r="F7" i="614"/>
  <c r="L6" i="614"/>
  <c r="J6" i="614"/>
  <c r="H6" i="614"/>
  <c r="F6" i="614"/>
  <c r="AE173" i="613"/>
  <c r="AD173" i="613"/>
  <c r="AA173" i="613"/>
  <c r="Z173" i="613"/>
  <c r="M173" i="613"/>
  <c r="W172" i="613"/>
  <c r="H172" i="613"/>
  <c r="W171" i="613"/>
  <c r="H171" i="613"/>
  <c r="AG170" i="613"/>
  <c r="AF170" i="613"/>
  <c r="W170" i="613"/>
  <c r="H170" i="613"/>
  <c r="AG169" i="613"/>
  <c r="AF169" i="613"/>
  <c r="W169" i="613"/>
  <c r="H169" i="613"/>
  <c r="AG168" i="613"/>
  <c r="AF168" i="613"/>
  <c r="W168" i="613"/>
  <c r="H168" i="613"/>
  <c r="AG167" i="613"/>
  <c r="AF167" i="613"/>
  <c r="W167" i="613"/>
  <c r="H167" i="613"/>
  <c r="W166" i="613"/>
  <c r="N166" i="613"/>
  <c r="L166" i="613"/>
  <c r="P166" i="613"/>
  <c r="H166" i="613"/>
  <c r="W165" i="613"/>
  <c r="P165" i="613"/>
  <c r="N165" i="613"/>
  <c r="O165" i="613" s="1"/>
  <c r="L165" i="613"/>
  <c r="H165" i="613"/>
  <c r="W164" i="613"/>
  <c r="N164" i="613"/>
  <c r="L164" i="613"/>
  <c r="P164" i="613"/>
  <c r="H164" i="613"/>
  <c r="W163" i="613"/>
  <c r="P163" i="613"/>
  <c r="N163" i="613"/>
  <c r="O163" i="613" s="1"/>
  <c r="L163" i="613"/>
  <c r="H163" i="613"/>
  <c r="W162" i="613"/>
  <c r="N162" i="613"/>
  <c r="L162" i="613"/>
  <c r="P162" i="613"/>
  <c r="H162" i="613"/>
  <c r="AG161" i="613"/>
  <c r="W161" i="613"/>
  <c r="N161" i="613"/>
  <c r="L161" i="613"/>
  <c r="P161" i="613"/>
  <c r="H161" i="613"/>
  <c r="AE160" i="613"/>
  <c r="AD160" i="613"/>
  <c r="AA160" i="613"/>
  <c r="Z160" i="613"/>
  <c r="M160" i="613"/>
  <c r="W159" i="613"/>
  <c r="H159" i="613"/>
  <c r="W158" i="613"/>
  <c r="H158" i="613"/>
  <c r="W157" i="613"/>
  <c r="H157" i="613"/>
  <c r="W156" i="613"/>
  <c r="H156" i="613"/>
  <c r="AG155" i="613"/>
  <c r="AF155" i="613"/>
  <c r="W155" i="613"/>
  <c r="H155" i="613"/>
  <c r="AG154" i="613"/>
  <c r="AF154" i="613"/>
  <c r="W154" i="613"/>
  <c r="H154" i="613"/>
  <c r="AG153" i="613"/>
  <c r="AF153" i="613"/>
  <c r="W153" i="613"/>
  <c r="H153" i="613"/>
  <c r="W152" i="613"/>
  <c r="P152" i="613"/>
  <c r="N152" i="613"/>
  <c r="L152" i="613"/>
  <c r="H152" i="613"/>
  <c r="W151" i="613"/>
  <c r="P151" i="613"/>
  <c r="N151" i="613"/>
  <c r="O151" i="613" s="1"/>
  <c r="L151" i="613"/>
  <c r="H151" i="613"/>
  <c r="W150" i="613"/>
  <c r="P150" i="613"/>
  <c r="N150" i="613"/>
  <c r="L150" i="613"/>
  <c r="H150" i="613"/>
  <c r="W149" i="613"/>
  <c r="P149" i="613"/>
  <c r="N149" i="613"/>
  <c r="O149" i="613" s="1"/>
  <c r="L149" i="613"/>
  <c r="H149" i="613"/>
  <c r="W148" i="613"/>
  <c r="N148" i="613" s="1"/>
  <c r="P148" i="613"/>
  <c r="L148" i="613"/>
  <c r="H148" i="613"/>
  <c r="AE147" i="613"/>
  <c r="AD147" i="613"/>
  <c r="AA147" i="613"/>
  <c r="Z147" i="613"/>
  <c r="W147" i="613"/>
  <c r="M147" i="613"/>
  <c r="P147" i="613"/>
  <c r="W146" i="613"/>
  <c r="H146" i="613"/>
  <c r="AG145" i="613"/>
  <c r="AF145" i="613"/>
  <c r="W145" i="613"/>
  <c r="AG144" i="613"/>
  <c r="AF144" i="613"/>
  <c r="W144" i="613"/>
  <c r="H144" i="613"/>
  <c r="W143" i="613"/>
  <c r="P143" i="613"/>
  <c r="N143" i="613"/>
  <c r="L143" i="613"/>
  <c r="H143" i="613"/>
  <c r="W142" i="613"/>
  <c r="N142" i="613" s="1"/>
  <c r="P142" i="613"/>
  <c r="L142" i="613"/>
  <c r="H142" i="613"/>
  <c r="W141" i="613"/>
  <c r="P141" i="613"/>
  <c r="N141" i="613"/>
  <c r="L141" i="613"/>
  <c r="H141" i="613"/>
  <c r="W140" i="613"/>
  <c r="N140" i="613" s="1"/>
  <c r="P140" i="613"/>
  <c r="L140" i="613"/>
  <c r="H140" i="613"/>
  <c r="W139" i="613"/>
  <c r="P139" i="613"/>
  <c r="N139" i="613"/>
  <c r="L139" i="613"/>
  <c r="H139" i="613"/>
  <c r="W138" i="613"/>
  <c r="N138" i="613" s="1"/>
  <c r="P138" i="613"/>
  <c r="L138" i="613"/>
  <c r="H138" i="613"/>
  <c r="W137" i="613"/>
  <c r="P137" i="613"/>
  <c r="N137" i="613"/>
  <c r="L137" i="613"/>
  <c r="H137" i="613"/>
  <c r="W136" i="613"/>
  <c r="N136" i="613" s="1"/>
  <c r="P136" i="613"/>
  <c r="L136" i="613"/>
  <c r="H136" i="613"/>
  <c r="W135" i="613"/>
  <c r="N135" i="613" s="1"/>
  <c r="P135" i="613"/>
  <c r="H135" i="613"/>
  <c r="AE134" i="613"/>
  <c r="AD134" i="613"/>
  <c r="AA134" i="613"/>
  <c r="Z134" i="613"/>
  <c r="M134" i="613"/>
  <c r="W133" i="613"/>
  <c r="H133" i="613"/>
  <c r="W132" i="613"/>
  <c r="H132" i="613"/>
  <c r="AG131" i="613"/>
  <c r="AF131" i="613"/>
  <c r="W131" i="613"/>
  <c r="AG130" i="613"/>
  <c r="AF130" i="613"/>
  <c r="W130" i="613"/>
  <c r="W129" i="613"/>
  <c r="N129" i="613" s="1"/>
  <c r="P129" i="613"/>
  <c r="L129" i="613"/>
  <c r="H129" i="613"/>
  <c r="W128" i="613"/>
  <c r="P128" i="613"/>
  <c r="N128" i="613"/>
  <c r="L128" i="613"/>
  <c r="H128" i="613"/>
  <c r="W127" i="613"/>
  <c r="N127" i="613" s="1"/>
  <c r="P127" i="613"/>
  <c r="L127" i="613"/>
  <c r="H127" i="613"/>
  <c r="W126" i="613"/>
  <c r="P126" i="613"/>
  <c r="N126" i="613"/>
  <c r="L126" i="613"/>
  <c r="H126" i="613"/>
  <c r="W125" i="613"/>
  <c r="N125" i="613" s="1"/>
  <c r="P125" i="613"/>
  <c r="L125" i="613"/>
  <c r="H125" i="613"/>
  <c r="W124" i="613"/>
  <c r="P124" i="613"/>
  <c r="N124" i="613"/>
  <c r="L124" i="613"/>
  <c r="H124" i="613"/>
  <c r="W123" i="613"/>
  <c r="N123" i="613" s="1"/>
  <c r="AG123" i="613" s="1"/>
  <c r="P123" i="613"/>
  <c r="O123" i="613"/>
  <c r="H123" i="613"/>
  <c r="W122" i="613"/>
  <c r="N122" i="613" s="1"/>
  <c r="H122" i="613"/>
  <c r="AE121" i="613"/>
  <c r="AD121" i="613"/>
  <c r="AA121" i="613"/>
  <c r="Z121" i="613"/>
  <c r="W121" i="613"/>
  <c r="M121" i="613"/>
  <c r="AG120" i="613"/>
  <c r="AF120" i="613"/>
  <c r="W120" i="613"/>
  <c r="H120" i="613"/>
  <c r="AG119" i="613"/>
  <c r="AF119" i="613"/>
  <c r="W119" i="613"/>
  <c r="H119" i="613"/>
  <c r="AG118" i="613"/>
  <c r="AF118" i="613"/>
  <c r="W118" i="613"/>
  <c r="H118" i="613"/>
  <c r="AG117" i="613"/>
  <c r="AF117" i="613"/>
  <c r="W117" i="613"/>
  <c r="H117" i="613"/>
  <c r="W116" i="613"/>
  <c r="N116" i="613" s="1"/>
  <c r="O116" i="613" s="1"/>
  <c r="H116" i="613"/>
  <c r="AG115" i="613"/>
  <c r="AF115" i="613"/>
  <c r="W115" i="613"/>
  <c r="N115" i="613" s="1"/>
  <c r="O115" i="613"/>
  <c r="L115" i="613"/>
  <c r="P115" i="613"/>
  <c r="H115" i="613"/>
  <c r="W114" i="613"/>
  <c r="N114" i="613"/>
  <c r="AF114" i="613" s="1"/>
  <c r="L114" i="613"/>
  <c r="P114" i="613"/>
  <c r="H114" i="613"/>
  <c r="W113" i="613"/>
  <c r="N113" i="613" s="1"/>
  <c r="L113" i="613"/>
  <c r="P113" i="613"/>
  <c r="H113" i="613"/>
  <c r="W112" i="613"/>
  <c r="N112" i="613" s="1"/>
  <c r="O112" i="613"/>
  <c r="P112" i="613"/>
  <c r="H112" i="613"/>
  <c r="AG111" i="613"/>
  <c r="W111" i="613"/>
  <c r="N111" i="613"/>
  <c r="AF111" i="613" s="1"/>
  <c r="L111" i="613"/>
  <c r="P111" i="613"/>
  <c r="H111" i="613"/>
  <c r="W110" i="613"/>
  <c r="N110" i="613" s="1"/>
  <c r="O110" i="613" s="1"/>
  <c r="L110" i="613"/>
  <c r="P110" i="613"/>
  <c r="H110" i="613"/>
  <c r="W109" i="613"/>
  <c r="N109" i="613" s="1"/>
  <c r="O109" i="613" s="1"/>
  <c r="H109" i="613"/>
  <c r="AE108" i="613"/>
  <c r="AD108" i="613"/>
  <c r="AA108" i="613"/>
  <c r="Z108" i="613"/>
  <c r="W108" i="613"/>
  <c r="M108" i="613"/>
  <c r="W107" i="613"/>
  <c r="H107" i="613"/>
  <c r="AG106" i="613"/>
  <c r="AF106" i="613"/>
  <c r="W106" i="613"/>
  <c r="H106" i="613"/>
  <c r="AG105" i="613"/>
  <c r="AF105" i="613"/>
  <c r="W105" i="613"/>
  <c r="H105" i="613"/>
  <c r="AG104" i="613"/>
  <c r="AF104" i="613"/>
  <c r="W104" i="613"/>
  <c r="H104" i="613"/>
  <c r="W103" i="613"/>
  <c r="P103" i="613"/>
  <c r="N103" i="613"/>
  <c r="O103" i="613" s="1"/>
  <c r="H103" i="613"/>
  <c r="W102" i="613"/>
  <c r="N102" i="613"/>
  <c r="L102" i="613"/>
  <c r="P102" i="613"/>
  <c r="H102" i="613"/>
  <c r="W101" i="613"/>
  <c r="P101" i="613"/>
  <c r="N101" i="613"/>
  <c r="O101" i="613" s="1"/>
  <c r="H101" i="613"/>
  <c r="W100" i="613"/>
  <c r="N100" i="613"/>
  <c r="L100" i="613"/>
  <c r="P100" i="613"/>
  <c r="H100" i="613"/>
  <c r="W99" i="613"/>
  <c r="P99" i="613"/>
  <c r="N99" i="613"/>
  <c r="O99" i="613" s="1"/>
  <c r="L99" i="613"/>
  <c r="Q99" i="613" s="1"/>
  <c r="AG99" i="613"/>
  <c r="H99" i="613"/>
  <c r="W98" i="613"/>
  <c r="N98" i="613"/>
  <c r="L98" i="613"/>
  <c r="H98" i="613"/>
  <c r="W97" i="613"/>
  <c r="P97" i="613"/>
  <c r="N97" i="613"/>
  <c r="O97" i="613" s="1"/>
  <c r="L97" i="613"/>
  <c r="Q97" i="613" s="1"/>
  <c r="AG97" i="613"/>
  <c r="H97" i="613"/>
  <c r="AF96" i="613"/>
  <c r="W96" i="613"/>
  <c r="N96" i="613" s="1"/>
  <c r="P96" i="613"/>
  <c r="L96" i="613"/>
  <c r="H96" i="613"/>
  <c r="AE95" i="613"/>
  <c r="AD95" i="613"/>
  <c r="AA95" i="613"/>
  <c r="Z95" i="613"/>
  <c r="M95" i="613"/>
  <c r="AG94" i="613"/>
  <c r="AF94" i="613"/>
  <c r="W94" i="613"/>
  <c r="H94" i="613"/>
  <c r="AG93" i="613"/>
  <c r="AF93" i="613"/>
  <c r="W93" i="613"/>
  <c r="H93" i="613"/>
  <c r="AG92" i="613"/>
  <c r="AF92" i="613"/>
  <c r="W92" i="613"/>
  <c r="H92" i="613"/>
  <c r="W91" i="613"/>
  <c r="P91" i="613"/>
  <c r="N91" i="613"/>
  <c r="O91" i="613" s="1"/>
  <c r="H91" i="613"/>
  <c r="W90" i="613"/>
  <c r="N90" i="613" s="1"/>
  <c r="L90" i="613"/>
  <c r="P90" i="613"/>
  <c r="H90" i="613"/>
  <c r="W89" i="613"/>
  <c r="P89" i="613"/>
  <c r="N89" i="613"/>
  <c r="O89" i="613" s="1"/>
  <c r="H89" i="613"/>
  <c r="W88" i="613"/>
  <c r="N88" i="613" s="1"/>
  <c r="L88" i="613"/>
  <c r="P88" i="613"/>
  <c r="H88" i="613"/>
  <c r="W87" i="613"/>
  <c r="P87" i="613"/>
  <c r="N87" i="613"/>
  <c r="O87" i="613" s="1"/>
  <c r="H87" i="613"/>
  <c r="W86" i="613"/>
  <c r="N86" i="613" s="1"/>
  <c r="L86" i="613"/>
  <c r="P86" i="613"/>
  <c r="H86" i="613"/>
  <c r="W85" i="613"/>
  <c r="P85" i="613"/>
  <c r="N85" i="613"/>
  <c r="O85" i="613" s="1"/>
  <c r="H85" i="613"/>
  <c r="W84" i="613"/>
  <c r="N84" i="613" s="1"/>
  <c r="L84" i="613"/>
  <c r="P84" i="613"/>
  <c r="H84" i="613"/>
  <c r="AG83" i="613"/>
  <c r="W83" i="613"/>
  <c r="O83" i="613"/>
  <c r="N83" i="613"/>
  <c r="AF83" i="613" s="1"/>
  <c r="L83" i="613"/>
  <c r="P83" i="613"/>
  <c r="H83" i="613"/>
  <c r="AE82" i="613"/>
  <c r="AD82" i="613"/>
  <c r="AA82" i="613"/>
  <c r="Z82" i="613"/>
  <c r="M82" i="613"/>
  <c r="W81" i="613"/>
  <c r="AG80" i="613"/>
  <c r="AF80" i="613"/>
  <c r="W80" i="613"/>
  <c r="AG79" i="613"/>
  <c r="AF79" i="613"/>
  <c r="W79" i="613"/>
  <c r="AG78" i="613"/>
  <c r="AF78" i="613"/>
  <c r="W78" i="613"/>
  <c r="AG77" i="613"/>
  <c r="AF77" i="613"/>
  <c r="W77" i="613"/>
  <c r="AG76" i="613"/>
  <c r="AF76" i="613"/>
  <c r="W76" i="613"/>
  <c r="H76" i="613"/>
  <c r="AG75" i="613"/>
  <c r="W75" i="613"/>
  <c r="O75" i="613"/>
  <c r="N75" i="613"/>
  <c r="AF75" i="613" s="1"/>
  <c r="P75" i="613"/>
  <c r="H75" i="613"/>
  <c r="W74" i="613"/>
  <c r="N74" i="613" s="1"/>
  <c r="O74" i="613"/>
  <c r="P74" i="613"/>
  <c r="H74" i="613"/>
  <c r="AG73" i="613"/>
  <c r="W73" i="613"/>
  <c r="O73" i="613"/>
  <c r="N73" i="613"/>
  <c r="AF73" i="613" s="1"/>
  <c r="H73" i="613"/>
  <c r="AG72" i="613"/>
  <c r="W72" i="613"/>
  <c r="P72" i="613"/>
  <c r="O72" i="613"/>
  <c r="N72" i="613"/>
  <c r="H72" i="613"/>
  <c r="W71" i="613"/>
  <c r="P71" i="613"/>
  <c r="N71" i="613"/>
  <c r="L71" i="613"/>
  <c r="H71" i="613"/>
  <c r="W70" i="613"/>
  <c r="P70" i="613"/>
  <c r="N70" i="613"/>
  <c r="L70" i="613"/>
  <c r="H70" i="613"/>
  <c r="AE69" i="613"/>
  <c r="AD69" i="613"/>
  <c r="AA69" i="613"/>
  <c r="Z69" i="613"/>
  <c r="W69" i="613"/>
  <c r="M69" i="613"/>
  <c r="W68" i="613"/>
  <c r="H68" i="613"/>
  <c r="AG67" i="613"/>
  <c r="AF67" i="613"/>
  <c r="W67" i="613"/>
  <c r="H67" i="613"/>
  <c r="AG66" i="613"/>
  <c r="AF66" i="613"/>
  <c r="W66" i="613"/>
  <c r="H66" i="613"/>
  <c r="AG65" i="613"/>
  <c r="AF65" i="613"/>
  <c r="W65" i="613"/>
  <c r="H65" i="613"/>
  <c r="AG64" i="613"/>
  <c r="AF64" i="613"/>
  <c r="W64" i="613"/>
  <c r="H64" i="613"/>
  <c r="AG63" i="613"/>
  <c r="AF63" i="613"/>
  <c r="W63" i="613"/>
  <c r="H63" i="613"/>
  <c r="AG62" i="613"/>
  <c r="AF62" i="613"/>
  <c r="W62" i="613"/>
  <c r="H62" i="613"/>
  <c r="W61" i="613"/>
  <c r="N61" i="613" s="1"/>
  <c r="P61" i="613"/>
  <c r="L61" i="613"/>
  <c r="H61" i="613"/>
  <c r="W60" i="613"/>
  <c r="N60" i="613" s="1"/>
  <c r="O60" i="613"/>
  <c r="H60" i="613"/>
  <c r="W59" i="613"/>
  <c r="N59" i="613" s="1"/>
  <c r="P59" i="613"/>
  <c r="L59" i="613"/>
  <c r="H59" i="613"/>
  <c r="W58" i="613"/>
  <c r="N58" i="613" s="1"/>
  <c r="O58" i="613"/>
  <c r="H58" i="613"/>
  <c r="W57" i="613"/>
  <c r="O57" i="613"/>
  <c r="N57" i="613"/>
  <c r="AG57" i="613" s="1"/>
  <c r="H57" i="613"/>
  <c r="AE56" i="613"/>
  <c r="AD56" i="613"/>
  <c r="AA56" i="613"/>
  <c r="Z56" i="613"/>
  <c r="W56" i="613"/>
  <c r="M56" i="613"/>
  <c r="W55" i="613"/>
  <c r="H55" i="613"/>
  <c r="AG54" i="613"/>
  <c r="AF54" i="613"/>
  <c r="W54" i="613"/>
  <c r="H54" i="613"/>
  <c r="AG53" i="613"/>
  <c r="AF53" i="613"/>
  <c r="W53" i="613"/>
  <c r="H53" i="613"/>
  <c r="AG52" i="613"/>
  <c r="AF52" i="613"/>
  <c r="W52" i="613"/>
  <c r="H52" i="613"/>
  <c r="W51" i="613"/>
  <c r="N51" i="613" s="1"/>
  <c r="AF51" i="613" s="1"/>
  <c r="P51" i="613"/>
  <c r="L51" i="613"/>
  <c r="H51" i="613"/>
  <c r="W50" i="613"/>
  <c r="P50" i="613"/>
  <c r="N50" i="613"/>
  <c r="L50" i="613"/>
  <c r="H50" i="613"/>
  <c r="W49" i="613"/>
  <c r="N49" i="613" s="1"/>
  <c r="P49" i="613"/>
  <c r="L49" i="613"/>
  <c r="H49" i="613"/>
  <c r="W48" i="613"/>
  <c r="P48" i="613"/>
  <c r="N48" i="613"/>
  <c r="L48" i="613"/>
  <c r="H48" i="613"/>
  <c r="W47" i="613"/>
  <c r="N47" i="613" s="1"/>
  <c r="P47" i="613"/>
  <c r="L47" i="613"/>
  <c r="H47" i="613"/>
  <c r="W46" i="613"/>
  <c r="P46" i="613"/>
  <c r="N46" i="613"/>
  <c r="L46" i="613"/>
  <c r="H46" i="613"/>
  <c r="W45" i="613"/>
  <c r="N45" i="613" s="1"/>
  <c r="P45" i="613"/>
  <c r="L45" i="613"/>
  <c r="H45" i="613"/>
  <c r="W44" i="613"/>
  <c r="N44" i="613" s="1"/>
  <c r="P44" i="613"/>
  <c r="H44" i="613"/>
  <c r="AE43" i="613"/>
  <c r="AD43" i="613"/>
  <c r="AA43" i="613"/>
  <c r="Z43" i="613"/>
  <c r="M43" i="613"/>
  <c r="W42" i="613"/>
  <c r="H42" i="613"/>
  <c r="W41" i="613"/>
  <c r="H41" i="613"/>
  <c r="AG40" i="613"/>
  <c r="AF40" i="613"/>
  <c r="W40" i="613"/>
  <c r="H40" i="613"/>
  <c r="AG39" i="613"/>
  <c r="AF39" i="613"/>
  <c r="W39" i="613"/>
  <c r="H39" i="613"/>
  <c r="AG38" i="613"/>
  <c r="AF38" i="613"/>
  <c r="W38" i="613"/>
  <c r="H38" i="613"/>
  <c r="AG37" i="613"/>
  <c r="AF37" i="613"/>
  <c r="W37" i="613"/>
  <c r="H37" i="613"/>
  <c r="AG36" i="613"/>
  <c r="W36" i="613"/>
  <c r="P36" i="613"/>
  <c r="N36" i="613"/>
  <c r="L36" i="613"/>
  <c r="H36" i="613"/>
  <c r="W35" i="613"/>
  <c r="N35" i="613" s="1"/>
  <c r="P35" i="613"/>
  <c r="O35" i="613"/>
  <c r="H35" i="613"/>
  <c r="W34" i="613"/>
  <c r="P34" i="613"/>
  <c r="N34" i="613"/>
  <c r="L34" i="613"/>
  <c r="H34" i="613"/>
  <c r="W33" i="613"/>
  <c r="N33" i="613" s="1"/>
  <c r="AG33" i="613" s="1"/>
  <c r="P33" i="613"/>
  <c r="H33" i="613"/>
  <c r="AG32" i="613"/>
  <c r="W32" i="613"/>
  <c r="P32" i="613"/>
  <c r="N32" i="613"/>
  <c r="L32" i="613"/>
  <c r="H32" i="613"/>
  <c r="AG31" i="613"/>
  <c r="W31" i="613"/>
  <c r="P31" i="613"/>
  <c r="N31" i="613"/>
  <c r="L31" i="613"/>
  <c r="H31" i="613"/>
  <c r="AE30" i="613"/>
  <c r="AD30" i="613"/>
  <c r="AA30" i="613"/>
  <c r="Z30" i="613"/>
  <c r="M30" i="613"/>
  <c r="AF29" i="613"/>
  <c r="W29" i="613"/>
  <c r="H29" i="613"/>
  <c r="AG28" i="613"/>
  <c r="AF28" i="613"/>
  <c r="W28" i="613"/>
  <c r="H28" i="613"/>
  <c r="AG27" i="613"/>
  <c r="AF27" i="613"/>
  <c r="W27" i="613"/>
  <c r="H27" i="613"/>
  <c r="AG26" i="613"/>
  <c r="AF26" i="613"/>
  <c r="W26" i="613"/>
  <c r="H26" i="613"/>
  <c r="AG25" i="613"/>
  <c r="AF25" i="613"/>
  <c r="W25" i="613"/>
  <c r="H25" i="613"/>
  <c r="AG24" i="613"/>
  <c r="W24" i="613"/>
  <c r="N24" i="613" s="1"/>
  <c r="O24" i="613" s="1"/>
  <c r="P24" i="613"/>
  <c r="L24" i="613"/>
  <c r="Q24" i="613" s="1"/>
  <c r="H24" i="613"/>
  <c r="W23" i="613"/>
  <c r="N23" i="613" s="1"/>
  <c r="H23" i="613"/>
  <c r="AG22" i="613"/>
  <c r="AF22" i="613"/>
  <c r="W22" i="613"/>
  <c r="N22" i="613" s="1"/>
  <c r="O22" i="613" s="1"/>
  <c r="P22" i="613"/>
  <c r="L22" i="613"/>
  <c r="Q22" i="613" s="1"/>
  <c r="H22" i="613"/>
  <c r="W21" i="613"/>
  <c r="N21" i="613"/>
  <c r="H21" i="613"/>
  <c r="W20" i="613"/>
  <c r="N20" i="613" s="1"/>
  <c r="O20" i="613" s="1"/>
  <c r="P20" i="613"/>
  <c r="H20" i="613"/>
  <c r="W19" i="613"/>
  <c r="N19" i="613" s="1"/>
  <c r="H19" i="613"/>
  <c r="AG18" i="613"/>
  <c r="AF18" i="613"/>
  <c r="W18" i="613"/>
  <c r="O18" i="613"/>
  <c r="N18" i="613"/>
  <c r="P18" i="613"/>
  <c r="H18" i="613"/>
  <c r="AE17" i="613"/>
  <c r="AD17" i="613"/>
  <c r="AA17" i="613"/>
  <c r="AA2" i="613" s="1"/>
  <c r="Z17" i="613"/>
  <c r="W17" i="613"/>
  <c r="P17" i="613"/>
  <c r="M17" i="613"/>
  <c r="AG16" i="613"/>
  <c r="AF16" i="613"/>
  <c r="W16" i="613"/>
  <c r="H16" i="613"/>
  <c r="AG15" i="613"/>
  <c r="AF15" i="613"/>
  <c r="W15" i="613"/>
  <c r="H15" i="613"/>
  <c r="AG14" i="613"/>
  <c r="AF14" i="613"/>
  <c r="W14" i="613"/>
  <c r="H14" i="613"/>
  <c r="AG13" i="613"/>
  <c r="AF13" i="613"/>
  <c r="W13" i="613"/>
  <c r="H13" i="613"/>
  <c r="W12" i="613"/>
  <c r="P12" i="613"/>
  <c r="N12" i="613"/>
  <c r="O12" i="613" s="1"/>
  <c r="L12" i="613"/>
  <c r="H12" i="613"/>
  <c r="W11" i="613"/>
  <c r="P11" i="613"/>
  <c r="N11" i="613"/>
  <c r="O11" i="613" s="1"/>
  <c r="L11" i="613"/>
  <c r="H11" i="613"/>
  <c r="W10" i="613"/>
  <c r="P10" i="613"/>
  <c r="N10" i="613"/>
  <c r="AG10" i="613" s="1"/>
  <c r="L10" i="613"/>
  <c r="H10" i="613"/>
  <c r="W9" i="613"/>
  <c r="P9" i="613"/>
  <c r="N9" i="613"/>
  <c r="O9" i="613" s="1"/>
  <c r="AF9" i="613"/>
  <c r="H9" i="613"/>
  <c r="W8" i="613"/>
  <c r="N8" i="613"/>
  <c r="AG8" i="613" s="1"/>
  <c r="L8" i="613"/>
  <c r="P8" i="613"/>
  <c r="H8" i="613"/>
  <c r="W7" i="613"/>
  <c r="P7" i="613"/>
  <c r="N7" i="613"/>
  <c r="O7" i="613" s="1"/>
  <c r="AF7" i="613"/>
  <c r="H7" i="613"/>
  <c r="W6" i="613"/>
  <c r="P6" i="613"/>
  <c r="N6" i="613"/>
  <c r="AG6" i="613" s="1"/>
  <c r="L6" i="613"/>
  <c r="H6" i="613"/>
  <c r="W5" i="613"/>
  <c r="P5" i="613"/>
  <c r="N5" i="613"/>
  <c r="N17" i="613" s="1"/>
  <c r="L5" i="613"/>
  <c r="H5" i="613"/>
  <c r="G1" i="613" s="1"/>
  <c r="G2" i="613" s="1"/>
  <c r="AE2" i="613"/>
  <c r="AD2" i="613"/>
  <c r="Z2" i="613"/>
  <c r="I2" i="613"/>
  <c r="I1" i="613"/>
  <c r="E1" i="613"/>
  <c r="I1" i="612"/>
  <c r="J124" i="612"/>
  <c r="H123" i="612"/>
  <c r="H122" i="612"/>
  <c r="H121" i="612"/>
  <c r="H120" i="612"/>
  <c r="H119" i="612"/>
  <c r="H118" i="612"/>
  <c r="H117" i="612"/>
  <c r="P116" i="612"/>
  <c r="K116" i="612"/>
  <c r="L116" i="612" s="1"/>
  <c r="H116" i="612"/>
  <c r="P115" i="612"/>
  <c r="K115" i="612" s="1"/>
  <c r="L115" i="612" s="1"/>
  <c r="H115" i="612"/>
  <c r="P114" i="612"/>
  <c r="K114" i="612"/>
  <c r="L114" i="612" s="1"/>
  <c r="H114" i="612"/>
  <c r="P113" i="612"/>
  <c r="K113" i="612" s="1"/>
  <c r="L113" i="612" s="1"/>
  <c r="H113" i="612"/>
  <c r="P112" i="612"/>
  <c r="K112" i="612"/>
  <c r="H112" i="612"/>
  <c r="J111" i="612"/>
  <c r="H110" i="612"/>
  <c r="H109" i="612"/>
  <c r="H108" i="612"/>
  <c r="H107" i="612"/>
  <c r="H106" i="612"/>
  <c r="H105" i="612"/>
  <c r="P104" i="612"/>
  <c r="K104" i="612"/>
  <c r="L104" i="612" s="1"/>
  <c r="H104" i="612"/>
  <c r="P103" i="612"/>
  <c r="K103" i="612" s="1"/>
  <c r="L103" i="612" s="1"/>
  <c r="H103" i="612"/>
  <c r="P102" i="612"/>
  <c r="K102" i="612"/>
  <c r="L102" i="612" s="1"/>
  <c r="H102" i="612"/>
  <c r="P101" i="612"/>
  <c r="K101" i="612" s="1"/>
  <c r="H101" i="612"/>
  <c r="J100" i="612"/>
  <c r="H99" i="612"/>
  <c r="H98" i="612"/>
  <c r="H97" i="612"/>
  <c r="H96" i="612"/>
  <c r="P95" i="612"/>
  <c r="K95" i="612"/>
  <c r="L95" i="612" s="1"/>
  <c r="H95" i="612"/>
  <c r="P94" i="612"/>
  <c r="K94" i="612" s="1"/>
  <c r="L94" i="612" s="1"/>
  <c r="H94" i="612"/>
  <c r="P93" i="612"/>
  <c r="K93" i="612"/>
  <c r="L93" i="612" s="1"/>
  <c r="H93" i="612"/>
  <c r="P92" i="612"/>
  <c r="K92" i="612" s="1"/>
  <c r="H92" i="612"/>
  <c r="J91" i="612"/>
  <c r="H90" i="612"/>
  <c r="H89" i="612"/>
  <c r="H88" i="612"/>
  <c r="H87" i="612"/>
  <c r="H86" i="612"/>
  <c r="H85" i="612"/>
  <c r="P84" i="612"/>
  <c r="K84" i="612" s="1"/>
  <c r="L84" i="612" s="1"/>
  <c r="H84" i="612"/>
  <c r="P83" i="612"/>
  <c r="K83" i="612"/>
  <c r="L83" i="612" s="1"/>
  <c r="H83" i="612"/>
  <c r="P82" i="612"/>
  <c r="K82" i="612" s="1"/>
  <c r="H82" i="612"/>
  <c r="L81" i="612"/>
  <c r="K81" i="612"/>
  <c r="J81" i="612"/>
  <c r="H80" i="612"/>
  <c r="H79" i="612"/>
  <c r="H78" i="612"/>
  <c r="H77" i="612"/>
  <c r="H76" i="612"/>
  <c r="J75" i="612"/>
  <c r="H74" i="612"/>
  <c r="H73" i="612"/>
  <c r="H72" i="612"/>
  <c r="P71" i="612"/>
  <c r="K71" i="612"/>
  <c r="L71" i="612" s="1"/>
  <c r="H71" i="612"/>
  <c r="P70" i="612"/>
  <c r="K70" i="612" s="1"/>
  <c r="L70" i="612" s="1"/>
  <c r="H70" i="612"/>
  <c r="P69" i="612"/>
  <c r="K69" i="612"/>
  <c r="L69" i="612" s="1"/>
  <c r="H69" i="612"/>
  <c r="P68" i="612"/>
  <c r="K68" i="612" s="1"/>
  <c r="L68" i="612" s="1"/>
  <c r="H68" i="612"/>
  <c r="P67" i="612"/>
  <c r="K67" i="612"/>
  <c r="L67" i="612" s="1"/>
  <c r="H67" i="612"/>
  <c r="P66" i="612"/>
  <c r="K66" i="612" s="1"/>
  <c r="L66" i="612" s="1"/>
  <c r="H66" i="612"/>
  <c r="P65" i="612"/>
  <c r="K65" i="612"/>
  <c r="K75" i="612" s="1"/>
  <c r="H65" i="612"/>
  <c r="J64" i="612"/>
  <c r="H63" i="612"/>
  <c r="H62" i="612"/>
  <c r="H61" i="612"/>
  <c r="H60" i="612"/>
  <c r="H59" i="612"/>
  <c r="H58" i="612"/>
  <c r="P57" i="612"/>
  <c r="K57" i="612"/>
  <c r="L57" i="612" s="1"/>
  <c r="H57" i="612"/>
  <c r="P56" i="612"/>
  <c r="K56" i="612" s="1"/>
  <c r="L56" i="612" s="1"/>
  <c r="H56" i="612"/>
  <c r="P55" i="612"/>
  <c r="K55" i="612"/>
  <c r="L55" i="612" s="1"/>
  <c r="H55" i="612"/>
  <c r="P54" i="612"/>
  <c r="K54" i="612" s="1"/>
  <c r="L54" i="612" s="1"/>
  <c r="H54" i="612"/>
  <c r="P53" i="612"/>
  <c r="K53" i="612"/>
  <c r="L53" i="612" s="1"/>
  <c r="H53" i="612"/>
  <c r="P52" i="612"/>
  <c r="K52" i="612" s="1"/>
  <c r="H52" i="612"/>
  <c r="J51" i="612"/>
  <c r="H50" i="612"/>
  <c r="H49" i="612"/>
  <c r="H47" i="612"/>
  <c r="H46" i="612"/>
  <c r="H45" i="612"/>
  <c r="H44" i="612"/>
  <c r="H43" i="612"/>
  <c r="H42" i="612"/>
  <c r="H41" i="612"/>
  <c r="H40" i="612"/>
  <c r="P39" i="612"/>
  <c r="K39" i="612"/>
  <c r="L39" i="612" s="1"/>
  <c r="H39" i="612"/>
  <c r="J38" i="612"/>
  <c r="H37" i="612"/>
  <c r="H36" i="612"/>
  <c r="H35" i="612"/>
  <c r="H34" i="612"/>
  <c r="H33" i="612"/>
  <c r="H32" i="612"/>
  <c r="H31" i="612"/>
  <c r="P30" i="612"/>
  <c r="K30" i="612"/>
  <c r="L30" i="612" s="1"/>
  <c r="H30" i="612"/>
  <c r="P29" i="612"/>
  <c r="K29" i="612" s="1"/>
  <c r="L29" i="612" s="1"/>
  <c r="H29" i="612"/>
  <c r="P28" i="612"/>
  <c r="K28" i="612"/>
  <c r="L28" i="612" s="1"/>
  <c r="H28" i="612"/>
  <c r="P27" i="612"/>
  <c r="K27" i="612" s="1"/>
  <c r="L27" i="612" s="1"/>
  <c r="H27" i="612"/>
  <c r="P26" i="612"/>
  <c r="K26" i="612"/>
  <c r="L26" i="612" s="1"/>
  <c r="H26" i="612"/>
  <c r="P25" i="612"/>
  <c r="K25" i="612" s="1"/>
  <c r="H25" i="612"/>
  <c r="J24" i="612"/>
  <c r="H23" i="612"/>
  <c r="H22" i="612"/>
  <c r="H20" i="612"/>
  <c r="P19" i="612"/>
  <c r="K19" i="612" s="1"/>
  <c r="L19" i="612" s="1"/>
  <c r="H19" i="612"/>
  <c r="P18" i="612"/>
  <c r="K18" i="612"/>
  <c r="L18" i="612" s="1"/>
  <c r="H18" i="612"/>
  <c r="P17" i="612"/>
  <c r="K17" i="612" s="1"/>
  <c r="H17" i="612"/>
  <c r="J16" i="612"/>
  <c r="H15" i="612"/>
  <c r="H14" i="612"/>
  <c r="H13" i="612"/>
  <c r="H12" i="612"/>
  <c r="H11" i="612"/>
  <c r="H10" i="612"/>
  <c r="H9" i="612"/>
  <c r="P8" i="612"/>
  <c r="K8" i="612" s="1"/>
  <c r="L8" i="612" s="1"/>
  <c r="H8" i="612"/>
  <c r="P7" i="612"/>
  <c r="K7" i="612"/>
  <c r="L7" i="612" s="1"/>
  <c r="H7" i="612"/>
  <c r="P6" i="612"/>
  <c r="K6" i="612" s="1"/>
  <c r="L6" i="612" s="1"/>
  <c r="H6" i="612"/>
  <c r="P5" i="612"/>
  <c r="K5" i="612"/>
  <c r="K16" i="612" s="1"/>
  <c r="H5" i="612"/>
  <c r="I2" i="612"/>
  <c r="E1" i="612"/>
  <c r="R95" i="617" l="1"/>
  <c r="S83" i="617" s="1"/>
  <c r="Q95" i="617"/>
  <c r="Q147" i="617"/>
  <c r="R147" i="617"/>
  <c r="S135" i="617" s="1"/>
  <c r="R121" i="617"/>
  <c r="S109" i="617" s="1"/>
  <c r="Q121" i="617"/>
  <c r="R30" i="617"/>
  <c r="S18" i="617" s="1"/>
  <c r="Q30" i="617"/>
  <c r="R160" i="617"/>
  <c r="S148" i="617" s="1"/>
  <c r="Q160" i="617"/>
  <c r="R173" i="617"/>
  <c r="S161" i="617" s="1"/>
  <c r="Q173" i="617"/>
  <c r="R43" i="617"/>
  <c r="S31" i="617" s="1"/>
  <c r="R17" i="617"/>
  <c r="S5" i="617" s="1"/>
  <c r="Q17" i="617"/>
  <c r="E2" i="617"/>
  <c r="R134" i="617"/>
  <c r="S122" i="617" s="1"/>
  <c r="Q134" i="617"/>
  <c r="R108" i="617"/>
  <c r="S96" i="617" s="1"/>
  <c r="Q108" i="617"/>
  <c r="R56" i="617"/>
  <c r="S44" i="617" s="1"/>
  <c r="K64" i="615"/>
  <c r="L52" i="615"/>
  <c r="L64" i="615" s="1"/>
  <c r="L92" i="615"/>
  <c r="L100" i="615" s="1"/>
  <c r="K100" i="615"/>
  <c r="K124" i="615"/>
  <c r="L82" i="615"/>
  <c r="L91" i="615" s="1"/>
  <c r="K91" i="615"/>
  <c r="K111" i="615"/>
  <c r="L101" i="615"/>
  <c r="L111" i="615" s="1"/>
  <c r="G1" i="615"/>
  <c r="G2" i="615" s="1"/>
  <c r="L17" i="615"/>
  <c r="L24" i="615" s="1"/>
  <c r="K24" i="615"/>
  <c r="K38" i="615"/>
  <c r="K51" i="615" s="1"/>
  <c r="L25" i="615"/>
  <c r="L38" i="615" s="1"/>
  <c r="L51" i="615" s="1"/>
  <c r="L112" i="615"/>
  <c r="L124" i="615" s="1"/>
  <c r="L5" i="615"/>
  <c r="L16" i="615" s="1"/>
  <c r="E2" i="615" s="1"/>
  <c r="K75" i="615"/>
  <c r="F8" i="614"/>
  <c r="L173" i="613"/>
  <c r="R12" i="613"/>
  <c r="R11" i="613"/>
  <c r="Q11" i="613"/>
  <c r="AG19" i="613"/>
  <c r="AF19" i="613"/>
  <c r="O19" i="613"/>
  <c r="N30" i="613"/>
  <c r="AG23" i="613"/>
  <c r="AF23" i="613"/>
  <c r="O23" i="613"/>
  <c r="AF11" i="613"/>
  <c r="AF17" i="613"/>
  <c r="O47" i="613"/>
  <c r="AG47" i="613"/>
  <c r="AG48" i="613"/>
  <c r="AF48" i="613"/>
  <c r="O48" i="613"/>
  <c r="P69" i="613"/>
  <c r="L57" i="613"/>
  <c r="P57" i="613"/>
  <c r="N82" i="613"/>
  <c r="AF70" i="613"/>
  <c r="O70" i="613"/>
  <c r="AG70" i="613"/>
  <c r="P73" i="613"/>
  <c r="L73" i="613"/>
  <c r="R73" i="613" s="1"/>
  <c r="AG100" i="613"/>
  <c r="AF100" i="613"/>
  <c r="O100" i="613"/>
  <c r="AG21" i="613"/>
  <c r="AF21" i="613"/>
  <c r="AF34" i="613"/>
  <c r="O34" i="613"/>
  <c r="O5" i="613"/>
  <c r="O6" i="613"/>
  <c r="L7" i="613"/>
  <c r="AG7" i="613"/>
  <c r="O8" i="613"/>
  <c r="L9" i="613"/>
  <c r="R9" i="613" s="1"/>
  <c r="AG9" i="613"/>
  <c r="O10" i="613"/>
  <c r="AG11" i="613"/>
  <c r="AF12" i="613"/>
  <c r="L20" i="613"/>
  <c r="R20" i="613" s="1"/>
  <c r="AF20" i="613"/>
  <c r="O21" i="613"/>
  <c r="L23" i="613"/>
  <c r="P23" i="613"/>
  <c r="O30" i="613"/>
  <c r="L33" i="613"/>
  <c r="AF33" i="613"/>
  <c r="AG34" i="613"/>
  <c r="AG35" i="613"/>
  <c r="AF36" i="613"/>
  <c r="O36" i="613"/>
  <c r="L44" i="613"/>
  <c r="L56" i="613" s="1"/>
  <c r="AF47" i="613"/>
  <c r="P56" i="613"/>
  <c r="AG58" i="613"/>
  <c r="AF58" i="613"/>
  <c r="AF59" i="613"/>
  <c r="O59" i="613"/>
  <c r="AG60" i="613"/>
  <c r="AF60" i="613"/>
  <c r="AF61" i="613"/>
  <c r="O61" i="613"/>
  <c r="AG74" i="613"/>
  <c r="AF74" i="613"/>
  <c r="L74" i="613"/>
  <c r="Q74" i="613" s="1"/>
  <c r="AG84" i="613"/>
  <c r="AF84" i="613"/>
  <c r="O84" i="613"/>
  <c r="AG85" i="613"/>
  <c r="AF85" i="613"/>
  <c r="L85" i="613"/>
  <c r="Q85" i="613" s="1"/>
  <c r="AG88" i="613"/>
  <c r="AF88" i="613"/>
  <c r="O88" i="613"/>
  <c r="AG89" i="613"/>
  <c r="AF89" i="613"/>
  <c r="L89" i="613"/>
  <c r="Q89" i="613" s="1"/>
  <c r="AG98" i="613"/>
  <c r="AF98" i="613"/>
  <c r="O98" i="613"/>
  <c r="R110" i="613"/>
  <c r="Q110" i="613"/>
  <c r="R115" i="613"/>
  <c r="Q115" i="613"/>
  <c r="AG17" i="613"/>
  <c r="AH5" i="613" s="1"/>
  <c r="AF8" i="613"/>
  <c r="AF10" i="613"/>
  <c r="Q12" i="613"/>
  <c r="AG12" i="613"/>
  <c r="L18" i="613"/>
  <c r="Q18" i="613" s="1"/>
  <c r="AG20" i="613"/>
  <c r="L21" i="613"/>
  <c r="P21" i="613"/>
  <c r="R24" i="613"/>
  <c r="N43" i="613"/>
  <c r="O31" i="613"/>
  <c r="O33" i="613"/>
  <c r="L35" i="613"/>
  <c r="Q35" i="613" s="1"/>
  <c r="AF35" i="613"/>
  <c r="O45" i="613"/>
  <c r="AG45" i="613"/>
  <c r="AG46" i="613"/>
  <c r="AF46" i="613"/>
  <c r="O46" i="613"/>
  <c r="O49" i="613"/>
  <c r="AG49" i="613"/>
  <c r="AG50" i="613"/>
  <c r="AF50" i="613"/>
  <c r="O50" i="613"/>
  <c r="L58" i="613"/>
  <c r="R58" i="613" s="1"/>
  <c r="P58" i="613"/>
  <c r="AG59" i="613"/>
  <c r="L60" i="613"/>
  <c r="Q60" i="613" s="1"/>
  <c r="P60" i="613"/>
  <c r="AG61" i="613"/>
  <c r="R83" i="613"/>
  <c r="Q116" i="613"/>
  <c r="R116" i="613"/>
  <c r="AG5" i="613"/>
  <c r="O51" i="613"/>
  <c r="AG51" i="613"/>
  <c r="AF6" i="613"/>
  <c r="AF5" i="613"/>
  <c r="L19" i="613"/>
  <c r="P19" i="613"/>
  <c r="Q20" i="613"/>
  <c r="R22" i="613"/>
  <c r="AF24" i="613"/>
  <c r="P30" i="613"/>
  <c r="P43" i="613"/>
  <c r="AF31" i="613"/>
  <c r="AF32" i="613"/>
  <c r="O32" i="613"/>
  <c r="R35" i="613"/>
  <c r="O44" i="613"/>
  <c r="AG44" i="613"/>
  <c r="N56" i="613"/>
  <c r="AF44" i="613"/>
  <c r="AF45" i="613"/>
  <c r="AF49" i="613"/>
  <c r="O69" i="613"/>
  <c r="AG71" i="613"/>
  <c r="AF71" i="613"/>
  <c r="O71" i="613"/>
  <c r="AF72" i="613"/>
  <c r="L72" i="613"/>
  <c r="Q72" i="613" s="1"/>
  <c r="AG86" i="613"/>
  <c r="AF86" i="613"/>
  <c r="O86" i="613"/>
  <c r="AG87" i="613"/>
  <c r="AF87" i="613"/>
  <c r="L87" i="613"/>
  <c r="Q87" i="613" s="1"/>
  <c r="AG90" i="613"/>
  <c r="AF90" i="613"/>
  <c r="O90" i="613"/>
  <c r="AG91" i="613"/>
  <c r="AF91" i="613"/>
  <c r="L91" i="613"/>
  <c r="Q91" i="613" s="1"/>
  <c r="N95" i="613"/>
  <c r="P82" i="613"/>
  <c r="L75" i="613"/>
  <c r="Q75" i="613" s="1"/>
  <c r="R97" i="613"/>
  <c r="AF97" i="613"/>
  <c r="R99" i="613"/>
  <c r="AF99" i="613"/>
  <c r="AG102" i="613"/>
  <c r="AF102" i="613"/>
  <c r="O102" i="613"/>
  <c r="AG112" i="613"/>
  <c r="AF112" i="613"/>
  <c r="AF57" i="613"/>
  <c r="N69" i="613"/>
  <c r="R74" i="613"/>
  <c r="Q83" i="613"/>
  <c r="O95" i="613"/>
  <c r="R89" i="613"/>
  <c r="O96" i="613"/>
  <c r="AG96" i="613"/>
  <c r="N108" i="613"/>
  <c r="P98" i="613"/>
  <c r="P108" i="613"/>
  <c r="AG110" i="613"/>
  <c r="AF110" i="613"/>
  <c r="AG116" i="613"/>
  <c r="AF116" i="613"/>
  <c r="R72" i="613"/>
  <c r="P95" i="613"/>
  <c r="AG101" i="613"/>
  <c r="L101" i="613"/>
  <c r="Q101" i="613" s="1"/>
  <c r="AF101" i="613"/>
  <c r="AG103" i="613"/>
  <c r="L103" i="613"/>
  <c r="Q103" i="613" s="1"/>
  <c r="AF103" i="613"/>
  <c r="P109" i="613"/>
  <c r="AG109" i="613"/>
  <c r="AF109" i="613"/>
  <c r="N121" i="613"/>
  <c r="L112" i="613"/>
  <c r="R112" i="613" s="1"/>
  <c r="AG113" i="613"/>
  <c r="AF113" i="613"/>
  <c r="O113" i="613"/>
  <c r="O125" i="613"/>
  <c r="AG125" i="613"/>
  <c r="AG126" i="613"/>
  <c r="AF126" i="613"/>
  <c r="O126" i="613"/>
  <c r="O129" i="613"/>
  <c r="AG129" i="613"/>
  <c r="O136" i="613"/>
  <c r="AG136" i="613"/>
  <c r="AG137" i="613"/>
  <c r="AF137" i="613"/>
  <c r="O137" i="613"/>
  <c r="O140" i="613"/>
  <c r="AG140" i="613"/>
  <c r="AG141" i="613"/>
  <c r="AF141" i="613"/>
  <c r="O141" i="613"/>
  <c r="N160" i="613"/>
  <c r="O148" i="613"/>
  <c r="AG148" i="613"/>
  <c r="AF148" i="613"/>
  <c r="R151" i="613"/>
  <c r="Q151" i="613"/>
  <c r="AF163" i="613"/>
  <c r="AF165" i="613"/>
  <c r="L116" i="613"/>
  <c r="P116" i="613"/>
  <c r="L122" i="613"/>
  <c r="AG122" i="613"/>
  <c r="N134" i="613"/>
  <c r="AF122" i="613"/>
  <c r="AF125" i="613"/>
  <c r="AF129" i="613"/>
  <c r="P134" i="613"/>
  <c r="O135" i="613"/>
  <c r="AG135" i="613"/>
  <c r="AF135" i="613"/>
  <c r="AF136" i="613"/>
  <c r="AF140" i="613"/>
  <c r="AF149" i="613"/>
  <c r="AG152" i="613"/>
  <c r="AF152" i="613"/>
  <c r="O152" i="613"/>
  <c r="P160" i="613"/>
  <c r="AF161" i="613"/>
  <c r="N173" i="613"/>
  <c r="O161" i="613"/>
  <c r="R163" i="613"/>
  <c r="Q163" i="613"/>
  <c r="R165" i="613"/>
  <c r="Q165" i="613"/>
  <c r="L109" i="613"/>
  <c r="L121" i="613" s="1"/>
  <c r="O111" i="613"/>
  <c r="O114" i="613"/>
  <c r="AG114" i="613"/>
  <c r="O122" i="613"/>
  <c r="AG124" i="613"/>
  <c r="AF124" i="613"/>
  <c r="O124" i="613"/>
  <c r="O127" i="613"/>
  <c r="AG127" i="613"/>
  <c r="AG128" i="613"/>
  <c r="AF128" i="613"/>
  <c r="O128" i="613"/>
  <c r="O138" i="613"/>
  <c r="AG138" i="613"/>
  <c r="AG139" i="613"/>
  <c r="AF139" i="613"/>
  <c r="O139" i="613"/>
  <c r="O142" i="613"/>
  <c r="AG142" i="613"/>
  <c r="AG143" i="613"/>
  <c r="AF143" i="613"/>
  <c r="O143" i="613"/>
  <c r="L160" i="613"/>
  <c r="R149" i="613"/>
  <c r="Q149" i="613"/>
  <c r="AG162" i="613"/>
  <c r="AF162" i="613"/>
  <c r="O162" i="613"/>
  <c r="AG164" i="613"/>
  <c r="AF164" i="613"/>
  <c r="O164" i="613"/>
  <c r="AG166" i="613"/>
  <c r="AF166" i="613"/>
  <c r="O166" i="613"/>
  <c r="P173" i="613"/>
  <c r="P121" i="613"/>
  <c r="P122" i="613"/>
  <c r="L123" i="613"/>
  <c r="Q123" i="613" s="1"/>
  <c r="AF123" i="613"/>
  <c r="AF127" i="613"/>
  <c r="L135" i="613"/>
  <c r="L147" i="613" s="1"/>
  <c r="AF138" i="613"/>
  <c r="AF142" i="613"/>
  <c r="N147" i="613"/>
  <c r="AG150" i="613"/>
  <c r="AF150" i="613"/>
  <c r="O150" i="613"/>
  <c r="AF151" i="613"/>
  <c r="AG149" i="613"/>
  <c r="AG151" i="613"/>
  <c r="AG163" i="613"/>
  <c r="AG165" i="613"/>
  <c r="K38" i="612"/>
  <c r="K51" i="612" s="1"/>
  <c r="L25" i="612"/>
  <c r="L38" i="612" s="1"/>
  <c r="L51" i="612" s="1"/>
  <c r="K64" i="612"/>
  <c r="L52" i="612"/>
  <c r="L64" i="612" s="1"/>
  <c r="K111" i="612"/>
  <c r="L101" i="612"/>
  <c r="L111" i="612" s="1"/>
  <c r="G1" i="612"/>
  <c r="G2" i="612" s="1"/>
  <c r="L82" i="612"/>
  <c r="L91" i="612" s="1"/>
  <c r="K91" i="612"/>
  <c r="K124" i="612"/>
  <c r="L17" i="612"/>
  <c r="L24" i="612" s="1"/>
  <c r="K24" i="612"/>
  <c r="L92" i="612"/>
  <c r="L100" i="612" s="1"/>
  <c r="K100" i="612"/>
  <c r="L65" i="612"/>
  <c r="L75" i="612" s="1"/>
  <c r="L112" i="612"/>
  <c r="L124" i="612" s="1"/>
  <c r="L5" i="612"/>
  <c r="L16" i="612" s="1"/>
  <c r="R75" i="613" l="1"/>
  <c r="R87" i="613"/>
  <c r="L69" i="613"/>
  <c r="R69" i="613" s="1"/>
  <c r="S57" i="613" s="1"/>
  <c r="R18" i="613"/>
  <c r="L43" i="613"/>
  <c r="Q58" i="613"/>
  <c r="Q109" i="613"/>
  <c r="L82" i="613"/>
  <c r="L17" i="613"/>
  <c r="R60" i="613"/>
  <c r="Q7" i="613"/>
  <c r="Q143" i="613"/>
  <c r="R143" i="613"/>
  <c r="R142" i="613"/>
  <c r="Q142" i="613"/>
  <c r="Q114" i="613"/>
  <c r="R114" i="613"/>
  <c r="Q161" i="613"/>
  <c r="O173" i="613"/>
  <c r="R161" i="613"/>
  <c r="Q152" i="613"/>
  <c r="R152" i="613"/>
  <c r="R135" i="613"/>
  <c r="O147" i="613"/>
  <c r="Q135" i="613"/>
  <c r="Q137" i="613"/>
  <c r="R137" i="613"/>
  <c r="O108" i="613"/>
  <c r="R96" i="613"/>
  <c r="Q96" i="613"/>
  <c r="R101" i="613"/>
  <c r="Q6" i="613"/>
  <c r="R6" i="613"/>
  <c r="R103" i="613"/>
  <c r="Q23" i="613"/>
  <c r="R23" i="613"/>
  <c r="AG147" i="613"/>
  <c r="AH135" i="613" s="1"/>
  <c r="AF147" i="613"/>
  <c r="Q139" i="613"/>
  <c r="R139" i="613"/>
  <c r="R138" i="613"/>
  <c r="Q138" i="613"/>
  <c r="R111" i="613"/>
  <c r="Q111" i="613"/>
  <c r="AG173" i="613"/>
  <c r="AH161" i="613" s="1"/>
  <c r="AF173" i="613"/>
  <c r="AG134" i="613"/>
  <c r="AH122" i="613" s="1"/>
  <c r="AF134" i="613"/>
  <c r="R148" i="613"/>
  <c r="Q148" i="613"/>
  <c r="O160" i="613"/>
  <c r="R123" i="613"/>
  <c r="L108" i="613"/>
  <c r="R109" i="613"/>
  <c r="Q86" i="613"/>
  <c r="R86" i="613"/>
  <c r="Q73" i="613"/>
  <c r="Q71" i="613"/>
  <c r="R71" i="613"/>
  <c r="Q57" i="613"/>
  <c r="O56" i="613"/>
  <c r="R56" i="613" s="1"/>
  <c r="S44" i="613" s="1"/>
  <c r="R44" i="613"/>
  <c r="Q44" i="613"/>
  <c r="R51" i="613"/>
  <c r="Q51" i="613"/>
  <c r="Q112" i="613"/>
  <c r="L30" i="613"/>
  <c r="Q30" i="613" s="1"/>
  <c r="Q88" i="613"/>
  <c r="R88" i="613"/>
  <c r="Q8" i="613"/>
  <c r="R8" i="613"/>
  <c r="O17" i="613"/>
  <c r="Q5" i="613"/>
  <c r="R5" i="613"/>
  <c r="Q100" i="613"/>
  <c r="R100" i="613"/>
  <c r="Q82" i="613"/>
  <c r="AG82" i="613"/>
  <c r="AH70" i="613" s="1"/>
  <c r="AF82" i="613"/>
  <c r="Q48" i="613"/>
  <c r="R48" i="613"/>
  <c r="R47" i="613"/>
  <c r="Q47" i="613"/>
  <c r="Q19" i="613"/>
  <c r="R19" i="613"/>
  <c r="R7" i="613"/>
  <c r="Q9" i="613"/>
  <c r="Q164" i="613"/>
  <c r="R164" i="613"/>
  <c r="Q166" i="613"/>
  <c r="R166" i="613"/>
  <c r="R136" i="613"/>
  <c r="Q136" i="613"/>
  <c r="R32" i="613"/>
  <c r="Q32" i="613"/>
  <c r="AF43" i="613"/>
  <c r="Q43" i="613"/>
  <c r="AG43" i="613"/>
  <c r="AH31" i="613" s="1"/>
  <c r="Q21" i="613"/>
  <c r="R21" i="613"/>
  <c r="AG30" i="613"/>
  <c r="AH18" i="613" s="1"/>
  <c r="AF30" i="613"/>
  <c r="Q150" i="613"/>
  <c r="R150" i="613"/>
  <c r="Q162" i="613"/>
  <c r="R162" i="613"/>
  <c r="Q128" i="613"/>
  <c r="R128" i="613"/>
  <c r="R127" i="613"/>
  <c r="Q127" i="613"/>
  <c r="O134" i="613"/>
  <c r="R122" i="613"/>
  <c r="Q122" i="613"/>
  <c r="AG160" i="613"/>
  <c r="AH148" i="613" s="1"/>
  <c r="AF160" i="613"/>
  <c r="R129" i="613"/>
  <c r="Q129" i="613"/>
  <c r="R113" i="613"/>
  <c r="Q113" i="613"/>
  <c r="AF121" i="613"/>
  <c r="AG121" i="613"/>
  <c r="AH109" i="613" s="1"/>
  <c r="AF108" i="613"/>
  <c r="AG108" i="613"/>
  <c r="AH96" i="613" s="1"/>
  <c r="R85" i="613"/>
  <c r="AG69" i="613"/>
  <c r="AH57" i="613" s="1"/>
  <c r="Q69" i="613"/>
  <c r="AF69" i="613"/>
  <c r="O121" i="613"/>
  <c r="R57" i="613"/>
  <c r="L95" i="613"/>
  <c r="Q95" i="613" s="1"/>
  <c r="Q50" i="613"/>
  <c r="R50" i="613"/>
  <c r="R49" i="613"/>
  <c r="Q49" i="613"/>
  <c r="R33" i="613"/>
  <c r="Q33" i="613"/>
  <c r="R61" i="613"/>
  <c r="Q61" i="613"/>
  <c r="R59" i="613"/>
  <c r="Q59" i="613"/>
  <c r="Q36" i="613"/>
  <c r="R36" i="613"/>
  <c r="Q10" i="613"/>
  <c r="R10" i="613"/>
  <c r="R34" i="613"/>
  <c r="Q34" i="613"/>
  <c r="Q124" i="613"/>
  <c r="R124" i="613"/>
  <c r="L134" i="613"/>
  <c r="Q141" i="613"/>
  <c r="R141" i="613"/>
  <c r="R140" i="613"/>
  <c r="Q140" i="613"/>
  <c r="Q126" i="613"/>
  <c r="R126" i="613"/>
  <c r="R125" i="613"/>
  <c r="Q125" i="613"/>
  <c r="R91" i="613"/>
  <c r="R95" i="613"/>
  <c r="S83" i="613" s="1"/>
  <c r="Q102" i="613"/>
  <c r="R102" i="613"/>
  <c r="AG95" i="613"/>
  <c r="AH83" i="613" s="1"/>
  <c r="AF95" i="613"/>
  <c r="Q90" i="613"/>
  <c r="R90" i="613"/>
  <c r="AF56" i="613"/>
  <c r="Q56" i="613"/>
  <c r="AG56" i="613"/>
  <c r="AH44" i="613" s="1"/>
  <c r="Q46" i="613"/>
  <c r="R46" i="613"/>
  <c r="R45" i="613"/>
  <c r="Q45" i="613"/>
  <c r="O43" i="613"/>
  <c r="R43" i="613" s="1"/>
  <c r="S31" i="613" s="1"/>
  <c r="Q31" i="613"/>
  <c r="R31" i="613"/>
  <c r="Q98" i="613"/>
  <c r="R98" i="613"/>
  <c r="Q84" i="613"/>
  <c r="R84" i="613"/>
  <c r="Q70" i="613"/>
  <c r="R70" i="613"/>
  <c r="O82" i="613"/>
  <c r="R82" i="613" s="1"/>
  <c r="S70" i="613" s="1"/>
  <c r="E2" i="612"/>
  <c r="M32" i="610"/>
  <c r="L32" i="610"/>
  <c r="K32" i="610"/>
  <c r="J32" i="610"/>
  <c r="L8" i="610" s="1"/>
  <c r="I32" i="610"/>
  <c r="H32" i="610"/>
  <c r="G32" i="610"/>
  <c r="F32" i="610"/>
  <c r="E32" i="610"/>
  <c r="D32" i="610"/>
  <c r="Q15" i="610"/>
  <c r="P15" i="610"/>
  <c r="O15" i="610"/>
  <c r="N15" i="610"/>
  <c r="M15" i="610"/>
  <c r="L15" i="610"/>
  <c r="K15" i="610"/>
  <c r="J15" i="610"/>
  <c r="I15" i="610"/>
  <c r="H15" i="610"/>
  <c r="G15" i="610"/>
  <c r="F15" i="610"/>
  <c r="E15" i="610"/>
  <c r="D15" i="610"/>
  <c r="H8" i="610" s="1"/>
  <c r="L7" i="610"/>
  <c r="J7" i="610"/>
  <c r="H7" i="610"/>
  <c r="F7" i="610"/>
  <c r="L6" i="610"/>
  <c r="J6" i="610"/>
  <c r="H6" i="610"/>
  <c r="F6" i="610"/>
  <c r="R173" i="613" l="1"/>
  <c r="S161" i="613" s="1"/>
  <c r="Q173" i="613"/>
  <c r="R121" i="613"/>
  <c r="S109" i="613" s="1"/>
  <c r="Q121" i="613"/>
  <c r="R17" i="613"/>
  <c r="S5" i="613" s="1"/>
  <c r="E2" i="613"/>
  <c r="Q17" i="613"/>
  <c r="R134" i="613"/>
  <c r="S122" i="613" s="1"/>
  <c r="Q134" i="613"/>
  <c r="R160" i="613"/>
  <c r="S148" i="613" s="1"/>
  <c r="Q160" i="613"/>
  <c r="R30" i="613"/>
  <c r="S18" i="613" s="1"/>
  <c r="R108" i="613"/>
  <c r="S96" i="613" s="1"/>
  <c r="Q108" i="613"/>
  <c r="Q147" i="613"/>
  <c r="R147" i="613"/>
  <c r="S135" i="613" s="1"/>
  <c r="J8" i="610"/>
  <c r="F8" i="610"/>
  <c r="J124" i="609" l="1"/>
  <c r="H123" i="609"/>
  <c r="H122" i="609"/>
  <c r="H121" i="609"/>
  <c r="H120" i="609"/>
  <c r="H119" i="609"/>
  <c r="H118" i="609"/>
  <c r="H117" i="609"/>
  <c r="P116" i="609"/>
  <c r="K116" i="609"/>
  <c r="L116" i="609" s="1"/>
  <c r="H116" i="609"/>
  <c r="P115" i="609"/>
  <c r="K115" i="609" s="1"/>
  <c r="L115" i="609" s="1"/>
  <c r="H115" i="609"/>
  <c r="P114" i="609"/>
  <c r="K114" i="609" s="1"/>
  <c r="L114" i="609" s="1"/>
  <c r="H114" i="609"/>
  <c r="P113" i="609"/>
  <c r="K113" i="609" s="1"/>
  <c r="L113" i="609" s="1"/>
  <c r="H113" i="609"/>
  <c r="P112" i="609"/>
  <c r="K112" i="609"/>
  <c r="H112" i="609"/>
  <c r="J111" i="609"/>
  <c r="H110" i="609"/>
  <c r="H109" i="609"/>
  <c r="H108" i="609"/>
  <c r="H107" i="609"/>
  <c r="P106" i="609"/>
  <c r="K106" i="609" s="1"/>
  <c r="L106" i="609" s="1"/>
  <c r="H106" i="609"/>
  <c r="P105" i="609"/>
  <c r="K105" i="609"/>
  <c r="L105" i="609" s="1"/>
  <c r="H105" i="609"/>
  <c r="P104" i="609"/>
  <c r="K104" i="609" s="1"/>
  <c r="L104" i="609" s="1"/>
  <c r="H104" i="609"/>
  <c r="P103" i="609"/>
  <c r="K103" i="609" s="1"/>
  <c r="L103" i="609" s="1"/>
  <c r="H103" i="609"/>
  <c r="P102" i="609"/>
  <c r="K102" i="609" s="1"/>
  <c r="L102" i="609" s="1"/>
  <c r="H102" i="609"/>
  <c r="P101" i="609"/>
  <c r="K101" i="609"/>
  <c r="H101" i="609"/>
  <c r="J100" i="609"/>
  <c r="H99" i="609"/>
  <c r="H98" i="609"/>
  <c r="H97" i="609"/>
  <c r="H96" i="609"/>
  <c r="H95" i="609"/>
  <c r="H94" i="609"/>
  <c r="P93" i="609"/>
  <c r="L93" i="609"/>
  <c r="K93" i="609"/>
  <c r="H93" i="609"/>
  <c r="P92" i="609"/>
  <c r="K92" i="609" s="1"/>
  <c r="H92" i="609"/>
  <c r="J91" i="609"/>
  <c r="H90" i="609"/>
  <c r="H89" i="609"/>
  <c r="H88" i="609"/>
  <c r="H87" i="609"/>
  <c r="H86" i="609"/>
  <c r="H85" i="609"/>
  <c r="P84" i="609"/>
  <c r="K84" i="609" s="1"/>
  <c r="L84" i="609" s="1"/>
  <c r="H84" i="609"/>
  <c r="P83" i="609"/>
  <c r="K83" i="609" s="1"/>
  <c r="L83" i="609" s="1"/>
  <c r="H83" i="609"/>
  <c r="P82" i="609"/>
  <c r="K82" i="609" s="1"/>
  <c r="H82" i="609"/>
  <c r="L81" i="609"/>
  <c r="K81" i="609"/>
  <c r="J81" i="609"/>
  <c r="H80" i="609"/>
  <c r="H79" i="609"/>
  <c r="H78" i="609"/>
  <c r="H77" i="609"/>
  <c r="H76" i="609"/>
  <c r="J75" i="609"/>
  <c r="H74" i="609"/>
  <c r="H73" i="609"/>
  <c r="H72" i="609"/>
  <c r="P71" i="609"/>
  <c r="K71" i="609"/>
  <c r="L71" i="609" s="1"/>
  <c r="H71" i="609"/>
  <c r="P70" i="609"/>
  <c r="K70" i="609" s="1"/>
  <c r="L70" i="609" s="1"/>
  <c r="H70" i="609"/>
  <c r="P69" i="609"/>
  <c r="K69" i="609" s="1"/>
  <c r="L69" i="609" s="1"/>
  <c r="H69" i="609"/>
  <c r="P68" i="609"/>
  <c r="K68" i="609" s="1"/>
  <c r="L68" i="609" s="1"/>
  <c r="H68" i="609"/>
  <c r="P67" i="609"/>
  <c r="K67" i="609"/>
  <c r="L67" i="609" s="1"/>
  <c r="H67" i="609"/>
  <c r="P66" i="609"/>
  <c r="K66" i="609" s="1"/>
  <c r="L66" i="609" s="1"/>
  <c r="H66" i="609"/>
  <c r="P65" i="609"/>
  <c r="K65" i="609" s="1"/>
  <c r="H65" i="609"/>
  <c r="J64" i="609"/>
  <c r="H63" i="609"/>
  <c r="H62" i="609"/>
  <c r="H61" i="609"/>
  <c r="H60" i="609"/>
  <c r="H59" i="609"/>
  <c r="H58" i="609"/>
  <c r="P57" i="609"/>
  <c r="K57" i="609" s="1"/>
  <c r="L57" i="609" s="1"/>
  <c r="H57" i="609"/>
  <c r="P56" i="609"/>
  <c r="K56" i="609" s="1"/>
  <c r="L56" i="609" s="1"/>
  <c r="H56" i="609"/>
  <c r="P55" i="609"/>
  <c r="L55" i="609"/>
  <c r="K55" i="609"/>
  <c r="H55" i="609"/>
  <c r="P54" i="609"/>
  <c r="K54" i="609" s="1"/>
  <c r="L54" i="609" s="1"/>
  <c r="H54" i="609"/>
  <c r="P53" i="609"/>
  <c r="K53" i="609" s="1"/>
  <c r="L53" i="609" s="1"/>
  <c r="H53" i="609"/>
  <c r="P52" i="609"/>
  <c r="K52" i="609" s="1"/>
  <c r="H52" i="609"/>
  <c r="H50" i="609"/>
  <c r="H49" i="609"/>
  <c r="H47" i="609"/>
  <c r="H46" i="609"/>
  <c r="H45" i="609"/>
  <c r="H44" i="609"/>
  <c r="H43" i="609"/>
  <c r="H42" i="609"/>
  <c r="H41" i="609"/>
  <c r="H40" i="609"/>
  <c r="P39" i="609"/>
  <c r="K39" i="609" s="1"/>
  <c r="L39" i="609" s="1"/>
  <c r="H39" i="609"/>
  <c r="J38" i="609"/>
  <c r="J51" i="609" s="1"/>
  <c r="H37" i="609"/>
  <c r="H36" i="609"/>
  <c r="H35" i="609"/>
  <c r="H34" i="609"/>
  <c r="H33" i="609"/>
  <c r="H32" i="609"/>
  <c r="H31" i="609"/>
  <c r="P30" i="609"/>
  <c r="K30" i="609" s="1"/>
  <c r="L30" i="609" s="1"/>
  <c r="H30" i="609"/>
  <c r="P29" i="609"/>
  <c r="K29" i="609" s="1"/>
  <c r="L29" i="609" s="1"/>
  <c r="H29" i="609"/>
  <c r="P28" i="609"/>
  <c r="K28" i="609" s="1"/>
  <c r="L28" i="609" s="1"/>
  <c r="H28" i="609"/>
  <c r="P27" i="609"/>
  <c r="K27" i="609"/>
  <c r="L27" i="609" s="1"/>
  <c r="H27" i="609"/>
  <c r="P26" i="609"/>
  <c r="K26" i="609" s="1"/>
  <c r="L26" i="609" s="1"/>
  <c r="H26" i="609"/>
  <c r="P25" i="609"/>
  <c r="K25" i="609" s="1"/>
  <c r="H25" i="609"/>
  <c r="J24" i="609"/>
  <c r="H23" i="609"/>
  <c r="H22" i="609"/>
  <c r="H20" i="609"/>
  <c r="P19" i="609"/>
  <c r="K19" i="609" s="1"/>
  <c r="L19" i="609" s="1"/>
  <c r="H19" i="609"/>
  <c r="P18" i="609"/>
  <c r="K18" i="609"/>
  <c r="L18" i="609" s="1"/>
  <c r="H18" i="609"/>
  <c r="P17" i="609"/>
  <c r="K17" i="609" s="1"/>
  <c r="H17" i="609"/>
  <c r="J16" i="609"/>
  <c r="H15" i="609"/>
  <c r="H14" i="609"/>
  <c r="H13" i="609"/>
  <c r="H12" i="609"/>
  <c r="H11" i="609"/>
  <c r="H10" i="609"/>
  <c r="H9" i="609"/>
  <c r="P8" i="609"/>
  <c r="K8" i="609" s="1"/>
  <c r="L8" i="609" s="1"/>
  <c r="H8" i="609"/>
  <c r="P7" i="609"/>
  <c r="K7" i="609" s="1"/>
  <c r="L7" i="609" s="1"/>
  <c r="H7" i="609"/>
  <c r="P6" i="609"/>
  <c r="K6" i="609"/>
  <c r="L6" i="609" s="1"/>
  <c r="H6" i="609"/>
  <c r="P5" i="609"/>
  <c r="K5" i="609" s="1"/>
  <c r="H5" i="609"/>
  <c r="I2" i="609"/>
  <c r="E1" i="609"/>
  <c r="K75" i="609" l="1"/>
  <c r="L65" i="609"/>
  <c r="L75" i="609" s="1"/>
  <c r="K124" i="609"/>
  <c r="I1" i="609"/>
  <c r="K100" i="609"/>
  <c r="L92" i="609"/>
  <c r="L100" i="609" s="1"/>
  <c r="L5" i="609"/>
  <c r="L16" i="609" s="1"/>
  <c r="K16" i="609"/>
  <c r="L17" i="609"/>
  <c r="L24" i="609" s="1"/>
  <c r="K24" i="609"/>
  <c r="L82" i="609"/>
  <c r="L91" i="609" s="1"/>
  <c r="K91" i="609"/>
  <c r="K38" i="609"/>
  <c r="K51" i="609" s="1"/>
  <c r="K64" i="609"/>
  <c r="L52" i="609"/>
  <c r="L64" i="609" s="1"/>
  <c r="K111" i="609"/>
  <c r="G1" i="609"/>
  <c r="G2" i="609" s="1"/>
  <c r="L25" i="609"/>
  <c r="L38" i="609" s="1"/>
  <c r="L51" i="609" s="1"/>
  <c r="L101" i="609"/>
  <c r="L111" i="609" s="1"/>
  <c r="L112" i="609"/>
  <c r="L124" i="609" s="1"/>
  <c r="E2" i="609" l="1"/>
  <c r="AE173" i="608" l="1"/>
  <c r="AD173" i="608"/>
  <c r="AA173" i="608"/>
  <c r="Z173" i="608"/>
  <c r="M173" i="608"/>
  <c r="W172" i="608"/>
  <c r="H172" i="608"/>
  <c r="W171" i="608"/>
  <c r="H171" i="608"/>
  <c r="AG170" i="608"/>
  <c r="AF170" i="608"/>
  <c r="W170" i="608"/>
  <c r="H170" i="608"/>
  <c r="AG169" i="608"/>
  <c r="AF169" i="608"/>
  <c r="W169" i="608"/>
  <c r="H169" i="608"/>
  <c r="AG168" i="608"/>
  <c r="AF168" i="608"/>
  <c r="W168" i="608"/>
  <c r="H168" i="608"/>
  <c r="AG167" i="608"/>
  <c r="AF167" i="608"/>
  <c r="W167" i="608"/>
  <c r="H167" i="608"/>
  <c r="AG166" i="608"/>
  <c r="AF166" i="608"/>
  <c r="W166" i="608"/>
  <c r="H166" i="608"/>
  <c r="AG165" i="608"/>
  <c r="AF165" i="608"/>
  <c r="W165" i="608"/>
  <c r="H165" i="608"/>
  <c r="W164" i="608"/>
  <c r="N164" i="608"/>
  <c r="P164" i="608"/>
  <c r="H164" i="608"/>
  <c r="W163" i="608"/>
  <c r="P163" i="608"/>
  <c r="N163" i="608"/>
  <c r="O163" i="608" s="1"/>
  <c r="H163" i="608"/>
  <c r="W162" i="608"/>
  <c r="N162" i="608"/>
  <c r="AG162" i="608" s="1"/>
  <c r="P162" i="608"/>
  <c r="H162" i="608"/>
  <c r="W161" i="608"/>
  <c r="N161" i="608"/>
  <c r="P161" i="608"/>
  <c r="H161" i="608"/>
  <c r="AE160" i="608"/>
  <c r="AD160" i="608"/>
  <c r="AA160" i="608"/>
  <c r="Z160" i="608"/>
  <c r="M160" i="608"/>
  <c r="W159" i="608"/>
  <c r="H159" i="608"/>
  <c r="W158" i="608"/>
  <c r="H158" i="608"/>
  <c r="W157" i="608"/>
  <c r="H157" i="608"/>
  <c r="W156" i="608"/>
  <c r="H156" i="608"/>
  <c r="AG155" i="608"/>
  <c r="AF155" i="608"/>
  <c r="W155" i="608"/>
  <c r="H155" i="608"/>
  <c r="AG154" i="608"/>
  <c r="AF154" i="608"/>
  <c r="W154" i="608"/>
  <c r="H154" i="608"/>
  <c r="AG153" i="608"/>
  <c r="AF153" i="608"/>
  <c r="W153" i="608"/>
  <c r="H153" i="608"/>
  <c r="AG152" i="608"/>
  <c r="AF152" i="608"/>
  <c r="W152" i="608"/>
  <c r="H152" i="608"/>
  <c r="W151" i="608"/>
  <c r="N151" i="608"/>
  <c r="O151" i="608" s="1"/>
  <c r="P151" i="608"/>
  <c r="H151" i="608"/>
  <c r="W150" i="608"/>
  <c r="N150" i="608"/>
  <c r="AG150" i="608" s="1"/>
  <c r="P150" i="608"/>
  <c r="H150" i="608"/>
  <c r="W149" i="608"/>
  <c r="N149" i="608"/>
  <c r="O149" i="608" s="1"/>
  <c r="P149" i="608"/>
  <c r="H149" i="608"/>
  <c r="W148" i="608"/>
  <c r="N148" i="608"/>
  <c r="H148" i="608"/>
  <c r="AE147" i="608"/>
  <c r="AD147" i="608"/>
  <c r="AA147" i="608"/>
  <c r="Z147" i="608"/>
  <c r="W147" i="608"/>
  <c r="M147" i="608"/>
  <c r="P147" i="608" s="1"/>
  <c r="W146" i="608"/>
  <c r="H146" i="608"/>
  <c r="AG145" i="608"/>
  <c r="AF145" i="608"/>
  <c r="W145" i="608"/>
  <c r="AG144" i="608"/>
  <c r="AF144" i="608"/>
  <c r="W144" i="608"/>
  <c r="H144" i="608"/>
  <c r="W143" i="608"/>
  <c r="N143" i="608" s="1"/>
  <c r="P143" i="608"/>
  <c r="H143" i="608"/>
  <c r="W142" i="608"/>
  <c r="N142" i="608" s="1"/>
  <c r="P142" i="608"/>
  <c r="H142" i="608"/>
  <c r="W141" i="608"/>
  <c r="N141" i="608"/>
  <c r="AF141" i="608" s="1"/>
  <c r="AG141" i="608"/>
  <c r="P141" i="608"/>
  <c r="H141" i="608"/>
  <c r="W140" i="608"/>
  <c r="N140" i="608" s="1"/>
  <c r="P140" i="608"/>
  <c r="H140" i="608"/>
  <c r="W139" i="608"/>
  <c r="N139" i="608"/>
  <c r="AF139" i="608" s="1"/>
  <c r="P139" i="608"/>
  <c r="H139" i="608"/>
  <c r="W138" i="608"/>
  <c r="N138" i="608" s="1"/>
  <c r="P138" i="608"/>
  <c r="H138" i="608"/>
  <c r="W137" i="608"/>
  <c r="N137" i="608"/>
  <c r="P137" i="608"/>
  <c r="H137" i="608"/>
  <c r="W136" i="608"/>
  <c r="N136" i="608" s="1"/>
  <c r="P136" i="608"/>
  <c r="H136" i="608"/>
  <c r="W135" i="608"/>
  <c r="N135" i="608" s="1"/>
  <c r="H135" i="608"/>
  <c r="AE134" i="608"/>
  <c r="AD134" i="608"/>
  <c r="AA134" i="608"/>
  <c r="Z134" i="608"/>
  <c r="M134" i="608"/>
  <c r="W133" i="608"/>
  <c r="H133" i="608"/>
  <c r="W132" i="608"/>
  <c r="H132" i="608"/>
  <c r="AG131" i="608"/>
  <c r="AF131" i="608"/>
  <c r="W131" i="608"/>
  <c r="AG130" i="608"/>
  <c r="AF130" i="608"/>
  <c r="W130" i="608"/>
  <c r="AG129" i="608"/>
  <c r="AF129" i="608"/>
  <c r="W129" i="608"/>
  <c r="W128" i="608"/>
  <c r="N128" i="608" s="1"/>
  <c r="P128" i="608"/>
  <c r="H128" i="608"/>
  <c r="W127" i="608"/>
  <c r="N127" i="608" s="1"/>
  <c r="H127" i="608"/>
  <c r="W126" i="608"/>
  <c r="N126" i="608" s="1"/>
  <c r="P126" i="608"/>
  <c r="H126" i="608"/>
  <c r="W125" i="608"/>
  <c r="N125" i="608" s="1"/>
  <c r="H125" i="608"/>
  <c r="W124" i="608"/>
  <c r="N124" i="608" s="1"/>
  <c r="P124" i="608"/>
  <c r="H124" i="608"/>
  <c r="W123" i="608"/>
  <c r="N123" i="608" s="1"/>
  <c r="P123" i="608"/>
  <c r="H123" i="608"/>
  <c r="W122" i="608"/>
  <c r="N122" i="608"/>
  <c r="O122" i="608" s="1"/>
  <c r="H122" i="608"/>
  <c r="AE121" i="608"/>
  <c r="AD121" i="608"/>
  <c r="AA121" i="608"/>
  <c r="Z121" i="608"/>
  <c r="W121" i="608"/>
  <c r="M121" i="608"/>
  <c r="AG120" i="608"/>
  <c r="AF120" i="608"/>
  <c r="W120" i="608"/>
  <c r="H120" i="608"/>
  <c r="AG119" i="608"/>
  <c r="AF119" i="608"/>
  <c r="W119" i="608"/>
  <c r="H119" i="608"/>
  <c r="AG118" i="608"/>
  <c r="AF118" i="608"/>
  <c r="W118" i="608"/>
  <c r="H118" i="608"/>
  <c r="W117" i="608"/>
  <c r="N117" i="608"/>
  <c r="O117" i="608" s="1"/>
  <c r="P117" i="608"/>
  <c r="H117" i="608"/>
  <c r="W116" i="608"/>
  <c r="N116" i="608" s="1"/>
  <c r="AG116" i="608" s="1"/>
  <c r="P116" i="608"/>
  <c r="H116" i="608"/>
  <c r="W115" i="608"/>
  <c r="N115" i="608" s="1"/>
  <c r="O115" i="608" s="1"/>
  <c r="P115" i="608"/>
  <c r="H115" i="608"/>
  <c r="W114" i="608"/>
  <c r="N114" i="608" s="1"/>
  <c r="AG114" i="608" s="1"/>
  <c r="P114" i="608"/>
  <c r="H114" i="608"/>
  <c r="W113" i="608"/>
  <c r="N113" i="608" s="1"/>
  <c r="O113" i="608" s="1"/>
  <c r="P113" i="608"/>
  <c r="H113" i="608"/>
  <c r="W112" i="608"/>
  <c r="N112" i="608" s="1"/>
  <c r="P112" i="608"/>
  <c r="H112" i="608"/>
  <c r="W111" i="608"/>
  <c r="N111" i="608" s="1"/>
  <c r="O111" i="608" s="1"/>
  <c r="P111" i="608"/>
  <c r="H111" i="608"/>
  <c r="W110" i="608"/>
  <c r="N110" i="608" s="1"/>
  <c r="P110" i="608"/>
  <c r="H110" i="608"/>
  <c r="W109" i="608"/>
  <c r="N109" i="608" s="1"/>
  <c r="H109" i="608"/>
  <c r="AE108" i="608"/>
  <c r="AE2" i="608" s="1"/>
  <c r="AD108" i="608"/>
  <c r="AA108" i="608"/>
  <c r="Z108" i="608"/>
  <c r="W108" i="608"/>
  <c r="M108" i="608"/>
  <c r="W107" i="608"/>
  <c r="H107" i="608"/>
  <c r="AG106" i="608"/>
  <c r="AF106" i="608"/>
  <c r="W106" i="608"/>
  <c r="H106" i="608"/>
  <c r="AG105" i="608"/>
  <c r="AF105" i="608"/>
  <c r="W105" i="608"/>
  <c r="H105" i="608"/>
  <c r="AG104" i="608"/>
  <c r="AF104" i="608"/>
  <c r="W104" i="608"/>
  <c r="H104" i="608"/>
  <c r="AG103" i="608"/>
  <c r="AF103" i="608"/>
  <c r="W103" i="608"/>
  <c r="H103" i="608"/>
  <c r="W102" i="608"/>
  <c r="N102" i="608" s="1"/>
  <c r="AG102" i="608" s="1"/>
  <c r="P102" i="608"/>
  <c r="H102" i="608"/>
  <c r="W101" i="608"/>
  <c r="N101" i="608" s="1"/>
  <c r="O101" i="608" s="1"/>
  <c r="P101" i="608"/>
  <c r="H101" i="608"/>
  <c r="W100" i="608"/>
  <c r="N100" i="608" s="1"/>
  <c r="P100" i="608"/>
  <c r="H100" i="608"/>
  <c r="W99" i="608"/>
  <c r="N99" i="608" s="1"/>
  <c r="O99" i="608" s="1"/>
  <c r="P99" i="608"/>
  <c r="H99" i="608"/>
  <c r="W98" i="608"/>
  <c r="N98" i="608" s="1"/>
  <c r="AG98" i="608" s="1"/>
  <c r="P98" i="608"/>
  <c r="H98" i="608"/>
  <c r="W97" i="608"/>
  <c r="N97" i="608" s="1"/>
  <c r="O97" i="608" s="1"/>
  <c r="P97" i="608"/>
  <c r="H97" i="608"/>
  <c r="W96" i="608"/>
  <c r="N96" i="608" s="1"/>
  <c r="H96" i="608"/>
  <c r="AE95" i="608"/>
  <c r="AD95" i="608"/>
  <c r="AA95" i="608"/>
  <c r="Z95" i="608"/>
  <c r="M95" i="608"/>
  <c r="AG94" i="608"/>
  <c r="AF94" i="608"/>
  <c r="W94" i="608"/>
  <c r="H94" i="608"/>
  <c r="AG93" i="608"/>
  <c r="AF93" i="608"/>
  <c r="W93" i="608"/>
  <c r="H93" i="608"/>
  <c r="AG92" i="608"/>
  <c r="AF92" i="608"/>
  <c r="W92" i="608"/>
  <c r="H92" i="608"/>
  <c r="AG91" i="608"/>
  <c r="AF91" i="608"/>
  <c r="W91" i="608"/>
  <c r="H91" i="608"/>
  <c r="W90" i="608"/>
  <c r="N90" i="608"/>
  <c r="AG90" i="608" s="1"/>
  <c r="P90" i="608"/>
  <c r="H90" i="608"/>
  <c r="W89" i="608"/>
  <c r="N89" i="608"/>
  <c r="O89" i="608" s="1"/>
  <c r="P89" i="608"/>
  <c r="H89" i="608"/>
  <c r="W88" i="608"/>
  <c r="N88" i="608" s="1"/>
  <c r="AG88" i="608" s="1"/>
  <c r="P88" i="608"/>
  <c r="H88" i="608"/>
  <c r="W87" i="608"/>
  <c r="N87" i="608" s="1"/>
  <c r="P87" i="608"/>
  <c r="H87" i="608"/>
  <c r="W86" i="608"/>
  <c r="N86" i="608" s="1"/>
  <c r="AG86" i="608" s="1"/>
  <c r="P86" i="608"/>
  <c r="H86" i="608"/>
  <c r="W85" i="608"/>
  <c r="N85" i="608" s="1"/>
  <c r="P85" i="608"/>
  <c r="H85" i="608"/>
  <c r="W84" i="608"/>
  <c r="N84" i="608"/>
  <c r="AG84" i="608" s="1"/>
  <c r="P84" i="608"/>
  <c r="H84" i="608"/>
  <c r="W83" i="608"/>
  <c r="N83" i="608"/>
  <c r="P83" i="608"/>
  <c r="H83" i="608"/>
  <c r="AE82" i="608"/>
  <c r="AD82" i="608"/>
  <c r="AA82" i="608"/>
  <c r="Z82" i="608"/>
  <c r="M82" i="608"/>
  <c r="W81" i="608"/>
  <c r="AG80" i="608"/>
  <c r="AF80" i="608"/>
  <c r="W80" i="608"/>
  <c r="AG79" i="608"/>
  <c r="AF79" i="608"/>
  <c r="W79" i="608"/>
  <c r="AG78" i="608"/>
  <c r="AF78" i="608"/>
  <c r="W78" i="608"/>
  <c r="AG77" i="608"/>
  <c r="AF77" i="608"/>
  <c r="W77" i="608"/>
  <c r="AG76" i="608"/>
  <c r="AF76" i="608"/>
  <c r="W76" i="608"/>
  <c r="H76" i="608"/>
  <c r="W75" i="608"/>
  <c r="N75" i="608" s="1"/>
  <c r="P75" i="608"/>
  <c r="H75" i="608"/>
  <c r="W74" i="608"/>
  <c r="N74" i="608" s="1"/>
  <c r="H74" i="608"/>
  <c r="W73" i="608"/>
  <c r="N73" i="608" s="1"/>
  <c r="P73" i="608"/>
  <c r="H73" i="608"/>
  <c r="W72" i="608"/>
  <c r="N72" i="608" s="1"/>
  <c r="H72" i="608"/>
  <c r="W71" i="608"/>
  <c r="N71" i="608" s="1"/>
  <c r="P71" i="608"/>
  <c r="H71" i="608"/>
  <c r="W70" i="608"/>
  <c r="N70" i="608" s="1"/>
  <c r="H70" i="608"/>
  <c r="AE69" i="608"/>
  <c r="AD69" i="608"/>
  <c r="AA69" i="608"/>
  <c r="Z69" i="608"/>
  <c r="W69" i="608"/>
  <c r="M69" i="608"/>
  <c r="W68" i="608"/>
  <c r="H68" i="608"/>
  <c r="AG67" i="608"/>
  <c r="AF67" i="608"/>
  <c r="W67" i="608"/>
  <c r="H67" i="608"/>
  <c r="AG66" i="608"/>
  <c r="AF66" i="608"/>
  <c r="W66" i="608"/>
  <c r="H66" i="608"/>
  <c r="AG65" i="608"/>
  <c r="AF65" i="608"/>
  <c r="W65" i="608"/>
  <c r="H65" i="608"/>
  <c r="AG64" i="608"/>
  <c r="AF64" i="608"/>
  <c r="W64" i="608"/>
  <c r="H64" i="608"/>
  <c r="AG63" i="608"/>
  <c r="AF63" i="608"/>
  <c r="W63" i="608"/>
  <c r="H63" i="608"/>
  <c r="AG62" i="608"/>
  <c r="AF62" i="608"/>
  <c r="W62" i="608"/>
  <c r="H62" i="608"/>
  <c r="W61" i="608"/>
  <c r="N61" i="608"/>
  <c r="O61" i="608" s="1"/>
  <c r="P61" i="608"/>
  <c r="H61" i="608"/>
  <c r="W60" i="608"/>
  <c r="N60" i="608"/>
  <c r="P60" i="608"/>
  <c r="H60" i="608"/>
  <c r="W59" i="608"/>
  <c r="N59" i="608"/>
  <c r="O59" i="608" s="1"/>
  <c r="P59" i="608"/>
  <c r="H59" i="608"/>
  <c r="W58" i="608"/>
  <c r="N58" i="608"/>
  <c r="P58" i="608"/>
  <c r="H58" i="608"/>
  <c r="W57" i="608"/>
  <c r="N57" i="608"/>
  <c r="N69" i="608" s="1"/>
  <c r="H57" i="608"/>
  <c r="AE56" i="608"/>
  <c r="AD56" i="608"/>
  <c r="AA56" i="608"/>
  <c r="Z56" i="608"/>
  <c r="W56" i="608"/>
  <c r="M56" i="608"/>
  <c r="P56" i="608" s="1"/>
  <c r="W55" i="608"/>
  <c r="H55" i="608"/>
  <c r="AG54" i="608"/>
  <c r="AF54" i="608"/>
  <c r="W54" i="608"/>
  <c r="H54" i="608"/>
  <c r="AG53" i="608"/>
  <c r="AF53" i="608"/>
  <c r="W53" i="608"/>
  <c r="H53" i="608"/>
  <c r="AG52" i="608"/>
  <c r="AF52" i="608"/>
  <c r="W52" i="608"/>
  <c r="H52" i="608"/>
  <c r="W51" i="608"/>
  <c r="N51" i="608" s="1"/>
  <c r="P51" i="608"/>
  <c r="H51" i="608"/>
  <c r="W50" i="608"/>
  <c r="N50" i="608" s="1"/>
  <c r="H50" i="608"/>
  <c r="W49" i="608"/>
  <c r="N49" i="608" s="1"/>
  <c r="P49" i="608"/>
  <c r="H49" i="608"/>
  <c r="W48" i="608"/>
  <c r="N48" i="608" s="1"/>
  <c r="H48" i="608"/>
  <c r="W47" i="608"/>
  <c r="N47" i="608" s="1"/>
  <c r="P47" i="608"/>
  <c r="H47" i="608"/>
  <c r="W46" i="608"/>
  <c r="N46" i="608" s="1"/>
  <c r="H46" i="608"/>
  <c r="W45" i="608"/>
  <c r="N45" i="608" s="1"/>
  <c r="P45" i="608"/>
  <c r="H45" i="608"/>
  <c r="W44" i="608"/>
  <c r="N44" i="608" s="1"/>
  <c r="H44" i="608"/>
  <c r="AE43" i="608"/>
  <c r="AD43" i="608"/>
  <c r="AA43" i="608"/>
  <c r="Z43" i="608"/>
  <c r="M43" i="608"/>
  <c r="W42" i="608"/>
  <c r="H42" i="608"/>
  <c r="W41" i="608"/>
  <c r="H41" i="608"/>
  <c r="AG40" i="608"/>
  <c r="AF40" i="608"/>
  <c r="W40" i="608"/>
  <c r="H40" i="608"/>
  <c r="AG39" i="608"/>
  <c r="AF39" i="608"/>
  <c r="W39" i="608"/>
  <c r="H39" i="608"/>
  <c r="AG38" i="608"/>
  <c r="AF38" i="608"/>
  <c r="W38" i="608"/>
  <c r="H38" i="608"/>
  <c r="W37" i="608"/>
  <c r="N37" i="608" s="1"/>
  <c r="P37" i="608"/>
  <c r="H37" i="608"/>
  <c r="W36" i="608"/>
  <c r="N36" i="608"/>
  <c r="O36" i="608" s="1"/>
  <c r="H36" i="608"/>
  <c r="W35" i="608"/>
  <c r="N35" i="608" s="1"/>
  <c r="P35" i="608"/>
  <c r="H35" i="608"/>
  <c r="W34" i="608"/>
  <c r="N34" i="608"/>
  <c r="O34" i="608" s="1"/>
  <c r="P34" i="608"/>
  <c r="H34" i="608"/>
  <c r="W33" i="608"/>
  <c r="N33" i="608"/>
  <c r="O33" i="608" s="1"/>
  <c r="AG33" i="608"/>
  <c r="P33" i="608"/>
  <c r="H33" i="608"/>
  <c r="W32" i="608"/>
  <c r="N32" i="608"/>
  <c r="O32" i="608" s="1"/>
  <c r="P32" i="608"/>
  <c r="H32" i="608"/>
  <c r="W31" i="608"/>
  <c r="N31" i="608"/>
  <c r="H31" i="608"/>
  <c r="AE30" i="608"/>
  <c r="AD30" i="608"/>
  <c r="AA30" i="608"/>
  <c r="Z30" i="608"/>
  <c r="Z2" i="608" s="1"/>
  <c r="M30" i="608"/>
  <c r="AF29" i="608"/>
  <c r="W29" i="608"/>
  <c r="H29" i="608"/>
  <c r="AG28" i="608"/>
  <c r="AF28" i="608"/>
  <c r="W28" i="608"/>
  <c r="H28" i="608"/>
  <c r="AG27" i="608"/>
  <c r="AF27" i="608"/>
  <c r="W27" i="608"/>
  <c r="H27" i="608"/>
  <c r="W26" i="608"/>
  <c r="N26" i="608" s="1"/>
  <c r="H26" i="608"/>
  <c r="W25" i="608"/>
  <c r="N25" i="608" s="1"/>
  <c r="P25" i="608"/>
  <c r="H25" i="608"/>
  <c r="W24" i="608"/>
  <c r="N24" i="608" s="1"/>
  <c r="P24" i="608"/>
  <c r="H24" i="608"/>
  <c r="W23" i="608"/>
  <c r="N23" i="608" s="1"/>
  <c r="P23" i="608"/>
  <c r="H23" i="608"/>
  <c r="W22" i="608"/>
  <c r="N22" i="608" s="1"/>
  <c r="H22" i="608"/>
  <c r="W21" i="608"/>
  <c r="N21" i="608" s="1"/>
  <c r="P21" i="608"/>
  <c r="H21" i="608"/>
  <c r="W20" i="608"/>
  <c r="N20" i="608" s="1"/>
  <c r="P20" i="608"/>
  <c r="H20" i="608"/>
  <c r="W19" i="608"/>
  <c r="N19" i="608" s="1"/>
  <c r="P19" i="608"/>
  <c r="H19" i="608"/>
  <c r="W18" i="608"/>
  <c r="N18" i="608" s="1"/>
  <c r="P18" i="608"/>
  <c r="H18" i="608"/>
  <c r="AE17" i="608"/>
  <c r="AD17" i="608"/>
  <c r="AA17" i="608"/>
  <c r="AA2" i="608" s="1"/>
  <c r="Z17" i="608"/>
  <c r="W17" i="608"/>
  <c r="M17" i="608"/>
  <c r="AG16" i="608"/>
  <c r="AF16" i="608"/>
  <c r="W16" i="608"/>
  <c r="H16" i="608"/>
  <c r="AG15" i="608"/>
  <c r="AF15" i="608"/>
  <c r="W15" i="608"/>
  <c r="H15" i="608"/>
  <c r="AG14" i="608"/>
  <c r="AF14" i="608"/>
  <c r="W14" i="608"/>
  <c r="H14" i="608"/>
  <c r="W13" i="608"/>
  <c r="N13" i="608" s="1"/>
  <c r="AG13" i="608" s="1"/>
  <c r="P13" i="608"/>
  <c r="H13" i="608"/>
  <c r="W12" i="608"/>
  <c r="N12" i="608" s="1"/>
  <c r="O12" i="608" s="1"/>
  <c r="P12" i="608"/>
  <c r="H12" i="608"/>
  <c r="W11" i="608"/>
  <c r="N11" i="608" s="1"/>
  <c r="P11" i="608"/>
  <c r="H11" i="608"/>
  <c r="W10" i="608"/>
  <c r="N10" i="608" s="1"/>
  <c r="O10" i="608" s="1"/>
  <c r="P10" i="608"/>
  <c r="H10" i="608"/>
  <c r="W9" i="608"/>
  <c r="N9" i="608" s="1"/>
  <c r="AG9" i="608" s="1"/>
  <c r="P9" i="608"/>
  <c r="H9" i="608"/>
  <c r="W8" i="608"/>
  <c r="N8" i="608" s="1"/>
  <c r="O8" i="608" s="1"/>
  <c r="P8" i="608"/>
  <c r="H8" i="608"/>
  <c r="W7" i="608"/>
  <c r="N7" i="608" s="1"/>
  <c r="P7" i="608"/>
  <c r="H7" i="608"/>
  <c r="W6" i="608"/>
  <c r="N6" i="608" s="1"/>
  <c r="O6" i="608" s="1"/>
  <c r="P6" i="608"/>
  <c r="H6" i="608"/>
  <c r="W5" i="608"/>
  <c r="N5" i="608" s="1"/>
  <c r="H5" i="608"/>
  <c r="AD2" i="608"/>
  <c r="I2" i="608"/>
  <c r="I1" i="608"/>
  <c r="E1" i="608"/>
  <c r="O85" i="608" l="1"/>
  <c r="AG85" i="608"/>
  <c r="N121" i="608"/>
  <c r="AG121" i="608" s="1"/>
  <c r="AH109" i="608" s="1"/>
  <c r="O109" i="608"/>
  <c r="N17" i="608"/>
  <c r="O87" i="608"/>
  <c r="AG87" i="608"/>
  <c r="O143" i="608"/>
  <c r="R143" i="608" s="1"/>
  <c r="AF143" i="608"/>
  <c r="N160" i="608"/>
  <c r="AG89" i="608"/>
  <c r="AG117" i="608"/>
  <c r="AG139" i="608"/>
  <c r="AG58" i="608"/>
  <c r="AG60" i="608"/>
  <c r="P69" i="608"/>
  <c r="AG7" i="608"/>
  <c r="AG11" i="608"/>
  <c r="Q32" i="608"/>
  <c r="AG51" i="608"/>
  <c r="P57" i="608"/>
  <c r="AG122" i="608"/>
  <c r="AF161" i="608"/>
  <c r="P17" i="608"/>
  <c r="P44" i="608"/>
  <c r="P96" i="608"/>
  <c r="AG100" i="608"/>
  <c r="AG143" i="608"/>
  <c r="AF83" i="608"/>
  <c r="P134" i="608"/>
  <c r="AG137" i="608"/>
  <c r="AG164" i="608"/>
  <c r="AG22" i="608"/>
  <c r="AF22" i="608"/>
  <c r="O22" i="608"/>
  <c r="AF25" i="608"/>
  <c r="O25" i="608"/>
  <c r="AG25" i="608"/>
  <c r="G1" i="608"/>
  <c r="G2" i="608" s="1"/>
  <c r="R8" i="608"/>
  <c r="Q8" i="608"/>
  <c r="R12" i="608"/>
  <c r="Q12" i="608"/>
  <c r="AG20" i="608"/>
  <c r="AF20" i="608"/>
  <c r="O20" i="608"/>
  <c r="R32" i="608"/>
  <c r="AG45" i="608"/>
  <c r="AF45" i="608"/>
  <c r="O45" i="608"/>
  <c r="R6" i="608"/>
  <c r="Q6" i="608"/>
  <c r="R10" i="608"/>
  <c r="Q10" i="608"/>
  <c r="O18" i="608"/>
  <c r="N30" i="608"/>
  <c r="AG18" i="608"/>
  <c r="AF18" i="608"/>
  <c r="AF21" i="608"/>
  <c r="O21" i="608"/>
  <c r="AG21" i="608"/>
  <c r="AG24" i="608"/>
  <c r="AF24" i="608"/>
  <c r="O24" i="608"/>
  <c r="N43" i="608"/>
  <c r="AG35" i="608"/>
  <c r="AF35" i="608"/>
  <c r="O35" i="608"/>
  <c r="AF44" i="608"/>
  <c r="N56" i="608"/>
  <c r="O44" i="608"/>
  <c r="AG44" i="608"/>
  <c r="AG47" i="608"/>
  <c r="AF47" i="608"/>
  <c r="O47" i="608"/>
  <c r="AG49" i="608"/>
  <c r="AF49" i="608"/>
  <c r="O49" i="608"/>
  <c r="R34" i="608"/>
  <c r="Q34" i="608"/>
  <c r="AG37" i="608"/>
  <c r="AF37" i="608"/>
  <c r="O37" i="608"/>
  <c r="O46" i="608"/>
  <c r="AG46" i="608"/>
  <c r="AF46" i="608"/>
  <c r="AF50" i="608"/>
  <c r="O50" i="608"/>
  <c r="AG50" i="608"/>
  <c r="AF19" i="608"/>
  <c r="O19" i="608"/>
  <c r="AG19" i="608"/>
  <c r="AF23" i="608"/>
  <c r="O23" i="608"/>
  <c r="AG23" i="608"/>
  <c r="AG26" i="608"/>
  <c r="AF26" i="608"/>
  <c r="O26" i="608"/>
  <c r="R36" i="608"/>
  <c r="Q36" i="608"/>
  <c r="P43" i="608"/>
  <c r="O48" i="608"/>
  <c r="AG48" i="608"/>
  <c r="AF48" i="608"/>
  <c r="P5" i="608"/>
  <c r="AF6" i="608"/>
  <c r="AF8" i="608"/>
  <c r="AF10" i="608"/>
  <c r="AF12" i="608"/>
  <c r="AG17" i="608"/>
  <c r="AH5" i="608" s="1"/>
  <c r="P31" i="608"/>
  <c r="AF32" i="608"/>
  <c r="AF34" i="608"/>
  <c r="P36" i="608"/>
  <c r="AF36" i="608"/>
  <c r="P46" i="608"/>
  <c r="P48" i="608"/>
  <c r="P50" i="608"/>
  <c r="AG72" i="608"/>
  <c r="AF72" i="608"/>
  <c r="O72" i="608"/>
  <c r="R99" i="608"/>
  <c r="Q99" i="608"/>
  <c r="AF5" i="608"/>
  <c r="AG6" i="608"/>
  <c r="O7" i="608"/>
  <c r="AG8" i="608"/>
  <c r="O9" i="608"/>
  <c r="AG10" i="608"/>
  <c r="O11" i="608"/>
  <c r="AG12" i="608"/>
  <c r="O13" i="608"/>
  <c r="P22" i="608"/>
  <c r="P26" i="608"/>
  <c r="P30" i="608"/>
  <c r="AF31" i="608"/>
  <c r="AG32" i="608"/>
  <c r="AG34" i="608"/>
  <c r="AG36" i="608"/>
  <c r="N82" i="608"/>
  <c r="O70" i="608"/>
  <c r="AG70" i="608"/>
  <c r="AF70" i="608"/>
  <c r="AF75" i="608"/>
  <c r="O75" i="608"/>
  <c r="AG75" i="608"/>
  <c r="O96" i="608"/>
  <c r="AG96" i="608"/>
  <c r="N108" i="608"/>
  <c r="AF96" i="608"/>
  <c r="AF7" i="608"/>
  <c r="AF9" i="608"/>
  <c r="AF11" i="608"/>
  <c r="AF13" i="608"/>
  <c r="AG31" i="608"/>
  <c r="AF33" i="608"/>
  <c r="R59" i="608"/>
  <c r="Q59" i="608"/>
  <c r="R61" i="608"/>
  <c r="Q61" i="608"/>
  <c r="AF73" i="608"/>
  <c r="O73" i="608"/>
  <c r="AG73" i="608"/>
  <c r="R97" i="608"/>
  <c r="Q97" i="608"/>
  <c r="R101" i="608"/>
  <c r="Q101" i="608"/>
  <c r="P108" i="608"/>
  <c r="AG5" i="608"/>
  <c r="O5" i="608"/>
  <c r="O31" i="608"/>
  <c r="AF51" i="608"/>
  <c r="O51" i="608"/>
  <c r="AF71" i="608"/>
  <c r="O71" i="608"/>
  <c r="AG71" i="608"/>
  <c r="AG74" i="608"/>
  <c r="AF74" i="608"/>
  <c r="O74" i="608"/>
  <c r="P82" i="608"/>
  <c r="AG57" i="608"/>
  <c r="AF59" i="608"/>
  <c r="AF61" i="608"/>
  <c r="Q69" i="608"/>
  <c r="AG83" i="608"/>
  <c r="AF85" i="608"/>
  <c r="AF87" i="608"/>
  <c r="AF89" i="608"/>
  <c r="AF97" i="608"/>
  <c r="AF99" i="608"/>
  <c r="AF101" i="608"/>
  <c r="R111" i="608"/>
  <c r="Q111" i="608"/>
  <c r="R113" i="608"/>
  <c r="Q113" i="608"/>
  <c r="AG127" i="608"/>
  <c r="AF127" i="608"/>
  <c r="O127" i="608"/>
  <c r="O140" i="608"/>
  <c r="AG140" i="608"/>
  <c r="AF140" i="608"/>
  <c r="R151" i="608"/>
  <c r="Q151" i="608"/>
  <c r="O57" i="608"/>
  <c r="O58" i="608"/>
  <c r="AG59" i="608"/>
  <c r="O60" i="608"/>
  <c r="AG61" i="608"/>
  <c r="P72" i="608"/>
  <c r="P74" i="608"/>
  <c r="O83" i="608"/>
  <c r="O84" i="608"/>
  <c r="O86" i="608"/>
  <c r="Q87" i="608"/>
  <c r="O88" i="608"/>
  <c r="Q89" i="608"/>
  <c r="O90" i="608"/>
  <c r="P95" i="608"/>
  <c r="N95" i="608"/>
  <c r="AG97" i="608"/>
  <c r="O98" i="608"/>
  <c r="AG99" i="608"/>
  <c r="O100" i="608"/>
  <c r="AG101" i="608"/>
  <c r="O102" i="608"/>
  <c r="P109" i="608"/>
  <c r="AG110" i="608"/>
  <c r="AF110" i="608"/>
  <c r="O110" i="608"/>
  <c r="AG112" i="608"/>
  <c r="AF112" i="608"/>
  <c r="O112" i="608"/>
  <c r="P121" i="608"/>
  <c r="AF124" i="608"/>
  <c r="O124" i="608"/>
  <c r="AG124" i="608"/>
  <c r="O135" i="608"/>
  <c r="AG135" i="608"/>
  <c r="AF135" i="608"/>
  <c r="N147" i="608"/>
  <c r="O138" i="608"/>
  <c r="AG138" i="608"/>
  <c r="AF138" i="608"/>
  <c r="Q143" i="608"/>
  <c r="P160" i="608"/>
  <c r="R163" i="608"/>
  <c r="Q163" i="608"/>
  <c r="AF58" i="608"/>
  <c r="AF60" i="608"/>
  <c r="AF84" i="608"/>
  <c r="AF86" i="608"/>
  <c r="AF88" i="608"/>
  <c r="AF90" i="608"/>
  <c r="AF98" i="608"/>
  <c r="AF100" i="608"/>
  <c r="AF102" i="608"/>
  <c r="AF109" i="608"/>
  <c r="R115" i="608"/>
  <c r="Q115" i="608"/>
  <c r="AF126" i="608"/>
  <c r="O126" i="608"/>
  <c r="AG126" i="608"/>
  <c r="R149" i="608"/>
  <c r="Q149" i="608"/>
  <c r="AF57" i="608"/>
  <c r="P70" i="608"/>
  <c r="AF121" i="608"/>
  <c r="AG109" i="608"/>
  <c r="AF111" i="608"/>
  <c r="AG123" i="608"/>
  <c r="AF123" i="608"/>
  <c r="O123" i="608"/>
  <c r="AG125" i="608"/>
  <c r="AF125" i="608"/>
  <c r="O125" i="608"/>
  <c r="AF128" i="608"/>
  <c r="O128" i="608"/>
  <c r="AG128" i="608"/>
  <c r="O136" i="608"/>
  <c r="AG136" i="608"/>
  <c r="AF136" i="608"/>
  <c r="O142" i="608"/>
  <c r="AG142" i="608"/>
  <c r="AF142" i="608"/>
  <c r="AG160" i="608"/>
  <c r="AH148" i="608" s="1"/>
  <c r="AF113" i="608"/>
  <c r="AF115" i="608"/>
  <c r="AF117" i="608"/>
  <c r="P135" i="608"/>
  <c r="P148" i="608"/>
  <c r="AF149" i="608"/>
  <c r="AF151" i="608"/>
  <c r="AF160" i="608"/>
  <c r="AG161" i="608"/>
  <c r="AF163" i="608"/>
  <c r="AG111" i="608"/>
  <c r="AG113" i="608"/>
  <c r="O114" i="608"/>
  <c r="AG115" i="608"/>
  <c r="O116" i="608"/>
  <c r="Q117" i="608"/>
  <c r="P122" i="608"/>
  <c r="P125" i="608"/>
  <c r="P127" i="608"/>
  <c r="N134" i="608"/>
  <c r="O137" i="608"/>
  <c r="O139" i="608"/>
  <c r="O141" i="608"/>
  <c r="AF148" i="608"/>
  <c r="AG149" i="608"/>
  <c r="O150" i="608"/>
  <c r="AG151" i="608"/>
  <c r="O161" i="608"/>
  <c r="O162" i="608"/>
  <c r="AG163" i="608"/>
  <c r="O164" i="608"/>
  <c r="P173" i="608"/>
  <c r="N173" i="608"/>
  <c r="AF114" i="608"/>
  <c r="AF116" i="608"/>
  <c r="AF122" i="608"/>
  <c r="AF137" i="608"/>
  <c r="AG148" i="608"/>
  <c r="AF150" i="608"/>
  <c r="AF162" i="608"/>
  <c r="AF164" i="608"/>
  <c r="O148" i="608"/>
  <c r="O134" i="608" l="1"/>
  <c r="Q122" i="608"/>
  <c r="R87" i="608"/>
  <c r="R117" i="608"/>
  <c r="R134" i="608"/>
  <c r="S122" i="608" s="1"/>
  <c r="Q134" i="608"/>
  <c r="Q164" i="608"/>
  <c r="R164" i="608"/>
  <c r="Q141" i="608"/>
  <c r="R141" i="608"/>
  <c r="AG134" i="608"/>
  <c r="AH122" i="608" s="1"/>
  <c r="AF134" i="608"/>
  <c r="R136" i="608"/>
  <c r="Q136" i="608"/>
  <c r="R125" i="608"/>
  <c r="Q125" i="608"/>
  <c r="R109" i="608"/>
  <c r="R126" i="608"/>
  <c r="Q126" i="608"/>
  <c r="R138" i="608"/>
  <c r="Q138" i="608"/>
  <c r="R135" i="608"/>
  <c r="O147" i="608"/>
  <c r="Q135" i="608"/>
  <c r="Q110" i="608"/>
  <c r="R110" i="608"/>
  <c r="Q102" i="608"/>
  <c r="R102" i="608"/>
  <c r="Q98" i="608"/>
  <c r="R98" i="608"/>
  <c r="Q83" i="608"/>
  <c r="O95" i="608"/>
  <c r="R83" i="608"/>
  <c r="Q60" i="608"/>
  <c r="R60" i="608"/>
  <c r="R140" i="608"/>
  <c r="Q140" i="608"/>
  <c r="R122" i="608"/>
  <c r="Q5" i="608"/>
  <c r="O17" i="608"/>
  <c r="R5" i="608"/>
  <c r="R89" i="608"/>
  <c r="R73" i="608"/>
  <c r="Q73" i="608"/>
  <c r="AG69" i="608"/>
  <c r="AH57" i="608" s="1"/>
  <c r="AF108" i="608"/>
  <c r="AG108" i="608"/>
  <c r="AH96" i="608" s="1"/>
  <c r="R75" i="608"/>
  <c r="Q75" i="608"/>
  <c r="R70" i="608"/>
  <c r="O82" i="608"/>
  <c r="R82" i="608" s="1"/>
  <c r="S70" i="608" s="1"/>
  <c r="Q70" i="608"/>
  <c r="Q11" i="608"/>
  <c r="R11" i="608"/>
  <c r="Q7" i="608"/>
  <c r="R7" i="608"/>
  <c r="R72" i="608"/>
  <c r="Q72" i="608"/>
  <c r="Q33" i="608"/>
  <c r="Q47" i="608"/>
  <c r="R47" i="608"/>
  <c r="O56" i="608"/>
  <c r="Q44" i="608"/>
  <c r="R44" i="608"/>
  <c r="O30" i="608"/>
  <c r="R18" i="608"/>
  <c r="Q18" i="608"/>
  <c r="R20" i="608"/>
  <c r="Q20" i="608"/>
  <c r="R148" i="608"/>
  <c r="Q148" i="608"/>
  <c r="O160" i="608"/>
  <c r="Q150" i="608"/>
  <c r="R150" i="608"/>
  <c r="Q139" i="608"/>
  <c r="R139" i="608"/>
  <c r="Q116" i="608"/>
  <c r="R116" i="608"/>
  <c r="R142" i="608"/>
  <c r="Q142" i="608"/>
  <c r="Q109" i="608"/>
  <c r="AG147" i="608"/>
  <c r="AH135" i="608" s="1"/>
  <c r="AF147" i="608"/>
  <c r="Q112" i="608"/>
  <c r="R112" i="608"/>
  <c r="Q90" i="608"/>
  <c r="R90" i="608"/>
  <c r="Q86" i="608"/>
  <c r="R86" i="608"/>
  <c r="R127" i="608"/>
  <c r="Q127" i="608"/>
  <c r="R74" i="608"/>
  <c r="Q74" i="608"/>
  <c r="R71" i="608"/>
  <c r="Q71" i="608"/>
  <c r="Q85" i="608"/>
  <c r="Q82" i="608"/>
  <c r="AG82" i="608"/>
  <c r="AH70" i="608" s="1"/>
  <c r="AF82" i="608"/>
  <c r="R50" i="608"/>
  <c r="Q50" i="608"/>
  <c r="R46" i="608"/>
  <c r="Q46" i="608"/>
  <c r="Q49" i="608"/>
  <c r="R49" i="608"/>
  <c r="AG56" i="608"/>
  <c r="AH44" i="608" s="1"/>
  <c r="Q56" i="608"/>
  <c r="AF56" i="608"/>
  <c r="R25" i="608"/>
  <c r="Q25" i="608"/>
  <c r="AG173" i="608"/>
  <c r="AH161" i="608" s="1"/>
  <c r="AF173" i="608"/>
  <c r="Q162" i="608"/>
  <c r="R162" i="608"/>
  <c r="Q137" i="608"/>
  <c r="R137" i="608"/>
  <c r="R128" i="608"/>
  <c r="Q128" i="608"/>
  <c r="R124" i="608"/>
  <c r="Q124" i="608"/>
  <c r="Q100" i="608"/>
  <c r="R100" i="608"/>
  <c r="Q58" i="608"/>
  <c r="R58" i="608"/>
  <c r="R85" i="608"/>
  <c r="AF69" i="608"/>
  <c r="O108" i="608"/>
  <c r="R96" i="608"/>
  <c r="Q96" i="608"/>
  <c r="Q13" i="608"/>
  <c r="R13" i="608"/>
  <c r="Q9" i="608"/>
  <c r="R9" i="608"/>
  <c r="R48" i="608"/>
  <c r="Q48" i="608"/>
  <c r="R19" i="608"/>
  <c r="Q19" i="608"/>
  <c r="Q37" i="608"/>
  <c r="R37" i="608"/>
  <c r="Q43" i="608"/>
  <c r="AG43" i="608"/>
  <c r="AH31" i="608" s="1"/>
  <c r="AF43" i="608"/>
  <c r="Q45" i="608"/>
  <c r="R45" i="608"/>
  <c r="AF17" i="608"/>
  <c r="Q161" i="608"/>
  <c r="O173" i="608"/>
  <c r="R161" i="608"/>
  <c r="Q114" i="608"/>
  <c r="R114" i="608"/>
  <c r="R123" i="608"/>
  <c r="Q123" i="608"/>
  <c r="AG95" i="608"/>
  <c r="AH83" i="608" s="1"/>
  <c r="AF95" i="608"/>
  <c r="Q88" i="608"/>
  <c r="R88" i="608"/>
  <c r="Q84" i="608"/>
  <c r="R84" i="608"/>
  <c r="Q57" i="608"/>
  <c r="O69" i="608"/>
  <c r="R69" i="608" s="1"/>
  <c r="S57" i="608" s="1"/>
  <c r="R57" i="608"/>
  <c r="O121" i="608"/>
  <c r="R51" i="608"/>
  <c r="Q51" i="608"/>
  <c r="R31" i="608"/>
  <c r="Q31" i="608"/>
  <c r="O43" i="608"/>
  <c r="R43" i="608" s="1"/>
  <c r="S31" i="608" s="1"/>
  <c r="R26" i="608"/>
  <c r="Q26" i="608"/>
  <c r="R23" i="608"/>
  <c r="Q23" i="608"/>
  <c r="R33" i="608"/>
  <c r="Q35" i="608"/>
  <c r="R35" i="608"/>
  <c r="R24" i="608"/>
  <c r="Q24" i="608"/>
  <c r="R21" i="608"/>
  <c r="Q21" i="608"/>
  <c r="AG30" i="608"/>
  <c r="AH18" i="608" s="1"/>
  <c r="AF30" i="608"/>
  <c r="R22" i="608"/>
  <c r="Q22" i="608"/>
  <c r="R56" i="608" l="1"/>
  <c r="S44" i="608" s="1"/>
  <c r="R121" i="608"/>
  <c r="S109" i="608" s="1"/>
  <c r="Q121" i="608"/>
  <c r="R160" i="608"/>
  <c r="S148" i="608" s="1"/>
  <c r="Q160" i="608"/>
  <c r="R17" i="608"/>
  <c r="S5" i="608" s="1"/>
  <c r="Q17" i="608"/>
  <c r="E2" i="608"/>
  <c r="R95" i="608"/>
  <c r="S83" i="608" s="1"/>
  <c r="Q95" i="608"/>
  <c r="Q147" i="608"/>
  <c r="R147" i="608"/>
  <c r="S135" i="608" s="1"/>
  <c r="R173" i="608"/>
  <c r="S161" i="608" s="1"/>
  <c r="Q173" i="608"/>
  <c r="R108" i="608"/>
  <c r="S96" i="608" s="1"/>
  <c r="Q108" i="608"/>
  <c r="R30" i="608"/>
  <c r="S18" i="608" s="1"/>
  <c r="Q30" i="608"/>
  <c r="M32" i="607" l="1"/>
  <c r="L32" i="607"/>
  <c r="K32" i="607"/>
  <c r="J32" i="607"/>
  <c r="I32" i="607"/>
  <c r="H32" i="607"/>
  <c r="G32" i="607"/>
  <c r="F32" i="607"/>
  <c r="E32" i="607"/>
  <c r="D32" i="607"/>
  <c r="J8" i="607" s="1"/>
  <c r="Q15" i="607"/>
  <c r="P15" i="607"/>
  <c r="O15" i="607"/>
  <c r="N15" i="607"/>
  <c r="M15" i="607"/>
  <c r="L15" i="607"/>
  <c r="K15" i="607"/>
  <c r="J15" i="607"/>
  <c r="I15" i="607"/>
  <c r="H15" i="607"/>
  <c r="G15" i="607"/>
  <c r="F15" i="607"/>
  <c r="E15" i="607"/>
  <c r="D15" i="607"/>
  <c r="L7" i="607"/>
  <c r="J7" i="607"/>
  <c r="H7" i="607"/>
  <c r="F7" i="607"/>
  <c r="L6" i="607"/>
  <c r="J6" i="607"/>
  <c r="H6" i="607"/>
  <c r="F6" i="607"/>
  <c r="L8" i="607" l="1"/>
  <c r="F8" i="607"/>
  <c r="H8" i="607"/>
  <c r="J124" i="606"/>
  <c r="H123" i="606"/>
  <c r="H122" i="606"/>
  <c r="H121" i="606"/>
  <c r="H120" i="606"/>
  <c r="H119" i="606"/>
  <c r="H118" i="606"/>
  <c r="H117" i="606"/>
  <c r="P116" i="606"/>
  <c r="K116" i="606" s="1"/>
  <c r="L116" i="606" s="1"/>
  <c r="H116" i="606"/>
  <c r="P115" i="606"/>
  <c r="K115" i="606" s="1"/>
  <c r="L115" i="606" s="1"/>
  <c r="H115" i="606"/>
  <c r="P114" i="606"/>
  <c r="K114" i="606"/>
  <c r="L114" i="606" s="1"/>
  <c r="H114" i="606"/>
  <c r="P113" i="606"/>
  <c r="K113" i="606" s="1"/>
  <c r="L113" i="606" s="1"/>
  <c r="H113" i="606"/>
  <c r="P112" i="606"/>
  <c r="K112" i="606"/>
  <c r="H112" i="606"/>
  <c r="J111" i="606"/>
  <c r="H110" i="606"/>
  <c r="H109" i="606"/>
  <c r="H108" i="606"/>
  <c r="P107" i="606"/>
  <c r="K107" i="606"/>
  <c r="L107" i="606" s="1"/>
  <c r="H107" i="606"/>
  <c r="P106" i="606"/>
  <c r="K106" i="606" s="1"/>
  <c r="L106" i="606" s="1"/>
  <c r="H106" i="606"/>
  <c r="P105" i="606"/>
  <c r="K105" i="606"/>
  <c r="L105" i="606" s="1"/>
  <c r="H105" i="606"/>
  <c r="P104" i="606"/>
  <c r="K104" i="606" s="1"/>
  <c r="L104" i="606" s="1"/>
  <c r="H104" i="606"/>
  <c r="P103" i="606"/>
  <c r="K103" i="606"/>
  <c r="L103" i="606" s="1"/>
  <c r="H103" i="606"/>
  <c r="P102" i="606"/>
  <c r="K102" i="606" s="1"/>
  <c r="L102" i="606" s="1"/>
  <c r="H102" i="606"/>
  <c r="P101" i="606"/>
  <c r="K101" i="606" s="1"/>
  <c r="K111" i="606" s="1"/>
  <c r="H101" i="606"/>
  <c r="J100" i="606"/>
  <c r="H99" i="606"/>
  <c r="H98" i="606"/>
  <c r="H97" i="606"/>
  <c r="H96" i="606"/>
  <c r="H95" i="606"/>
  <c r="H94" i="606"/>
  <c r="P93" i="606"/>
  <c r="K93" i="606"/>
  <c r="L93" i="606" s="1"/>
  <c r="H93" i="606"/>
  <c r="P92" i="606"/>
  <c r="K92" i="606" s="1"/>
  <c r="H92" i="606"/>
  <c r="J91" i="606"/>
  <c r="H90" i="606"/>
  <c r="H89" i="606"/>
  <c r="H88" i="606"/>
  <c r="H87" i="606"/>
  <c r="H86" i="606"/>
  <c r="H85" i="606"/>
  <c r="P84" i="606"/>
  <c r="K84" i="606" s="1"/>
  <c r="L84" i="606" s="1"/>
  <c r="H84" i="606"/>
  <c r="P83" i="606"/>
  <c r="K83" i="606"/>
  <c r="L83" i="606" s="1"/>
  <c r="H83" i="606"/>
  <c r="P82" i="606"/>
  <c r="K82" i="606" s="1"/>
  <c r="H82" i="606"/>
  <c r="L81" i="606"/>
  <c r="K81" i="606"/>
  <c r="J81" i="606"/>
  <c r="H80" i="606"/>
  <c r="H79" i="606"/>
  <c r="H78" i="606"/>
  <c r="H77" i="606"/>
  <c r="H76" i="606"/>
  <c r="J75" i="606"/>
  <c r="H74" i="606"/>
  <c r="H73" i="606"/>
  <c r="H72" i="606"/>
  <c r="P71" i="606"/>
  <c r="K71" i="606"/>
  <c r="L71" i="606" s="1"/>
  <c r="H71" i="606"/>
  <c r="P70" i="606"/>
  <c r="K70" i="606" s="1"/>
  <c r="L70" i="606" s="1"/>
  <c r="H70" i="606"/>
  <c r="P69" i="606"/>
  <c r="K69" i="606" s="1"/>
  <c r="L69" i="606" s="1"/>
  <c r="H69" i="606"/>
  <c r="P68" i="606"/>
  <c r="K68" i="606" s="1"/>
  <c r="L68" i="606" s="1"/>
  <c r="H68" i="606"/>
  <c r="P67" i="606"/>
  <c r="K67" i="606"/>
  <c r="L67" i="606" s="1"/>
  <c r="H67" i="606"/>
  <c r="P66" i="606"/>
  <c r="K66" i="606" s="1"/>
  <c r="L66" i="606" s="1"/>
  <c r="H66" i="606"/>
  <c r="P65" i="606"/>
  <c r="K65" i="606"/>
  <c r="H65" i="606"/>
  <c r="J64" i="606"/>
  <c r="H63" i="606"/>
  <c r="H62" i="606"/>
  <c r="H61" i="606"/>
  <c r="H60" i="606"/>
  <c r="H59" i="606"/>
  <c r="H58" i="606"/>
  <c r="P57" i="606"/>
  <c r="K57" i="606" s="1"/>
  <c r="L57" i="606" s="1"/>
  <c r="H57" i="606"/>
  <c r="P56" i="606"/>
  <c r="K56" i="606" s="1"/>
  <c r="L56" i="606" s="1"/>
  <c r="H56" i="606"/>
  <c r="P55" i="606"/>
  <c r="K55" i="606"/>
  <c r="L55" i="606" s="1"/>
  <c r="H55" i="606"/>
  <c r="P54" i="606"/>
  <c r="K54" i="606" s="1"/>
  <c r="L54" i="606" s="1"/>
  <c r="H54" i="606"/>
  <c r="P53" i="606"/>
  <c r="K53" i="606" s="1"/>
  <c r="L53" i="606" s="1"/>
  <c r="H53" i="606"/>
  <c r="P52" i="606"/>
  <c r="K52" i="606" s="1"/>
  <c r="H52" i="606"/>
  <c r="H50" i="606"/>
  <c r="H49" i="606"/>
  <c r="H47" i="606"/>
  <c r="H46" i="606"/>
  <c r="H45" i="606"/>
  <c r="H44" i="606"/>
  <c r="H43" i="606"/>
  <c r="H42" i="606"/>
  <c r="H41" i="606"/>
  <c r="H40" i="606"/>
  <c r="P39" i="606"/>
  <c r="K39" i="606"/>
  <c r="L39" i="606" s="1"/>
  <c r="H39" i="606"/>
  <c r="J38" i="606"/>
  <c r="J51" i="606" s="1"/>
  <c r="H37" i="606"/>
  <c r="H36" i="606"/>
  <c r="H35" i="606"/>
  <c r="H34" i="606"/>
  <c r="H33" i="606"/>
  <c r="H32" i="606"/>
  <c r="H31" i="606"/>
  <c r="P30" i="606"/>
  <c r="K30" i="606" s="1"/>
  <c r="L30" i="606" s="1"/>
  <c r="H30" i="606"/>
  <c r="P29" i="606"/>
  <c r="K29" i="606"/>
  <c r="L29" i="606" s="1"/>
  <c r="H29" i="606"/>
  <c r="P28" i="606"/>
  <c r="K28" i="606" s="1"/>
  <c r="L28" i="606" s="1"/>
  <c r="H28" i="606"/>
  <c r="P27" i="606"/>
  <c r="K27" i="606" s="1"/>
  <c r="L27" i="606" s="1"/>
  <c r="H27" i="606"/>
  <c r="P26" i="606"/>
  <c r="K26" i="606" s="1"/>
  <c r="L26" i="606" s="1"/>
  <c r="H26" i="606"/>
  <c r="P25" i="606"/>
  <c r="K25" i="606" s="1"/>
  <c r="L25" i="606" s="1"/>
  <c r="H25" i="606"/>
  <c r="J24" i="606"/>
  <c r="H23" i="606"/>
  <c r="H22" i="606"/>
  <c r="H20" i="606"/>
  <c r="P19" i="606"/>
  <c r="K19" i="606" s="1"/>
  <c r="L19" i="606" s="1"/>
  <c r="H19" i="606"/>
  <c r="P18" i="606"/>
  <c r="K18" i="606"/>
  <c r="L18" i="606" s="1"/>
  <c r="H18" i="606"/>
  <c r="P17" i="606"/>
  <c r="K17" i="606" s="1"/>
  <c r="H17" i="606"/>
  <c r="J16" i="606"/>
  <c r="H15" i="606"/>
  <c r="H14" i="606"/>
  <c r="H13" i="606"/>
  <c r="H12" i="606"/>
  <c r="H11" i="606"/>
  <c r="H10" i="606"/>
  <c r="H9" i="606"/>
  <c r="P8" i="606"/>
  <c r="K8" i="606" s="1"/>
  <c r="L8" i="606" s="1"/>
  <c r="H8" i="606"/>
  <c r="P7" i="606"/>
  <c r="K7" i="606" s="1"/>
  <c r="L7" i="606" s="1"/>
  <c r="H7" i="606"/>
  <c r="P6" i="606"/>
  <c r="K6" i="606" s="1"/>
  <c r="L6" i="606" s="1"/>
  <c r="H6" i="606"/>
  <c r="P5" i="606"/>
  <c r="K5" i="606" s="1"/>
  <c r="H5" i="606"/>
  <c r="I2" i="606"/>
  <c r="E1" i="606"/>
  <c r="J124" i="605"/>
  <c r="H123" i="605"/>
  <c r="H122" i="605"/>
  <c r="H121" i="605"/>
  <c r="H120" i="605"/>
  <c r="H119" i="605"/>
  <c r="H118" i="605"/>
  <c r="P117" i="605"/>
  <c r="K117" i="605"/>
  <c r="L117" i="605" s="1"/>
  <c r="H117" i="605"/>
  <c r="P116" i="605"/>
  <c r="K116" i="605" s="1"/>
  <c r="L116" i="605" s="1"/>
  <c r="H116" i="605"/>
  <c r="P115" i="605"/>
  <c r="K115" i="605" s="1"/>
  <c r="L115" i="605" s="1"/>
  <c r="H115" i="605"/>
  <c r="P114" i="605"/>
  <c r="K114" i="605" s="1"/>
  <c r="L114" i="605" s="1"/>
  <c r="H114" i="605"/>
  <c r="P113" i="605"/>
  <c r="K113" i="605"/>
  <c r="L113" i="605" s="1"/>
  <c r="H113" i="605"/>
  <c r="P112" i="605"/>
  <c r="K112" i="605" s="1"/>
  <c r="H112" i="605"/>
  <c r="J111" i="605"/>
  <c r="H110" i="605"/>
  <c r="H109" i="605"/>
  <c r="H108" i="605"/>
  <c r="H107" i="605"/>
  <c r="H106" i="605"/>
  <c r="P105" i="605"/>
  <c r="K105" i="605" s="1"/>
  <c r="L105" i="605" s="1"/>
  <c r="H105" i="605"/>
  <c r="P104" i="605"/>
  <c r="K104" i="605" s="1"/>
  <c r="L104" i="605" s="1"/>
  <c r="H104" i="605"/>
  <c r="P103" i="605"/>
  <c r="K103" i="605"/>
  <c r="L103" i="605" s="1"/>
  <c r="H103" i="605"/>
  <c r="P102" i="605"/>
  <c r="K102" i="605" s="1"/>
  <c r="L102" i="605" s="1"/>
  <c r="H102" i="605"/>
  <c r="P101" i="605"/>
  <c r="K101" i="605"/>
  <c r="L101" i="605" s="1"/>
  <c r="H101" i="605"/>
  <c r="J100" i="605"/>
  <c r="H99" i="605"/>
  <c r="H98" i="605"/>
  <c r="H97" i="605"/>
  <c r="H96" i="605"/>
  <c r="H95" i="605"/>
  <c r="H94" i="605"/>
  <c r="P93" i="605"/>
  <c r="K93" i="605" s="1"/>
  <c r="L93" i="605" s="1"/>
  <c r="H93" i="605"/>
  <c r="P92" i="605"/>
  <c r="K92" i="605" s="1"/>
  <c r="H92" i="605"/>
  <c r="J91" i="605"/>
  <c r="H90" i="605"/>
  <c r="H89" i="605"/>
  <c r="H88" i="605"/>
  <c r="H87" i="605"/>
  <c r="H86" i="605"/>
  <c r="H85" i="605"/>
  <c r="P84" i="605"/>
  <c r="K84" i="605" s="1"/>
  <c r="L84" i="605" s="1"/>
  <c r="H84" i="605"/>
  <c r="P83" i="605"/>
  <c r="K83" i="605" s="1"/>
  <c r="L83" i="605" s="1"/>
  <c r="H83" i="605"/>
  <c r="P82" i="605"/>
  <c r="K82" i="605" s="1"/>
  <c r="L82" i="605" s="1"/>
  <c r="H82" i="605"/>
  <c r="L81" i="605"/>
  <c r="K81" i="605"/>
  <c r="J81" i="605"/>
  <c r="H80" i="605"/>
  <c r="H79" i="605"/>
  <c r="H78" i="605"/>
  <c r="H77" i="605"/>
  <c r="H76" i="605"/>
  <c r="J75" i="605"/>
  <c r="H74" i="605"/>
  <c r="H73" i="605"/>
  <c r="H72" i="605"/>
  <c r="P71" i="605"/>
  <c r="K71" i="605"/>
  <c r="L71" i="605" s="1"/>
  <c r="H71" i="605"/>
  <c r="P70" i="605"/>
  <c r="K70" i="605" s="1"/>
  <c r="L70" i="605" s="1"/>
  <c r="H70" i="605"/>
  <c r="P69" i="605"/>
  <c r="K69" i="605" s="1"/>
  <c r="L69" i="605" s="1"/>
  <c r="H69" i="605"/>
  <c r="P68" i="605"/>
  <c r="K68" i="605" s="1"/>
  <c r="L68" i="605"/>
  <c r="H68" i="605"/>
  <c r="P67" i="605"/>
  <c r="K67" i="605"/>
  <c r="L67" i="605" s="1"/>
  <c r="H67" i="605"/>
  <c r="P66" i="605"/>
  <c r="K66" i="605" s="1"/>
  <c r="L66" i="605"/>
  <c r="H66" i="605"/>
  <c r="P65" i="605"/>
  <c r="K65" i="605" s="1"/>
  <c r="L65" i="605" s="1"/>
  <c r="H65" i="605"/>
  <c r="J64" i="605"/>
  <c r="H63" i="605"/>
  <c r="H62" i="605"/>
  <c r="H61" i="605"/>
  <c r="H60" i="605"/>
  <c r="H59" i="605"/>
  <c r="H58" i="605"/>
  <c r="P57" i="605"/>
  <c r="K57" i="605"/>
  <c r="L57" i="605" s="1"/>
  <c r="H57" i="605"/>
  <c r="P56" i="605"/>
  <c r="K56" i="605" s="1"/>
  <c r="L56" i="605" s="1"/>
  <c r="H56" i="605"/>
  <c r="P55" i="605"/>
  <c r="K55" i="605" s="1"/>
  <c r="L55" i="605" s="1"/>
  <c r="H55" i="605"/>
  <c r="P54" i="605"/>
  <c r="K54" i="605" s="1"/>
  <c r="L54" i="605"/>
  <c r="H54" i="605"/>
  <c r="P53" i="605"/>
  <c r="K53" i="605"/>
  <c r="L53" i="605" s="1"/>
  <c r="H53" i="605"/>
  <c r="P52" i="605"/>
  <c r="K52" i="605" s="1"/>
  <c r="L52" i="605"/>
  <c r="H52" i="605"/>
  <c r="J51" i="605"/>
  <c r="H50" i="605"/>
  <c r="H49" i="605"/>
  <c r="H47" i="605"/>
  <c r="H46" i="605"/>
  <c r="H45" i="605"/>
  <c r="H44" i="605"/>
  <c r="H43" i="605"/>
  <c r="H42" i="605"/>
  <c r="H41" i="605"/>
  <c r="H40" i="605"/>
  <c r="P39" i="605"/>
  <c r="K39" i="605" s="1"/>
  <c r="L39" i="605" s="1"/>
  <c r="H39" i="605"/>
  <c r="J38" i="605"/>
  <c r="H37" i="605"/>
  <c r="H36" i="605"/>
  <c r="H35" i="605"/>
  <c r="H34" i="605"/>
  <c r="H33" i="605"/>
  <c r="H32" i="605"/>
  <c r="H31" i="605"/>
  <c r="P30" i="605"/>
  <c r="K30" i="605" s="1"/>
  <c r="L30" i="605" s="1"/>
  <c r="H30" i="605"/>
  <c r="P29" i="605"/>
  <c r="K29" i="605"/>
  <c r="L29" i="605" s="1"/>
  <c r="H29" i="605"/>
  <c r="P28" i="605"/>
  <c r="K28" i="605" s="1"/>
  <c r="L28" i="605" s="1"/>
  <c r="H28" i="605"/>
  <c r="P27" i="605"/>
  <c r="K27" i="605" s="1"/>
  <c r="L27" i="605" s="1"/>
  <c r="H27" i="605"/>
  <c r="P26" i="605"/>
  <c r="K26" i="605" s="1"/>
  <c r="L26" i="605" s="1"/>
  <c r="H26" i="605"/>
  <c r="P25" i="605"/>
  <c r="K25" i="605"/>
  <c r="L25" i="605" s="1"/>
  <c r="L38" i="605" s="1"/>
  <c r="L51" i="605" s="1"/>
  <c r="H25" i="605"/>
  <c r="J24" i="605"/>
  <c r="H23" i="605"/>
  <c r="H22" i="605"/>
  <c r="H20" i="605"/>
  <c r="P19" i="605"/>
  <c r="K19" i="605" s="1"/>
  <c r="L19" i="605" s="1"/>
  <c r="H19" i="605"/>
  <c r="P18" i="605"/>
  <c r="K18" i="605"/>
  <c r="L18" i="605" s="1"/>
  <c r="H18" i="605"/>
  <c r="P17" i="605"/>
  <c r="K17" i="605" s="1"/>
  <c r="H17" i="605"/>
  <c r="J16" i="605"/>
  <c r="I1" i="605" s="1"/>
  <c r="H15" i="605"/>
  <c r="H14" i="605"/>
  <c r="H13" i="605"/>
  <c r="H12" i="605"/>
  <c r="H11" i="605"/>
  <c r="H10" i="605"/>
  <c r="H9" i="605"/>
  <c r="P8" i="605"/>
  <c r="K8" i="605" s="1"/>
  <c r="L8" i="605" s="1"/>
  <c r="H8" i="605"/>
  <c r="P7" i="605"/>
  <c r="K7" i="605" s="1"/>
  <c r="L7" i="605" s="1"/>
  <c r="H7" i="605"/>
  <c r="P6" i="605"/>
  <c r="K6" i="605"/>
  <c r="L6" i="605" s="1"/>
  <c r="H6" i="605"/>
  <c r="P5" i="605"/>
  <c r="K5" i="605" s="1"/>
  <c r="H5" i="605"/>
  <c r="I2" i="605"/>
  <c r="E1" i="605"/>
  <c r="J124" i="604"/>
  <c r="H123" i="604"/>
  <c r="H122" i="604"/>
  <c r="H121" i="604"/>
  <c r="H120" i="604"/>
  <c r="H119" i="604"/>
  <c r="H118" i="604"/>
  <c r="H117" i="604"/>
  <c r="P116" i="604"/>
  <c r="K116" i="604"/>
  <c r="L116" i="604" s="1"/>
  <c r="H116" i="604"/>
  <c r="P115" i="604"/>
  <c r="K115" i="604" s="1"/>
  <c r="L115" i="604" s="1"/>
  <c r="H115" i="604"/>
  <c r="P114" i="604"/>
  <c r="K114" i="604"/>
  <c r="L114" i="604" s="1"/>
  <c r="H114" i="604"/>
  <c r="P113" i="604"/>
  <c r="K113" i="604" s="1"/>
  <c r="L113" i="604" s="1"/>
  <c r="H113" i="604"/>
  <c r="P112" i="604"/>
  <c r="K112" i="604" s="1"/>
  <c r="K124" i="604" s="1"/>
  <c r="H112" i="604"/>
  <c r="J111" i="604"/>
  <c r="H110" i="604"/>
  <c r="H109" i="604"/>
  <c r="H108" i="604"/>
  <c r="H107" i="604"/>
  <c r="P106" i="604"/>
  <c r="K106" i="604" s="1"/>
  <c r="L106" i="604" s="1"/>
  <c r="H106" i="604"/>
  <c r="P105" i="604"/>
  <c r="K105" i="604"/>
  <c r="L105" i="604" s="1"/>
  <c r="H105" i="604"/>
  <c r="P104" i="604"/>
  <c r="K104" i="604" s="1"/>
  <c r="L104" i="604" s="1"/>
  <c r="H104" i="604"/>
  <c r="P103" i="604"/>
  <c r="K103" i="604"/>
  <c r="L103" i="604" s="1"/>
  <c r="H103" i="604"/>
  <c r="P102" i="604"/>
  <c r="K102" i="604" s="1"/>
  <c r="L102" i="604" s="1"/>
  <c r="H102" i="604"/>
  <c r="P101" i="604"/>
  <c r="K101" i="604" s="1"/>
  <c r="L101" i="604" s="1"/>
  <c r="L111" i="604" s="1"/>
  <c r="H101" i="604"/>
  <c r="J100" i="604"/>
  <c r="H99" i="604"/>
  <c r="H98" i="604"/>
  <c r="H97" i="604"/>
  <c r="H96" i="604"/>
  <c r="H95" i="604"/>
  <c r="H94" i="604"/>
  <c r="P93" i="604"/>
  <c r="K93" i="604"/>
  <c r="L93" i="604" s="1"/>
  <c r="H93" i="604"/>
  <c r="P92" i="604"/>
  <c r="K92" i="604" s="1"/>
  <c r="H92" i="604"/>
  <c r="J91" i="604"/>
  <c r="H90" i="604"/>
  <c r="H89" i="604"/>
  <c r="H88" i="604"/>
  <c r="H87" i="604"/>
  <c r="H86" i="604"/>
  <c r="H85" i="604"/>
  <c r="P84" i="604"/>
  <c r="K84" i="604" s="1"/>
  <c r="L84" i="604" s="1"/>
  <c r="H84" i="604"/>
  <c r="P83" i="604"/>
  <c r="K83" i="604" s="1"/>
  <c r="L83" i="604" s="1"/>
  <c r="H83" i="604"/>
  <c r="P82" i="604"/>
  <c r="K82" i="604" s="1"/>
  <c r="H82" i="604"/>
  <c r="L81" i="604"/>
  <c r="K81" i="604"/>
  <c r="J81" i="604"/>
  <c r="H80" i="604"/>
  <c r="H79" i="604"/>
  <c r="H78" i="604"/>
  <c r="H77" i="604"/>
  <c r="H76" i="604"/>
  <c r="J75" i="604"/>
  <c r="H74" i="604"/>
  <c r="H73" i="604"/>
  <c r="H72" i="604"/>
  <c r="P71" i="604"/>
  <c r="K71" i="604" s="1"/>
  <c r="L71" i="604" s="1"/>
  <c r="H71" i="604"/>
  <c r="P70" i="604"/>
  <c r="K70" i="604" s="1"/>
  <c r="L70" i="604" s="1"/>
  <c r="H70" i="604"/>
  <c r="P69" i="604"/>
  <c r="K69" i="604"/>
  <c r="L69" i="604" s="1"/>
  <c r="H69" i="604"/>
  <c r="P68" i="604"/>
  <c r="K68" i="604" s="1"/>
  <c r="L68" i="604" s="1"/>
  <c r="H68" i="604"/>
  <c r="P67" i="604"/>
  <c r="K67" i="604"/>
  <c r="L67" i="604" s="1"/>
  <c r="H67" i="604"/>
  <c r="P66" i="604"/>
  <c r="K66" i="604" s="1"/>
  <c r="L66" i="604" s="1"/>
  <c r="H66" i="604"/>
  <c r="P65" i="604"/>
  <c r="K65" i="604" s="1"/>
  <c r="H65" i="604"/>
  <c r="J64" i="604"/>
  <c r="H63" i="604"/>
  <c r="H62" i="604"/>
  <c r="H61" i="604"/>
  <c r="H60" i="604"/>
  <c r="H59" i="604"/>
  <c r="H58" i="604"/>
  <c r="P57" i="604"/>
  <c r="K57" i="604"/>
  <c r="L57" i="604" s="1"/>
  <c r="H57" i="604"/>
  <c r="P56" i="604"/>
  <c r="K56" i="604" s="1"/>
  <c r="L56" i="604" s="1"/>
  <c r="H56" i="604"/>
  <c r="P55" i="604"/>
  <c r="K55" i="604"/>
  <c r="L55" i="604" s="1"/>
  <c r="H55" i="604"/>
  <c r="P54" i="604"/>
  <c r="K54" i="604" s="1"/>
  <c r="L54" i="604" s="1"/>
  <c r="H54" i="604"/>
  <c r="P53" i="604"/>
  <c r="K53" i="604" s="1"/>
  <c r="L53" i="604" s="1"/>
  <c r="H53" i="604"/>
  <c r="P52" i="604"/>
  <c r="K52" i="604" s="1"/>
  <c r="H52" i="604"/>
  <c r="H50" i="604"/>
  <c r="H49" i="604"/>
  <c r="H47" i="604"/>
  <c r="H46" i="604"/>
  <c r="H45" i="604"/>
  <c r="H44" i="604"/>
  <c r="H43" i="604"/>
  <c r="H42" i="604"/>
  <c r="H41" i="604"/>
  <c r="H40" i="604"/>
  <c r="P39" i="604"/>
  <c r="K39" i="604" s="1"/>
  <c r="L39" i="604" s="1"/>
  <c r="H39" i="604"/>
  <c r="J38" i="604"/>
  <c r="H37" i="604"/>
  <c r="H36" i="604"/>
  <c r="H35" i="604"/>
  <c r="H34" i="604"/>
  <c r="H33" i="604"/>
  <c r="H32" i="604"/>
  <c r="H31" i="604"/>
  <c r="P30" i="604"/>
  <c r="K30" i="604"/>
  <c r="L30" i="604" s="1"/>
  <c r="H30" i="604"/>
  <c r="P29" i="604"/>
  <c r="K29" i="604" s="1"/>
  <c r="L29" i="604" s="1"/>
  <c r="H29" i="604"/>
  <c r="P28" i="604"/>
  <c r="K28" i="604" s="1"/>
  <c r="L28" i="604" s="1"/>
  <c r="H28" i="604"/>
  <c r="P27" i="604"/>
  <c r="K27" i="604" s="1"/>
  <c r="L27" i="604" s="1"/>
  <c r="H27" i="604"/>
  <c r="P26" i="604"/>
  <c r="K26" i="604"/>
  <c r="L26" i="604" s="1"/>
  <c r="H26" i="604"/>
  <c r="P25" i="604"/>
  <c r="K25" i="604" s="1"/>
  <c r="H25" i="604"/>
  <c r="J24" i="604"/>
  <c r="H23" i="604"/>
  <c r="H22" i="604"/>
  <c r="H20" i="604"/>
  <c r="P19" i="604"/>
  <c r="K19" i="604" s="1"/>
  <c r="L19" i="604" s="1"/>
  <c r="H19" i="604"/>
  <c r="P18" i="604"/>
  <c r="K18" i="604" s="1"/>
  <c r="L18" i="604" s="1"/>
  <c r="H18" i="604"/>
  <c r="P17" i="604"/>
  <c r="K17" i="604" s="1"/>
  <c r="H17" i="604"/>
  <c r="J16" i="604"/>
  <c r="H15" i="604"/>
  <c r="H14" i="604"/>
  <c r="H13" i="604"/>
  <c r="H12" i="604"/>
  <c r="H11" i="604"/>
  <c r="H10" i="604"/>
  <c r="H9" i="604"/>
  <c r="P8" i="604"/>
  <c r="K8" i="604" s="1"/>
  <c r="L8" i="604" s="1"/>
  <c r="H8" i="604"/>
  <c r="P7" i="604"/>
  <c r="K7" i="604" s="1"/>
  <c r="L7" i="604" s="1"/>
  <c r="H7" i="604"/>
  <c r="P6" i="604"/>
  <c r="K6" i="604" s="1"/>
  <c r="L6" i="604"/>
  <c r="H6" i="604"/>
  <c r="P5" i="604"/>
  <c r="K5" i="604"/>
  <c r="L5" i="604" s="1"/>
  <c r="H5" i="604"/>
  <c r="I2" i="604"/>
  <c r="E1" i="604"/>
  <c r="J124" i="603"/>
  <c r="H123" i="603"/>
  <c r="H122" i="603"/>
  <c r="H121" i="603"/>
  <c r="H120" i="603"/>
  <c r="H119" i="603"/>
  <c r="H118" i="603"/>
  <c r="H117" i="603"/>
  <c r="H116" i="603"/>
  <c r="P115" i="603"/>
  <c r="K115" i="603" s="1"/>
  <c r="L115" i="603" s="1"/>
  <c r="H115" i="603"/>
  <c r="P114" i="603"/>
  <c r="K114" i="603" s="1"/>
  <c r="L114" i="603"/>
  <c r="H114" i="603"/>
  <c r="P113" i="603"/>
  <c r="K113" i="603"/>
  <c r="L113" i="603" s="1"/>
  <c r="H113" i="603"/>
  <c r="P112" i="603"/>
  <c r="K112" i="603" s="1"/>
  <c r="L112" i="603" s="1"/>
  <c r="H112" i="603"/>
  <c r="J111" i="603"/>
  <c r="H110" i="603"/>
  <c r="H109" i="603"/>
  <c r="H108" i="603"/>
  <c r="P107" i="603"/>
  <c r="K107" i="603" s="1"/>
  <c r="L107" i="603" s="1"/>
  <c r="H107" i="603"/>
  <c r="P106" i="603"/>
  <c r="K106" i="603" s="1"/>
  <c r="L106" i="603" s="1"/>
  <c r="H106" i="603"/>
  <c r="P105" i="603"/>
  <c r="K105" i="603"/>
  <c r="L105" i="603" s="1"/>
  <c r="H105" i="603"/>
  <c r="P104" i="603"/>
  <c r="K104" i="603" s="1"/>
  <c r="L104" i="603" s="1"/>
  <c r="H104" i="603"/>
  <c r="P103" i="603"/>
  <c r="K103" i="603" s="1"/>
  <c r="L103" i="603" s="1"/>
  <c r="H103" i="603"/>
  <c r="P102" i="603"/>
  <c r="K102" i="603" s="1"/>
  <c r="L102" i="603" s="1"/>
  <c r="H102" i="603"/>
  <c r="P101" i="603"/>
  <c r="K101" i="603"/>
  <c r="L101" i="603" s="1"/>
  <c r="H101" i="603"/>
  <c r="J100" i="603"/>
  <c r="H99" i="603"/>
  <c r="H98" i="603"/>
  <c r="H97" i="603"/>
  <c r="H96" i="603"/>
  <c r="H95" i="603"/>
  <c r="H94" i="603"/>
  <c r="P93" i="603"/>
  <c r="K93" i="603"/>
  <c r="L93" i="603" s="1"/>
  <c r="H93" i="603"/>
  <c r="P92" i="603"/>
  <c r="K92" i="603"/>
  <c r="K100" i="603" s="1"/>
  <c r="H92" i="603"/>
  <c r="J91" i="603"/>
  <c r="H90" i="603"/>
  <c r="H89" i="603"/>
  <c r="H88" i="603"/>
  <c r="H87" i="603"/>
  <c r="H86" i="603"/>
  <c r="H85" i="603"/>
  <c r="P84" i="603"/>
  <c r="K84" i="603"/>
  <c r="L84" i="603" s="1"/>
  <c r="H84" i="603"/>
  <c r="P83" i="603"/>
  <c r="K83" i="603"/>
  <c r="L83" i="603" s="1"/>
  <c r="H83" i="603"/>
  <c r="P82" i="603"/>
  <c r="K82" i="603"/>
  <c r="K91" i="603" s="1"/>
  <c r="H82" i="603"/>
  <c r="L81" i="603"/>
  <c r="K81" i="603"/>
  <c r="J81" i="603"/>
  <c r="H80" i="603"/>
  <c r="H79" i="603"/>
  <c r="H78" i="603"/>
  <c r="H77" i="603"/>
  <c r="H76" i="603"/>
  <c r="J75" i="603"/>
  <c r="H74" i="603"/>
  <c r="H73" i="603"/>
  <c r="H72" i="603"/>
  <c r="P71" i="603"/>
  <c r="K71" i="603"/>
  <c r="L71" i="603" s="1"/>
  <c r="H71" i="603"/>
  <c r="P70" i="603"/>
  <c r="K70" i="603" s="1"/>
  <c r="L70" i="603" s="1"/>
  <c r="H70" i="603"/>
  <c r="P69" i="603"/>
  <c r="K69" i="603" s="1"/>
  <c r="L69" i="603" s="1"/>
  <c r="H69" i="603"/>
  <c r="P68" i="603"/>
  <c r="K68" i="603" s="1"/>
  <c r="L68" i="603" s="1"/>
  <c r="H68" i="603"/>
  <c r="P67" i="603"/>
  <c r="K67" i="603"/>
  <c r="L67" i="603" s="1"/>
  <c r="H67" i="603"/>
  <c r="P66" i="603"/>
  <c r="K66" i="603" s="1"/>
  <c r="L66" i="603" s="1"/>
  <c r="H66" i="603"/>
  <c r="P65" i="603"/>
  <c r="K65" i="603" s="1"/>
  <c r="L65" i="603" s="1"/>
  <c r="H65" i="603"/>
  <c r="J64" i="603"/>
  <c r="H63" i="603"/>
  <c r="H62" i="603"/>
  <c r="H61" i="603"/>
  <c r="H60" i="603"/>
  <c r="H59" i="603"/>
  <c r="H58" i="603"/>
  <c r="P57" i="603"/>
  <c r="K57" i="603"/>
  <c r="L57" i="603" s="1"/>
  <c r="H57" i="603"/>
  <c r="P56" i="603"/>
  <c r="K56" i="603" s="1"/>
  <c r="L56" i="603" s="1"/>
  <c r="H56" i="603"/>
  <c r="P55" i="603"/>
  <c r="K55" i="603" s="1"/>
  <c r="L55" i="603" s="1"/>
  <c r="H55" i="603"/>
  <c r="P54" i="603"/>
  <c r="K54" i="603" s="1"/>
  <c r="L54" i="603" s="1"/>
  <c r="H54" i="603"/>
  <c r="P53" i="603"/>
  <c r="K53" i="603"/>
  <c r="L53" i="603" s="1"/>
  <c r="H53" i="603"/>
  <c r="P52" i="603"/>
  <c r="K52" i="603" s="1"/>
  <c r="H52" i="603"/>
  <c r="H50" i="603"/>
  <c r="H49" i="603"/>
  <c r="H47" i="603"/>
  <c r="H46" i="603"/>
  <c r="H45" i="603"/>
  <c r="H44" i="603"/>
  <c r="H43" i="603"/>
  <c r="H42" i="603"/>
  <c r="H41" i="603"/>
  <c r="H40" i="603"/>
  <c r="P39" i="603"/>
  <c r="K39" i="603"/>
  <c r="L39" i="603" s="1"/>
  <c r="H39" i="603"/>
  <c r="J38" i="603"/>
  <c r="H37" i="603"/>
  <c r="H36" i="603"/>
  <c r="H35" i="603"/>
  <c r="H34" i="603"/>
  <c r="H33" i="603"/>
  <c r="H32" i="603"/>
  <c r="H31" i="603"/>
  <c r="P30" i="603"/>
  <c r="K30" i="603"/>
  <c r="L30" i="603" s="1"/>
  <c r="H30" i="603"/>
  <c r="P29" i="603"/>
  <c r="K29" i="603" s="1"/>
  <c r="L29" i="603" s="1"/>
  <c r="H29" i="603"/>
  <c r="P28" i="603"/>
  <c r="K28" i="603" s="1"/>
  <c r="L28" i="603" s="1"/>
  <c r="H28" i="603"/>
  <c r="P27" i="603"/>
  <c r="K27" i="603" s="1"/>
  <c r="L27" i="603" s="1"/>
  <c r="H27" i="603"/>
  <c r="P26" i="603"/>
  <c r="K26" i="603"/>
  <c r="L26" i="603" s="1"/>
  <c r="H26" i="603"/>
  <c r="P25" i="603"/>
  <c r="K25" i="603" s="1"/>
  <c r="H25" i="603"/>
  <c r="J24" i="603"/>
  <c r="H23" i="603"/>
  <c r="H22" i="603"/>
  <c r="H20" i="603"/>
  <c r="P19" i="603"/>
  <c r="K19" i="603" s="1"/>
  <c r="L19" i="603" s="1"/>
  <c r="H19" i="603"/>
  <c r="P18" i="603"/>
  <c r="K18" i="603" s="1"/>
  <c r="L18" i="603" s="1"/>
  <c r="H18" i="603"/>
  <c r="P17" i="603"/>
  <c r="K17" i="603" s="1"/>
  <c r="H17" i="603"/>
  <c r="J16" i="603"/>
  <c r="H15" i="603"/>
  <c r="H14" i="603"/>
  <c r="H13" i="603"/>
  <c r="H12" i="603"/>
  <c r="H11" i="603"/>
  <c r="H10" i="603"/>
  <c r="H9" i="603"/>
  <c r="P8" i="603"/>
  <c r="K8" i="603"/>
  <c r="L8" i="603" s="1"/>
  <c r="H8" i="603"/>
  <c r="P7" i="603"/>
  <c r="K7" i="603"/>
  <c r="L7" i="603" s="1"/>
  <c r="H7" i="603"/>
  <c r="P6" i="603"/>
  <c r="K6" i="603"/>
  <c r="L6" i="603" s="1"/>
  <c r="H6" i="603"/>
  <c r="P5" i="603"/>
  <c r="K5" i="603"/>
  <c r="K16" i="603" s="1"/>
  <c r="H5" i="603"/>
  <c r="I2" i="603"/>
  <c r="E1" i="603"/>
  <c r="K75" i="604" l="1"/>
  <c r="L75" i="605"/>
  <c r="L5" i="603"/>
  <c r="L16" i="603" s="1"/>
  <c r="L16" i="604"/>
  <c r="L111" i="605"/>
  <c r="K75" i="606"/>
  <c r="I1" i="603"/>
  <c r="L82" i="603"/>
  <c r="L91" i="603" s="1"/>
  <c r="L92" i="603"/>
  <c r="L100" i="603" s="1"/>
  <c r="I1" i="606"/>
  <c r="K124" i="606"/>
  <c r="G1" i="603"/>
  <c r="G2" i="603" s="1"/>
  <c r="L75" i="603"/>
  <c r="I1" i="604"/>
  <c r="K64" i="605"/>
  <c r="G1" i="604"/>
  <c r="G2" i="604" s="1"/>
  <c r="K64" i="603"/>
  <c r="L52" i="603"/>
  <c r="L64" i="603" s="1"/>
  <c r="L25" i="603"/>
  <c r="L38" i="603" s="1"/>
  <c r="K38" i="603"/>
  <c r="K111" i="603"/>
  <c r="L17" i="603"/>
  <c r="L24" i="603" s="1"/>
  <c r="K24" i="603"/>
  <c r="K75" i="603"/>
  <c r="K24" i="605"/>
  <c r="L17" i="605"/>
  <c r="L24" i="605" s="1"/>
  <c r="K38" i="605"/>
  <c r="K51" i="605" s="1"/>
  <c r="L64" i="605"/>
  <c r="L111" i="603"/>
  <c r="L124" i="603"/>
  <c r="K124" i="603"/>
  <c r="K38" i="604"/>
  <c r="L25" i="604"/>
  <c r="L38" i="604" s="1"/>
  <c r="K64" i="604"/>
  <c r="L52" i="604"/>
  <c r="L64" i="604" s="1"/>
  <c r="K91" i="604"/>
  <c r="L82" i="604"/>
  <c r="L91" i="604" s="1"/>
  <c r="K100" i="604"/>
  <c r="L92" i="604"/>
  <c r="L100" i="604" s="1"/>
  <c r="G1" i="605"/>
  <c r="G2" i="605" s="1"/>
  <c r="K16" i="604"/>
  <c r="L17" i="604"/>
  <c r="L24" i="604" s="1"/>
  <c r="K24" i="604"/>
  <c r="L5" i="605"/>
  <c r="L16" i="605" s="1"/>
  <c r="E2" i="605" s="1"/>
  <c r="K16" i="605"/>
  <c r="K111" i="604"/>
  <c r="K75" i="605"/>
  <c r="K91" i="605"/>
  <c r="K100" i="605"/>
  <c r="L92" i="605"/>
  <c r="L100" i="605" s="1"/>
  <c r="K124" i="605"/>
  <c r="L112" i="605"/>
  <c r="L124" i="605" s="1"/>
  <c r="K24" i="606"/>
  <c r="L17" i="606"/>
  <c r="L24" i="606" s="1"/>
  <c r="L65" i="604"/>
  <c r="L75" i="604" s="1"/>
  <c r="L112" i="604"/>
  <c r="L124" i="604" s="1"/>
  <c r="G1" i="606"/>
  <c r="G2" i="606" s="1"/>
  <c r="L38" i="606"/>
  <c r="L51" i="606" s="1"/>
  <c r="K64" i="606"/>
  <c r="L52" i="606"/>
  <c r="L64" i="606" s="1"/>
  <c r="K100" i="606"/>
  <c r="L92" i="606"/>
  <c r="L100" i="606" s="1"/>
  <c r="L91" i="605"/>
  <c r="L5" i="606"/>
  <c r="L16" i="606" s="1"/>
  <c r="K16" i="606"/>
  <c r="K91" i="606"/>
  <c r="L82" i="606"/>
  <c r="L91" i="606" s="1"/>
  <c r="K38" i="606"/>
  <c r="K51" i="606" s="1"/>
  <c r="K111" i="605"/>
  <c r="L112" i="606"/>
  <c r="L124" i="606" s="1"/>
  <c r="L65" i="606"/>
  <c r="L75" i="606" s="1"/>
  <c r="L101" i="606"/>
  <c r="L111" i="606" s="1"/>
  <c r="E2" i="604" l="1"/>
  <c r="E2" i="603"/>
  <c r="E2" i="606"/>
  <c r="AE173" i="602"/>
  <c r="AD173" i="602"/>
  <c r="AA173" i="602"/>
  <c r="Z173" i="602"/>
  <c r="M173" i="602"/>
  <c r="W172" i="602"/>
  <c r="H172" i="602"/>
  <c r="W171" i="602"/>
  <c r="H171" i="602"/>
  <c r="AG170" i="602"/>
  <c r="AF170" i="602"/>
  <c r="W170" i="602"/>
  <c r="H170" i="602"/>
  <c r="AG169" i="602"/>
  <c r="AF169" i="602"/>
  <c r="W169" i="602"/>
  <c r="H169" i="602"/>
  <c r="AG168" i="602"/>
  <c r="AF168" i="602"/>
  <c r="W168" i="602"/>
  <c r="H168" i="602"/>
  <c r="AG167" i="602"/>
  <c r="AF167" i="602"/>
  <c r="W167" i="602"/>
  <c r="H167" i="602"/>
  <c r="AG166" i="602"/>
  <c r="AF166" i="602"/>
  <c r="W166" i="602"/>
  <c r="H166" i="602"/>
  <c r="AG165" i="602"/>
  <c r="AF165" i="602"/>
  <c r="W165" i="602"/>
  <c r="H165" i="602"/>
  <c r="W164" i="602"/>
  <c r="N164" i="602"/>
  <c r="AG164" i="602" s="1"/>
  <c r="P164" i="602"/>
  <c r="H164" i="602"/>
  <c r="W163" i="602"/>
  <c r="N163" i="602"/>
  <c r="O163" i="602" s="1"/>
  <c r="P163" i="602"/>
  <c r="H163" i="602"/>
  <c r="W162" i="602"/>
  <c r="P162" i="602"/>
  <c r="N162" i="602"/>
  <c r="AG162" i="602" s="1"/>
  <c r="H162" i="602"/>
  <c r="W161" i="602"/>
  <c r="N161" i="602" s="1"/>
  <c r="P161" i="602"/>
  <c r="H161" i="602"/>
  <c r="AE160" i="602"/>
  <c r="AD160" i="602"/>
  <c r="AA160" i="602"/>
  <c r="Z160" i="602"/>
  <c r="M160" i="602"/>
  <c r="P160" i="602" s="1"/>
  <c r="W159" i="602"/>
  <c r="H159" i="602"/>
  <c r="W158" i="602"/>
  <c r="H158" i="602"/>
  <c r="W157" i="602"/>
  <c r="H157" i="602"/>
  <c r="W156" i="602"/>
  <c r="H156" i="602"/>
  <c r="AG155" i="602"/>
  <c r="AF155" i="602"/>
  <c r="W155" i="602"/>
  <c r="H155" i="602"/>
  <c r="AG154" i="602"/>
  <c r="AF154" i="602"/>
  <c r="W154" i="602"/>
  <c r="H154" i="602"/>
  <c r="AG153" i="602"/>
  <c r="AF153" i="602"/>
  <c r="W153" i="602"/>
  <c r="H153" i="602"/>
  <c r="AG152" i="602"/>
  <c r="AF152" i="602"/>
  <c r="W152" i="602"/>
  <c r="H152" i="602"/>
  <c r="W151" i="602"/>
  <c r="N151" i="602"/>
  <c r="O151" i="602" s="1"/>
  <c r="P151" i="602"/>
  <c r="H151" i="602"/>
  <c r="W150" i="602"/>
  <c r="P150" i="602"/>
  <c r="N150" i="602"/>
  <c r="AG150" i="602" s="1"/>
  <c r="H150" i="602"/>
  <c r="W149" i="602"/>
  <c r="N149" i="602"/>
  <c r="O149" i="602" s="1"/>
  <c r="P149" i="602"/>
  <c r="H149" i="602"/>
  <c r="W148" i="602"/>
  <c r="N148" i="602"/>
  <c r="H148" i="602"/>
  <c r="AE147" i="602"/>
  <c r="AD147" i="602"/>
  <c r="AA147" i="602"/>
  <c r="Z147" i="602"/>
  <c r="W147" i="602"/>
  <c r="M147" i="602"/>
  <c r="W146" i="602"/>
  <c r="H146" i="602"/>
  <c r="AG145" i="602"/>
  <c r="AF145" i="602"/>
  <c r="W145" i="602"/>
  <c r="AG144" i="602"/>
  <c r="AF144" i="602"/>
  <c r="W144" i="602"/>
  <c r="H144" i="602"/>
  <c r="W143" i="602"/>
  <c r="N143" i="602" s="1"/>
  <c r="P143" i="602"/>
  <c r="H143" i="602"/>
  <c r="W142" i="602"/>
  <c r="N142" i="602" s="1"/>
  <c r="O142" i="602" s="1"/>
  <c r="P142" i="602"/>
  <c r="H142" i="602"/>
  <c r="W141" i="602"/>
  <c r="N141" i="602" s="1"/>
  <c r="O141" i="602" s="1"/>
  <c r="P141" i="602"/>
  <c r="AG141" i="602"/>
  <c r="H141" i="602"/>
  <c r="W140" i="602"/>
  <c r="N140" i="602"/>
  <c r="O140" i="602" s="1"/>
  <c r="P140" i="602"/>
  <c r="H140" i="602"/>
  <c r="W139" i="602"/>
  <c r="P139" i="602"/>
  <c r="N139" i="602"/>
  <c r="O139" i="602" s="1"/>
  <c r="AG139" i="602"/>
  <c r="H139" i="602"/>
  <c r="W138" i="602"/>
  <c r="N138" i="602"/>
  <c r="O138" i="602" s="1"/>
  <c r="P138" i="602"/>
  <c r="H138" i="602"/>
  <c r="W137" i="602"/>
  <c r="N137" i="602"/>
  <c r="AG137" i="602" s="1"/>
  <c r="P137" i="602"/>
  <c r="H137" i="602"/>
  <c r="W136" i="602"/>
  <c r="N136" i="602"/>
  <c r="O136" i="602" s="1"/>
  <c r="P136" i="602"/>
  <c r="H136" i="602"/>
  <c r="W135" i="602"/>
  <c r="N135" i="602"/>
  <c r="O135" i="602" s="1"/>
  <c r="P147" i="602"/>
  <c r="H135" i="602"/>
  <c r="AE134" i="602"/>
  <c r="AD134" i="602"/>
  <c r="AA134" i="602"/>
  <c r="Z134" i="602"/>
  <c r="M134" i="602"/>
  <c r="W133" i="602"/>
  <c r="H133" i="602"/>
  <c r="W132" i="602"/>
  <c r="H132" i="602"/>
  <c r="AG131" i="602"/>
  <c r="AF131" i="602"/>
  <c r="W131" i="602"/>
  <c r="AG130" i="602"/>
  <c r="AF130" i="602"/>
  <c r="W130" i="602"/>
  <c r="AG129" i="602"/>
  <c r="AF129" i="602"/>
  <c r="W129" i="602"/>
  <c r="AG128" i="602"/>
  <c r="W128" i="602"/>
  <c r="N128" i="602"/>
  <c r="AF128" i="602" s="1"/>
  <c r="P128" i="602"/>
  <c r="H128" i="602"/>
  <c r="W127" i="602"/>
  <c r="N127" i="602" s="1"/>
  <c r="P127" i="602"/>
  <c r="H127" i="602"/>
  <c r="AG126" i="602"/>
  <c r="W126" i="602"/>
  <c r="P126" i="602"/>
  <c r="N126" i="602"/>
  <c r="O126" i="602" s="1"/>
  <c r="AF126" i="602"/>
  <c r="H126" i="602"/>
  <c r="W125" i="602"/>
  <c r="N125" i="602" s="1"/>
  <c r="P125" i="602"/>
  <c r="H125" i="602"/>
  <c r="W124" i="602"/>
  <c r="N124" i="602"/>
  <c r="O124" i="602" s="1"/>
  <c r="AF124" i="602"/>
  <c r="P124" i="602"/>
  <c r="H124" i="602"/>
  <c r="W123" i="602"/>
  <c r="N123" i="602"/>
  <c r="AG123" i="602" s="1"/>
  <c r="P123" i="602"/>
  <c r="H123" i="602"/>
  <c r="W122" i="602"/>
  <c r="N122" i="602"/>
  <c r="AG122" i="602" s="1"/>
  <c r="H122" i="602"/>
  <c r="AE121" i="602"/>
  <c r="AD121" i="602"/>
  <c r="AA121" i="602"/>
  <c r="Z121" i="602"/>
  <c r="W121" i="602"/>
  <c r="M121" i="602"/>
  <c r="AG120" i="602"/>
  <c r="AF120" i="602"/>
  <c r="W120" i="602"/>
  <c r="H120" i="602"/>
  <c r="AG119" i="602"/>
  <c r="AF119" i="602"/>
  <c r="W119" i="602"/>
  <c r="H119" i="602"/>
  <c r="AG118" i="602"/>
  <c r="AF118" i="602"/>
  <c r="W118" i="602"/>
  <c r="H118" i="602"/>
  <c r="W117" i="602"/>
  <c r="N117" i="602" s="1"/>
  <c r="O117" i="602" s="1"/>
  <c r="P117" i="602"/>
  <c r="H117" i="602"/>
  <c r="W116" i="602"/>
  <c r="N116" i="602"/>
  <c r="AG116" i="602" s="1"/>
  <c r="P116" i="602"/>
  <c r="H116" i="602"/>
  <c r="W115" i="602"/>
  <c r="P115" i="602"/>
  <c r="N115" i="602"/>
  <c r="O115" i="602" s="1"/>
  <c r="H115" i="602"/>
  <c r="W114" i="602"/>
  <c r="N114" i="602"/>
  <c r="AG114" i="602" s="1"/>
  <c r="P114" i="602"/>
  <c r="H114" i="602"/>
  <c r="W113" i="602"/>
  <c r="N113" i="602"/>
  <c r="O113" i="602" s="1"/>
  <c r="P113" i="602"/>
  <c r="H113" i="602"/>
  <c r="W112" i="602"/>
  <c r="N112" i="602"/>
  <c r="AG112" i="602" s="1"/>
  <c r="P112" i="602"/>
  <c r="H112" i="602"/>
  <c r="W111" i="602"/>
  <c r="P111" i="602"/>
  <c r="N111" i="602"/>
  <c r="O111" i="602" s="1"/>
  <c r="H111" i="602"/>
  <c r="W110" i="602"/>
  <c r="N110" i="602"/>
  <c r="AG110" i="602" s="1"/>
  <c r="P110" i="602"/>
  <c r="H110" i="602"/>
  <c r="W109" i="602"/>
  <c r="N109" i="602" s="1"/>
  <c r="P109" i="602"/>
  <c r="H109" i="602"/>
  <c r="AE108" i="602"/>
  <c r="AD108" i="602"/>
  <c r="AA108" i="602"/>
  <c r="Z108" i="602"/>
  <c r="W108" i="602"/>
  <c r="M108" i="602"/>
  <c r="W107" i="602"/>
  <c r="H107" i="602"/>
  <c r="AG106" i="602"/>
  <c r="AF106" i="602"/>
  <c r="W106" i="602"/>
  <c r="H106" i="602"/>
  <c r="AG105" i="602"/>
  <c r="AF105" i="602"/>
  <c r="W105" i="602"/>
  <c r="H105" i="602"/>
  <c r="AG104" i="602"/>
  <c r="AF104" i="602"/>
  <c r="W104" i="602"/>
  <c r="H104" i="602"/>
  <c r="W103" i="602"/>
  <c r="N103" i="602" s="1"/>
  <c r="O103" i="602" s="1"/>
  <c r="P103" i="602"/>
  <c r="H103" i="602"/>
  <c r="W102" i="602"/>
  <c r="N102" i="602" s="1"/>
  <c r="AF102" i="602" s="1"/>
  <c r="P102" i="602"/>
  <c r="H102" i="602"/>
  <c r="W101" i="602"/>
  <c r="N101" i="602" s="1"/>
  <c r="O101" i="602" s="1"/>
  <c r="AG101" i="602"/>
  <c r="P101" i="602"/>
  <c r="H101" i="602"/>
  <c r="W100" i="602"/>
  <c r="N100" i="602"/>
  <c r="AF100" i="602" s="1"/>
  <c r="P100" i="602"/>
  <c r="H100" i="602"/>
  <c r="W99" i="602"/>
  <c r="P99" i="602"/>
  <c r="N99" i="602"/>
  <c r="H99" i="602"/>
  <c r="W98" i="602"/>
  <c r="N98" i="602"/>
  <c r="AF98" i="602" s="1"/>
  <c r="P98" i="602"/>
  <c r="H98" i="602"/>
  <c r="W97" i="602"/>
  <c r="N97" i="602" s="1"/>
  <c r="P97" i="602"/>
  <c r="H97" i="602"/>
  <c r="W96" i="602"/>
  <c r="N96" i="602" s="1"/>
  <c r="P96" i="602"/>
  <c r="H96" i="602"/>
  <c r="AE95" i="602"/>
  <c r="AD95" i="602"/>
  <c r="AA95" i="602"/>
  <c r="Z95" i="602"/>
  <c r="M95" i="602"/>
  <c r="AG94" i="602"/>
  <c r="AF94" i="602"/>
  <c r="W94" i="602"/>
  <c r="H94" i="602"/>
  <c r="AG93" i="602"/>
  <c r="AF93" i="602"/>
  <c r="W93" i="602"/>
  <c r="H93" i="602"/>
  <c r="AG92" i="602"/>
  <c r="AF92" i="602"/>
  <c r="W92" i="602"/>
  <c r="H92" i="602"/>
  <c r="AG91" i="602"/>
  <c r="AF91" i="602"/>
  <c r="W91" i="602"/>
  <c r="H91" i="602"/>
  <c r="W90" i="602"/>
  <c r="N90" i="602" s="1"/>
  <c r="AF90" i="602" s="1"/>
  <c r="P90" i="602"/>
  <c r="H90" i="602"/>
  <c r="W89" i="602"/>
  <c r="N89" i="602" s="1"/>
  <c r="O89" i="602" s="1"/>
  <c r="P89" i="602"/>
  <c r="H89" i="602"/>
  <c r="W88" i="602"/>
  <c r="N88" i="602" s="1"/>
  <c r="AF88" i="602" s="1"/>
  <c r="P88" i="602"/>
  <c r="H88" i="602"/>
  <c r="W87" i="602"/>
  <c r="P87" i="602"/>
  <c r="N87" i="602"/>
  <c r="O87" i="602" s="1"/>
  <c r="AG87" i="602"/>
  <c r="H87" i="602"/>
  <c r="W86" i="602"/>
  <c r="N86" i="602"/>
  <c r="AF86" i="602" s="1"/>
  <c r="P86" i="602"/>
  <c r="H86" i="602"/>
  <c r="W85" i="602"/>
  <c r="P85" i="602"/>
  <c r="N85" i="602"/>
  <c r="H85" i="602"/>
  <c r="W84" i="602"/>
  <c r="N84" i="602" s="1"/>
  <c r="AF84" i="602" s="1"/>
  <c r="P84" i="602"/>
  <c r="H84" i="602"/>
  <c r="W83" i="602"/>
  <c r="N83" i="602" s="1"/>
  <c r="P83" i="602"/>
  <c r="H83" i="602"/>
  <c r="AE82" i="602"/>
  <c r="AD82" i="602"/>
  <c r="AA82" i="602"/>
  <c r="Z82" i="602"/>
  <c r="M82" i="602"/>
  <c r="P82" i="602" s="1"/>
  <c r="W81" i="602"/>
  <c r="AG80" i="602"/>
  <c r="AF80" i="602"/>
  <c r="W80" i="602"/>
  <c r="AG79" i="602"/>
  <c r="AF79" i="602"/>
  <c r="W79" i="602"/>
  <c r="AG78" i="602"/>
  <c r="AF78" i="602"/>
  <c r="W78" i="602"/>
  <c r="AG77" i="602"/>
  <c r="AF77" i="602"/>
  <c r="W77" i="602"/>
  <c r="AG76" i="602"/>
  <c r="AF76" i="602"/>
  <c r="W76" i="602"/>
  <c r="H76" i="602"/>
  <c r="W75" i="602"/>
  <c r="N75" i="602" s="1"/>
  <c r="H75" i="602"/>
  <c r="W74" i="602"/>
  <c r="N74" i="602" s="1"/>
  <c r="H74" i="602"/>
  <c r="W73" i="602"/>
  <c r="N73" i="602" s="1"/>
  <c r="H73" i="602"/>
  <c r="W72" i="602"/>
  <c r="N72" i="602" s="1"/>
  <c r="H72" i="602"/>
  <c r="W71" i="602"/>
  <c r="N71" i="602" s="1"/>
  <c r="P71" i="602"/>
  <c r="H71" i="602"/>
  <c r="W70" i="602"/>
  <c r="N70" i="602" s="1"/>
  <c r="H70" i="602"/>
  <c r="AE69" i="602"/>
  <c r="AD69" i="602"/>
  <c r="AA69" i="602"/>
  <c r="Z69" i="602"/>
  <c r="W69" i="602"/>
  <c r="M69" i="602"/>
  <c r="P69" i="602" s="1"/>
  <c r="W68" i="602"/>
  <c r="H68" i="602"/>
  <c r="AG67" i="602"/>
  <c r="AF67" i="602"/>
  <c r="W67" i="602"/>
  <c r="H67" i="602"/>
  <c r="AG66" i="602"/>
  <c r="AF66" i="602"/>
  <c r="W66" i="602"/>
  <c r="H66" i="602"/>
  <c r="AG65" i="602"/>
  <c r="AF65" i="602"/>
  <c r="W65" i="602"/>
  <c r="H65" i="602"/>
  <c r="AG64" i="602"/>
  <c r="AF64" i="602"/>
  <c r="W64" i="602"/>
  <c r="H64" i="602"/>
  <c r="AG63" i="602"/>
  <c r="AF63" i="602"/>
  <c r="W63" i="602"/>
  <c r="H63" i="602"/>
  <c r="AG62" i="602"/>
  <c r="AF62" i="602"/>
  <c r="W62" i="602"/>
  <c r="H62" i="602"/>
  <c r="W61" i="602"/>
  <c r="N61" i="602"/>
  <c r="AG61" i="602" s="1"/>
  <c r="P61" i="602"/>
  <c r="H61" i="602"/>
  <c r="W60" i="602"/>
  <c r="P60" i="602"/>
  <c r="N60" i="602"/>
  <c r="AF60" i="602" s="1"/>
  <c r="H60" i="602"/>
  <c r="W59" i="602"/>
  <c r="N59" i="602"/>
  <c r="AG59" i="602" s="1"/>
  <c r="P59" i="602"/>
  <c r="H59" i="602"/>
  <c r="W58" i="602"/>
  <c r="P58" i="602"/>
  <c r="N58" i="602"/>
  <c r="AF58" i="602" s="1"/>
  <c r="H58" i="602"/>
  <c r="W57" i="602"/>
  <c r="N57" i="602" s="1"/>
  <c r="P57" i="602"/>
  <c r="H57" i="602"/>
  <c r="AE56" i="602"/>
  <c r="AD56" i="602"/>
  <c r="AA56" i="602"/>
  <c r="Z56" i="602"/>
  <c r="W56" i="602"/>
  <c r="M56" i="602"/>
  <c r="W55" i="602"/>
  <c r="H55" i="602"/>
  <c r="AG54" i="602"/>
  <c r="AF54" i="602"/>
  <c r="W54" i="602"/>
  <c r="H54" i="602"/>
  <c r="AG53" i="602"/>
  <c r="AF53" i="602"/>
  <c r="W53" i="602"/>
  <c r="H53" i="602"/>
  <c r="AG52" i="602"/>
  <c r="AF52" i="602"/>
  <c r="W52" i="602"/>
  <c r="H52" i="602"/>
  <c r="W51" i="602"/>
  <c r="N51" i="602"/>
  <c r="AF51" i="602" s="1"/>
  <c r="AG51" i="602"/>
  <c r="P51" i="602"/>
  <c r="H51" i="602"/>
  <c r="W50" i="602"/>
  <c r="N50" i="602" s="1"/>
  <c r="O50" i="602" s="1"/>
  <c r="P50" i="602"/>
  <c r="H50" i="602"/>
  <c r="W49" i="602"/>
  <c r="P49" i="602"/>
  <c r="N49" i="602"/>
  <c r="O49" i="602" s="1"/>
  <c r="H49" i="602"/>
  <c r="W48" i="602"/>
  <c r="N48" i="602"/>
  <c r="O48" i="602" s="1"/>
  <c r="P48" i="602"/>
  <c r="H48" i="602"/>
  <c r="W47" i="602"/>
  <c r="P47" i="602"/>
  <c r="N47" i="602"/>
  <c r="O47" i="602" s="1"/>
  <c r="H47" i="602"/>
  <c r="W46" i="602"/>
  <c r="N46" i="602"/>
  <c r="O46" i="602" s="1"/>
  <c r="P46" i="602"/>
  <c r="H46" i="602"/>
  <c r="W45" i="602"/>
  <c r="P45" i="602"/>
  <c r="N45" i="602"/>
  <c r="H45" i="602"/>
  <c r="W44" i="602"/>
  <c r="N44" i="602" s="1"/>
  <c r="P44" i="602"/>
  <c r="H44" i="602"/>
  <c r="AE43" i="602"/>
  <c r="AD43" i="602"/>
  <c r="AA43" i="602"/>
  <c r="Z43" i="602"/>
  <c r="M43" i="602"/>
  <c r="W42" i="602"/>
  <c r="H42" i="602"/>
  <c r="W41" i="602"/>
  <c r="H41" i="602"/>
  <c r="AG40" i="602"/>
  <c r="AF40" i="602"/>
  <c r="W40" i="602"/>
  <c r="H40" i="602"/>
  <c r="AG39" i="602"/>
  <c r="AF39" i="602"/>
  <c r="W39" i="602"/>
  <c r="H39" i="602"/>
  <c r="AG38" i="602"/>
  <c r="AF38" i="602"/>
  <c r="W38" i="602"/>
  <c r="H38" i="602"/>
  <c r="W37" i="602"/>
  <c r="N37" i="602" s="1"/>
  <c r="P37" i="602"/>
  <c r="H37" i="602"/>
  <c r="W36" i="602"/>
  <c r="N36" i="602"/>
  <c r="O36" i="602" s="1"/>
  <c r="H36" i="602"/>
  <c r="W35" i="602"/>
  <c r="N35" i="602" s="1"/>
  <c r="P35" i="602"/>
  <c r="H35" i="602"/>
  <c r="W34" i="602"/>
  <c r="N34" i="602" s="1"/>
  <c r="O34" i="602" s="1"/>
  <c r="H34" i="602"/>
  <c r="W33" i="602"/>
  <c r="N33" i="602" s="1"/>
  <c r="P33" i="602"/>
  <c r="H33" i="602"/>
  <c r="W32" i="602"/>
  <c r="N32" i="602" s="1"/>
  <c r="O32" i="602" s="1"/>
  <c r="P32" i="602"/>
  <c r="H32" i="602"/>
  <c r="W31" i="602"/>
  <c r="N31" i="602" s="1"/>
  <c r="H31" i="602"/>
  <c r="AE30" i="602"/>
  <c r="AD30" i="602"/>
  <c r="AD2" i="602" s="1"/>
  <c r="AA30" i="602"/>
  <c r="Z30" i="602"/>
  <c r="M30" i="602"/>
  <c r="AF29" i="602"/>
  <c r="W29" i="602"/>
  <c r="H29" i="602"/>
  <c r="AG28" i="602"/>
  <c r="AF28" i="602"/>
  <c r="W28" i="602"/>
  <c r="H28" i="602"/>
  <c r="AG27" i="602"/>
  <c r="AF27" i="602"/>
  <c r="W27" i="602"/>
  <c r="H27" i="602"/>
  <c r="W26" i="602"/>
  <c r="N26" i="602" s="1"/>
  <c r="P26" i="602"/>
  <c r="H26" i="602"/>
  <c r="W25" i="602"/>
  <c r="N25" i="602" s="1"/>
  <c r="P25" i="602"/>
  <c r="H25" i="602"/>
  <c r="W24" i="602"/>
  <c r="N24" i="602" s="1"/>
  <c r="P24" i="602"/>
  <c r="H24" i="602"/>
  <c r="W23" i="602"/>
  <c r="N23" i="602" s="1"/>
  <c r="P23" i="602"/>
  <c r="H23" i="602"/>
  <c r="W22" i="602"/>
  <c r="N22" i="602" s="1"/>
  <c r="P22" i="602"/>
  <c r="H22" i="602"/>
  <c r="W21" i="602"/>
  <c r="N21" i="602" s="1"/>
  <c r="P21" i="602"/>
  <c r="H21" i="602"/>
  <c r="W20" i="602"/>
  <c r="N20" i="602" s="1"/>
  <c r="P20" i="602"/>
  <c r="H20" i="602"/>
  <c r="W19" i="602"/>
  <c r="N19" i="602" s="1"/>
  <c r="P19" i="602"/>
  <c r="H19" i="602"/>
  <c r="W18" i="602"/>
  <c r="N18" i="602" s="1"/>
  <c r="O18" i="602" s="1"/>
  <c r="P18" i="602"/>
  <c r="H18" i="602"/>
  <c r="AE17" i="602"/>
  <c r="AD17" i="602"/>
  <c r="AA17" i="602"/>
  <c r="AA2" i="602" s="1"/>
  <c r="Z17" i="602"/>
  <c r="W17" i="602"/>
  <c r="M17" i="602"/>
  <c r="AG16" i="602"/>
  <c r="AF16" i="602"/>
  <c r="W16" i="602"/>
  <c r="H16" i="602"/>
  <c r="AG15" i="602"/>
  <c r="AF15" i="602"/>
  <c r="W15" i="602"/>
  <c r="H15" i="602"/>
  <c r="AG14" i="602"/>
  <c r="AF14" i="602"/>
  <c r="W14" i="602"/>
  <c r="H14" i="602"/>
  <c r="AG13" i="602"/>
  <c r="AF13" i="602"/>
  <c r="W13" i="602"/>
  <c r="H13" i="602"/>
  <c r="W12" i="602"/>
  <c r="N12" i="602" s="1"/>
  <c r="O12" i="602" s="1"/>
  <c r="P12" i="602"/>
  <c r="H12" i="602"/>
  <c r="W11" i="602"/>
  <c r="N11" i="602" s="1"/>
  <c r="AG11" i="602" s="1"/>
  <c r="P11" i="602"/>
  <c r="H11" i="602"/>
  <c r="W10" i="602"/>
  <c r="N10" i="602" s="1"/>
  <c r="O10" i="602" s="1"/>
  <c r="P10" i="602"/>
  <c r="H10" i="602"/>
  <c r="W9" i="602"/>
  <c r="N9" i="602" s="1"/>
  <c r="AG9" i="602" s="1"/>
  <c r="P9" i="602"/>
  <c r="H9" i="602"/>
  <c r="W8" i="602"/>
  <c r="N8" i="602" s="1"/>
  <c r="O8" i="602" s="1"/>
  <c r="P8" i="602"/>
  <c r="H8" i="602"/>
  <c r="W7" i="602"/>
  <c r="N7" i="602" s="1"/>
  <c r="AG7" i="602" s="1"/>
  <c r="P7" i="602"/>
  <c r="H7" i="602"/>
  <c r="W6" i="602"/>
  <c r="N6" i="602" s="1"/>
  <c r="O6" i="602" s="1"/>
  <c r="P6" i="602"/>
  <c r="H6" i="602"/>
  <c r="W5" i="602"/>
  <c r="N5" i="602" s="1"/>
  <c r="P5" i="602"/>
  <c r="H5" i="602"/>
  <c r="AE2" i="602"/>
  <c r="I2" i="602"/>
  <c r="E1" i="602"/>
  <c r="AE173" i="601"/>
  <c r="AD173" i="601"/>
  <c r="AA173" i="601"/>
  <c r="Z173" i="601"/>
  <c r="M173" i="601"/>
  <c r="W172" i="601"/>
  <c r="H172" i="601"/>
  <c r="W171" i="601"/>
  <c r="H171" i="601"/>
  <c r="AG170" i="601"/>
  <c r="AF170" i="601"/>
  <c r="W170" i="601"/>
  <c r="H170" i="601"/>
  <c r="AG169" i="601"/>
  <c r="AF169" i="601"/>
  <c r="W169" i="601"/>
  <c r="H169" i="601"/>
  <c r="AG168" i="601"/>
  <c r="AF168" i="601"/>
  <c r="W168" i="601"/>
  <c r="H168" i="601"/>
  <c r="AG167" i="601"/>
  <c r="AF167" i="601"/>
  <c r="W167" i="601"/>
  <c r="H167" i="601"/>
  <c r="AG166" i="601"/>
  <c r="AF166" i="601"/>
  <c r="W166" i="601"/>
  <c r="H166" i="601"/>
  <c r="AG165" i="601"/>
  <c r="AF165" i="601"/>
  <c r="W165" i="601"/>
  <c r="H165" i="601"/>
  <c r="W164" i="601"/>
  <c r="N164" i="601" s="1"/>
  <c r="P164" i="601"/>
  <c r="H164" i="601"/>
  <c r="W163" i="601"/>
  <c r="N163" i="601" s="1"/>
  <c r="P163" i="601"/>
  <c r="H163" i="601"/>
  <c r="W162" i="601"/>
  <c r="N162" i="601" s="1"/>
  <c r="P162" i="601"/>
  <c r="H162" i="601"/>
  <c r="W161" i="601"/>
  <c r="N161" i="601" s="1"/>
  <c r="P161" i="601"/>
  <c r="H161" i="601"/>
  <c r="AE160" i="601"/>
  <c r="AD160" i="601"/>
  <c r="AA160" i="601"/>
  <c r="Z160" i="601"/>
  <c r="M160" i="601"/>
  <c r="W159" i="601"/>
  <c r="H159" i="601"/>
  <c r="W158" i="601"/>
  <c r="H158" i="601"/>
  <c r="W157" i="601"/>
  <c r="H157" i="601"/>
  <c r="W156" i="601"/>
  <c r="H156" i="601"/>
  <c r="AG155" i="601"/>
  <c r="AF155" i="601"/>
  <c r="W155" i="601"/>
  <c r="H155" i="601"/>
  <c r="AG154" i="601"/>
  <c r="AF154" i="601"/>
  <c r="W154" i="601"/>
  <c r="H154" i="601"/>
  <c r="AG153" i="601"/>
  <c r="AF153" i="601"/>
  <c r="W153" i="601"/>
  <c r="H153" i="601"/>
  <c r="W152" i="601"/>
  <c r="N152" i="601" s="1"/>
  <c r="P152" i="601"/>
  <c r="H152" i="601"/>
  <c r="W151" i="601"/>
  <c r="N151" i="601"/>
  <c r="O151" i="601" s="1"/>
  <c r="H151" i="601"/>
  <c r="W150" i="601"/>
  <c r="N150" i="601" s="1"/>
  <c r="P150" i="601"/>
  <c r="H150" i="601"/>
  <c r="W149" i="601"/>
  <c r="N149" i="601" s="1"/>
  <c r="O149" i="601" s="1"/>
  <c r="H149" i="601"/>
  <c r="W148" i="601"/>
  <c r="N148" i="601"/>
  <c r="H148" i="601"/>
  <c r="AE147" i="601"/>
  <c r="AD147" i="601"/>
  <c r="AA147" i="601"/>
  <c r="Z147" i="601"/>
  <c r="W147" i="601"/>
  <c r="M147" i="601"/>
  <c r="W146" i="601"/>
  <c r="H146" i="601"/>
  <c r="AG145" i="601"/>
  <c r="AF145" i="601"/>
  <c r="W145" i="601"/>
  <c r="AG144" i="601"/>
  <c r="AF144" i="601"/>
  <c r="W144" i="601"/>
  <c r="H144" i="601"/>
  <c r="W143" i="601"/>
  <c r="N143" i="601" s="1"/>
  <c r="P143" i="601"/>
  <c r="H143" i="601"/>
  <c r="W142" i="601"/>
  <c r="N142" i="601" s="1"/>
  <c r="O142" i="601" s="1"/>
  <c r="H142" i="601"/>
  <c r="W141" i="601"/>
  <c r="N141" i="601" s="1"/>
  <c r="P141" i="601"/>
  <c r="H141" i="601"/>
  <c r="W140" i="601"/>
  <c r="N140" i="601"/>
  <c r="O140" i="601" s="1"/>
  <c r="H140" i="601"/>
  <c r="W139" i="601"/>
  <c r="N139" i="601" s="1"/>
  <c r="P139" i="601"/>
  <c r="H139" i="601"/>
  <c r="W138" i="601"/>
  <c r="N138" i="601" s="1"/>
  <c r="O138" i="601" s="1"/>
  <c r="H138" i="601"/>
  <c r="W137" i="601"/>
  <c r="N137" i="601" s="1"/>
  <c r="P137" i="601"/>
  <c r="H137" i="601"/>
  <c r="W136" i="601"/>
  <c r="N136" i="601"/>
  <c r="O136" i="601" s="1"/>
  <c r="P136" i="601"/>
  <c r="H136" i="601"/>
  <c r="W135" i="601"/>
  <c r="N135" i="601"/>
  <c r="O135" i="601" s="1"/>
  <c r="P147" i="601"/>
  <c r="H135" i="601"/>
  <c r="AE134" i="601"/>
  <c r="AD134" i="601"/>
  <c r="AA134" i="601"/>
  <c r="Z134" i="601"/>
  <c r="M134" i="601"/>
  <c r="W133" i="601"/>
  <c r="H133" i="601"/>
  <c r="W132" i="601"/>
  <c r="H132" i="601"/>
  <c r="AG131" i="601"/>
  <c r="AF131" i="601"/>
  <c r="W131" i="601"/>
  <c r="H131" i="601"/>
  <c r="AG130" i="601"/>
  <c r="AF130" i="601"/>
  <c r="W130" i="601"/>
  <c r="H130" i="601"/>
  <c r="W129" i="601"/>
  <c r="N129" i="601" s="1"/>
  <c r="AG129" i="601" s="1"/>
  <c r="P129" i="601"/>
  <c r="H129" i="601"/>
  <c r="W128" i="601"/>
  <c r="N128" i="601"/>
  <c r="O128" i="601" s="1"/>
  <c r="P128" i="601"/>
  <c r="H128" i="601"/>
  <c r="W127" i="601"/>
  <c r="N127" i="601" s="1"/>
  <c r="AG127" i="601" s="1"/>
  <c r="P127" i="601"/>
  <c r="H127" i="601"/>
  <c r="W126" i="601"/>
  <c r="N126" i="601" s="1"/>
  <c r="O126" i="601" s="1"/>
  <c r="P126" i="601"/>
  <c r="H126" i="601"/>
  <c r="W125" i="601"/>
  <c r="N125" i="601" s="1"/>
  <c r="AG125" i="601" s="1"/>
  <c r="P125" i="601"/>
  <c r="H125" i="601"/>
  <c r="W124" i="601"/>
  <c r="N124" i="601" s="1"/>
  <c r="O124" i="601" s="1"/>
  <c r="P124" i="601"/>
  <c r="H124" i="601"/>
  <c r="W123" i="601"/>
  <c r="N123" i="601" s="1"/>
  <c r="AG123" i="601" s="1"/>
  <c r="P123" i="601"/>
  <c r="H123" i="601"/>
  <c r="W122" i="601"/>
  <c r="N122" i="601" s="1"/>
  <c r="P122" i="601"/>
  <c r="P134" i="601"/>
  <c r="H122" i="601"/>
  <c r="AE121" i="601"/>
  <c r="AD121" i="601"/>
  <c r="AA121" i="601"/>
  <c r="Z121" i="601"/>
  <c r="W121" i="601"/>
  <c r="M121" i="601"/>
  <c r="AG120" i="601"/>
  <c r="AF120" i="601"/>
  <c r="W120" i="601"/>
  <c r="H120" i="601"/>
  <c r="AG119" i="601"/>
  <c r="AF119" i="601"/>
  <c r="W119" i="601"/>
  <c r="H119" i="601"/>
  <c r="AG118" i="601"/>
  <c r="AF118" i="601"/>
  <c r="W118" i="601"/>
  <c r="H118" i="601"/>
  <c r="AG117" i="601"/>
  <c r="AF117" i="601"/>
  <c r="W117" i="601"/>
  <c r="H117" i="601"/>
  <c r="AG116" i="601"/>
  <c r="AF116" i="601"/>
  <c r="W116" i="601"/>
  <c r="H116" i="601"/>
  <c r="W115" i="601"/>
  <c r="P115" i="601"/>
  <c r="N115" i="601"/>
  <c r="H115" i="601"/>
  <c r="W114" i="601"/>
  <c r="N114" i="601" s="1"/>
  <c r="O114" i="601" s="1"/>
  <c r="H114" i="601"/>
  <c r="W113" i="601"/>
  <c r="N113" i="601" s="1"/>
  <c r="O113" i="601" s="1"/>
  <c r="R113" i="601" s="1"/>
  <c r="P113" i="601"/>
  <c r="H113" i="601"/>
  <c r="W112" i="601"/>
  <c r="N112" i="601" s="1"/>
  <c r="P112" i="601"/>
  <c r="H112" i="601"/>
  <c r="W111" i="601"/>
  <c r="P111" i="601"/>
  <c r="N111" i="601"/>
  <c r="AG111" i="601" s="1"/>
  <c r="H111" i="601"/>
  <c r="W110" i="601"/>
  <c r="N110" i="601" s="1"/>
  <c r="P110" i="601"/>
  <c r="H110" i="601"/>
  <c r="W109" i="601"/>
  <c r="N109" i="601"/>
  <c r="H109" i="601"/>
  <c r="AE108" i="601"/>
  <c r="AD108" i="601"/>
  <c r="AA108" i="601"/>
  <c r="Z108" i="601"/>
  <c r="W108" i="601"/>
  <c r="M108" i="601"/>
  <c r="W107" i="601"/>
  <c r="H107" i="601"/>
  <c r="AG106" i="601"/>
  <c r="AF106" i="601"/>
  <c r="W106" i="601"/>
  <c r="H106" i="601"/>
  <c r="AG105" i="601"/>
  <c r="AF105" i="601"/>
  <c r="W105" i="601"/>
  <c r="H105" i="601"/>
  <c r="AG104" i="601"/>
  <c r="AF104" i="601"/>
  <c r="W104" i="601"/>
  <c r="H104" i="601"/>
  <c r="AG103" i="601"/>
  <c r="AF103" i="601"/>
  <c r="W103" i="601"/>
  <c r="H103" i="601"/>
  <c r="AG102" i="601"/>
  <c r="AF102" i="601"/>
  <c r="W102" i="601"/>
  <c r="H102" i="601"/>
  <c r="AG101" i="601"/>
  <c r="AF101" i="601"/>
  <c r="W101" i="601"/>
  <c r="H101" i="601"/>
  <c r="W100" i="601"/>
  <c r="N100" i="601" s="1"/>
  <c r="O100" i="601" s="1"/>
  <c r="P100" i="601"/>
  <c r="H100" i="601"/>
  <c r="W99" i="601"/>
  <c r="N99" i="601" s="1"/>
  <c r="AG99" i="601" s="1"/>
  <c r="P99" i="601"/>
  <c r="H99" i="601"/>
  <c r="W98" i="601"/>
  <c r="P98" i="601"/>
  <c r="N98" i="601"/>
  <c r="O98" i="601" s="1"/>
  <c r="H98" i="601"/>
  <c r="W97" i="601"/>
  <c r="P97" i="601"/>
  <c r="N97" i="601"/>
  <c r="AG97" i="601" s="1"/>
  <c r="H97" i="601"/>
  <c r="W96" i="601"/>
  <c r="P96" i="601"/>
  <c r="N96" i="601"/>
  <c r="H96" i="601"/>
  <c r="AE95" i="601"/>
  <c r="AD95" i="601"/>
  <c r="AA95" i="601"/>
  <c r="Z95" i="601"/>
  <c r="M95" i="601"/>
  <c r="AG94" i="601"/>
  <c r="AF94" i="601"/>
  <c r="W94" i="601"/>
  <c r="H94" i="601"/>
  <c r="AG93" i="601"/>
  <c r="AF93" i="601"/>
  <c r="W93" i="601"/>
  <c r="H93" i="601"/>
  <c r="AG92" i="601"/>
  <c r="AF92" i="601"/>
  <c r="W92" i="601"/>
  <c r="H92" i="601"/>
  <c r="AG91" i="601"/>
  <c r="AF91" i="601"/>
  <c r="W91" i="601"/>
  <c r="H91" i="601"/>
  <c r="AG90" i="601"/>
  <c r="AF90" i="601"/>
  <c r="W90" i="601"/>
  <c r="H90" i="601"/>
  <c r="AG89" i="601"/>
  <c r="AF89" i="601"/>
  <c r="W89" i="601"/>
  <c r="H89" i="601"/>
  <c r="AG88" i="601"/>
  <c r="AF88" i="601"/>
  <c r="W88" i="601"/>
  <c r="H88" i="601"/>
  <c r="W87" i="601"/>
  <c r="P87" i="601"/>
  <c r="N87" i="601"/>
  <c r="H87" i="601"/>
  <c r="W86" i="601"/>
  <c r="N86" i="601" s="1"/>
  <c r="O86" i="601" s="1"/>
  <c r="P86" i="601"/>
  <c r="H86" i="601"/>
  <c r="W85" i="601"/>
  <c r="N85" i="601" s="1"/>
  <c r="AG85" i="601" s="1"/>
  <c r="P85" i="601"/>
  <c r="H85" i="601"/>
  <c r="W84" i="601"/>
  <c r="N84" i="601"/>
  <c r="O84" i="601" s="1"/>
  <c r="P84" i="601"/>
  <c r="H84" i="601"/>
  <c r="W83" i="601"/>
  <c r="N83" i="601"/>
  <c r="H83" i="601"/>
  <c r="AE82" i="601"/>
  <c r="AD82" i="601"/>
  <c r="AA82" i="601"/>
  <c r="Z82" i="601"/>
  <c r="M82" i="601"/>
  <c r="W81" i="601"/>
  <c r="AG80" i="601"/>
  <c r="AF80" i="601"/>
  <c r="W80" i="601"/>
  <c r="AG79" i="601"/>
  <c r="AF79" i="601"/>
  <c r="W79" i="601"/>
  <c r="AG78" i="601"/>
  <c r="AF78" i="601"/>
  <c r="W78" i="601"/>
  <c r="AG77" i="601"/>
  <c r="AF77" i="601"/>
  <c r="W77" i="601"/>
  <c r="AG76" i="601"/>
  <c r="AF76" i="601"/>
  <c r="W76" i="601"/>
  <c r="H76" i="601"/>
  <c r="W75" i="601"/>
  <c r="N75" i="601" s="1"/>
  <c r="H75" i="601"/>
  <c r="W74" i="601"/>
  <c r="N74" i="601" s="1"/>
  <c r="P74" i="601"/>
  <c r="H74" i="601"/>
  <c r="W73" i="601"/>
  <c r="N73" i="601" s="1"/>
  <c r="H73" i="601"/>
  <c r="W72" i="601"/>
  <c r="N72" i="601" s="1"/>
  <c r="P72" i="601"/>
  <c r="H72" i="601"/>
  <c r="W71" i="601"/>
  <c r="N71" i="601" s="1"/>
  <c r="H71" i="601"/>
  <c r="W70" i="601"/>
  <c r="N70" i="601" s="1"/>
  <c r="H70" i="601"/>
  <c r="AE69" i="601"/>
  <c r="AD69" i="601"/>
  <c r="AA69" i="601"/>
  <c r="Z69" i="601"/>
  <c r="W69" i="601"/>
  <c r="M69" i="601"/>
  <c r="W68" i="601"/>
  <c r="H68" i="601"/>
  <c r="AG67" i="601"/>
  <c r="AF67" i="601"/>
  <c r="W67" i="601"/>
  <c r="H67" i="601"/>
  <c r="AG66" i="601"/>
  <c r="AF66" i="601"/>
  <c r="W66" i="601"/>
  <c r="H66" i="601"/>
  <c r="AG65" i="601"/>
  <c r="AF65" i="601"/>
  <c r="W65" i="601"/>
  <c r="H65" i="601"/>
  <c r="AG64" i="601"/>
  <c r="AF64" i="601"/>
  <c r="W64" i="601"/>
  <c r="H64" i="601"/>
  <c r="AG63" i="601"/>
  <c r="AF63" i="601"/>
  <c r="W63" i="601"/>
  <c r="H63" i="601"/>
  <c r="AG62" i="601"/>
  <c r="AF62" i="601"/>
  <c r="W62" i="601"/>
  <c r="H62" i="601"/>
  <c r="AG61" i="601"/>
  <c r="AF61" i="601"/>
  <c r="W61" i="601"/>
  <c r="H61" i="601"/>
  <c r="W60" i="601"/>
  <c r="P60" i="601"/>
  <c r="N60" i="601"/>
  <c r="O60" i="601" s="1"/>
  <c r="H60" i="601"/>
  <c r="W59" i="601"/>
  <c r="N59" i="601"/>
  <c r="AG59" i="601" s="1"/>
  <c r="P59" i="601"/>
  <c r="H59" i="601"/>
  <c r="W58" i="601"/>
  <c r="P58" i="601"/>
  <c r="N58" i="601"/>
  <c r="O58" i="601" s="1"/>
  <c r="H58" i="601"/>
  <c r="W57" i="601"/>
  <c r="N57" i="601" s="1"/>
  <c r="P57" i="601"/>
  <c r="H57" i="601"/>
  <c r="AE56" i="601"/>
  <c r="AD56" i="601"/>
  <c r="AA56" i="601"/>
  <c r="Z56" i="601"/>
  <c r="Z2" i="601" s="1"/>
  <c r="W56" i="601"/>
  <c r="M56" i="601"/>
  <c r="W55" i="601"/>
  <c r="H55" i="601"/>
  <c r="AG54" i="601"/>
  <c r="AF54" i="601"/>
  <c r="W54" i="601"/>
  <c r="H54" i="601"/>
  <c r="AG53" i="601"/>
  <c r="AF53" i="601"/>
  <c r="W53" i="601"/>
  <c r="H53" i="601"/>
  <c r="AG52" i="601"/>
  <c r="AF52" i="601"/>
  <c r="W52" i="601"/>
  <c r="H52" i="601"/>
  <c r="W51" i="601"/>
  <c r="N51" i="601"/>
  <c r="P51" i="601"/>
  <c r="H51" i="601"/>
  <c r="W50" i="601"/>
  <c r="N50" i="601" s="1"/>
  <c r="P50" i="601"/>
  <c r="H50" i="601"/>
  <c r="W49" i="601"/>
  <c r="N49" i="601"/>
  <c r="P49" i="601"/>
  <c r="H49" i="601"/>
  <c r="W48" i="601"/>
  <c r="N48" i="601" s="1"/>
  <c r="P48" i="601"/>
  <c r="H48" i="601"/>
  <c r="W47" i="601"/>
  <c r="N47" i="601"/>
  <c r="P47" i="601"/>
  <c r="H47" i="601"/>
  <c r="W46" i="601"/>
  <c r="N46" i="601" s="1"/>
  <c r="P46" i="601"/>
  <c r="H46" i="601"/>
  <c r="W45" i="601"/>
  <c r="N45" i="601"/>
  <c r="P45" i="601"/>
  <c r="H45" i="601"/>
  <c r="W44" i="601"/>
  <c r="N44" i="601"/>
  <c r="P44" i="601"/>
  <c r="H44" i="601"/>
  <c r="AE43" i="601"/>
  <c r="AD43" i="601"/>
  <c r="AA43" i="601"/>
  <c r="Z43" i="601"/>
  <c r="M43" i="601"/>
  <c r="W42" i="601"/>
  <c r="H42" i="601"/>
  <c r="W41" i="601"/>
  <c r="H41" i="601"/>
  <c r="AG40" i="601"/>
  <c r="AF40" i="601"/>
  <c r="W40" i="601"/>
  <c r="H40" i="601"/>
  <c r="AG39" i="601"/>
  <c r="AF39" i="601"/>
  <c r="W39" i="601"/>
  <c r="H39" i="601"/>
  <c r="AG38" i="601"/>
  <c r="AF38" i="601"/>
  <c r="W38" i="601"/>
  <c r="H38" i="601"/>
  <c r="AG37" i="601"/>
  <c r="AF37" i="601"/>
  <c r="W37" i="601"/>
  <c r="H37" i="601"/>
  <c r="AG36" i="601"/>
  <c r="AF36" i="601"/>
  <c r="W36" i="601"/>
  <c r="H36" i="601"/>
  <c r="AG35" i="601"/>
  <c r="W35" i="601"/>
  <c r="P35" i="601"/>
  <c r="N35" i="601"/>
  <c r="O35" i="601" s="1"/>
  <c r="AF35" i="601"/>
  <c r="H35" i="601"/>
  <c r="W34" i="601"/>
  <c r="N34" i="601" s="1"/>
  <c r="P34" i="601"/>
  <c r="H34" i="601"/>
  <c r="W33" i="601"/>
  <c r="P33" i="601"/>
  <c r="N33" i="601"/>
  <c r="H33" i="601"/>
  <c r="W32" i="601"/>
  <c r="N32" i="601" s="1"/>
  <c r="P32" i="601"/>
  <c r="H32" i="601"/>
  <c r="W31" i="601"/>
  <c r="O31" i="601"/>
  <c r="N31" i="601"/>
  <c r="AG31" i="601" s="1"/>
  <c r="P31" i="601"/>
  <c r="H31" i="601"/>
  <c r="AE30" i="601"/>
  <c r="AE2" i="601" s="1"/>
  <c r="AD30" i="601"/>
  <c r="AA30" i="601"/>
  <c r="Z30" i="601"/>
  <c r="M30" i="601"/>
  <c r="I1" i="601" s="1"/>
  <c r="AF29" i="601"/>
  <c r="W29" i="601"/>
  <c r="H29" i="601"/>
  <c r="AG28" i="601"/>
  <c r="AF28" i="601"/>
  <c r="W28" i="601"/>
  <c r="H28" i="601"/>
  <c r="AG27" i="601"/>
  <c r="AF27" i="601"/>
  <c r="W27" i="601"/>
  <c r="H27" i="601"/>
  <c r="AG26" i="601"/>
  <c r="AF26" i="601"/>
  <c r="W26" i="601"/>
  <c r="H26" i="601"/>
  <c r="AG25" i="601"/>
  <c r="AF25" i="601"/>
  <c r="W25" i="601"/>
  <c r="H25" i="601"/>
  <c r="W24" i="601"/>
  <c r="N24" i="601" s="1"/>
  <c r="AG24" i="601" s="1"/>
  <c r="H24" i="601"/>
  <c r="W23" i="601"/>
  <c r="N23" i="601" s="1"/>
  <c r="P23" i="601"/>
  <c r="H23" i="601"/>
  <c r="W22" i="601"/>
  <c r="N22" i="601"/>
  <c r="AG22" i="601" s="1"/>
  <c r="H22" i="601"/>
  <c r="W21" i="601"/>
  <c r="N21" i="601" s="1"/>
  <c r="P21" i="601"/>
  <c r="H21" i="601"/>
  <c r="W20" i="601"/>
  <c r="N20" i="601" s="1"/>
  <c r="AG20" i="601" s="1"/>
  <c r="H20" i="601"/>
  <c r="W19" i="601"/>
  <c r="N19" i="601" s="1"/>
  <c r="P19" i="601"/>
  <c r="H19" i="601"/>
  <c r="W18" i="601"/>
  <c r="N18" i="601" s="1"/>
  <c r="P18" i="601"/>
  <c r="P30" i="601"/>
  <c r="H18" i="601"/>
  <c r="AE17" i="601"/>
  <c r="AD17" i="601"/>
  <c r="AA17" i="601"/>
  <c r="Z17" i="601"/>
  <c r="W17" i="601"/>
  <c r="M17" i="601"/>
  <c r="AG16" i="601"/>
  <c r="AF16" i="601"/>
  <c r="W16" i="601"/>
  <c r="H16" i="601"/>
  <c r="AG15" i="601"/>
  <c r="AF15" i="601"/>
  <c r="W15" i="601"/>
  <c r="H15" i="601"/>
  <c r="AG14" i="601"/>
  <c r="AF14" i="601"/>
  <c r="W14" i="601"/>
  <c r="H14" i="601"/>
  <c r="AG13" i="601"/>
  <c r="AF13" i="601"/>
  <c r="W13" i="601"/>
  <c r="H13" i="601"/>
  <c r="W12" i="601"/>
  <c r="N12" i="601" s="1"/>
  <c r="P12" i="601"/>
  <c r="H12" i="601"/>
  <c r="W11" i="601"/>
  <c r="N11" i="601" s="1"/>
  <c r="P11" i="601"/>
  <c r="H11" i="601"/>
  <c r="W10" i="601"/>
  <c r="N10" i="601" s="1"/>
  <c r="P10" i="601"/>
  <c r="H10" i="601"/>
  <c r="W9" i="601"/>
  <c r="N9" i="601" s="1"/>
  <c r="P9" i="601"/>
  <c r="H9" i="601"/>
  <c r="W8" i="601"/>
  <c r="N8" i="601" s="1"/>
  <c r="P8" i="601"/>
  <c r="H8" i="601"/>
  <c r="W7" i="601"/>
  <c r="N7" i="601" s="1"/>
  <c r="P7" i="601"/>
  <c r="H7" i="601"/>
  <c r="W6" i="601"/>
  <c r="N6" i="601" s="1"/>
  <c r="P6" i="601"/>
  <c r="H6" i="601"/>
  <c r="W5" i="601"/>
  <c r="N5" i="601" s="1"/>
  <c r="P5" i="601"/>
  <c r="H5" i="601"/>
  <c r="AA2" i="601"/>
  <c r="I2" i="601"/>
  <c r="E1" i="601"/>
  <c r="AE173" i="600"/>
  <c r="AD173" i="600"/>
  <c r="AA173" i="600"/>
  <c r="Z173" i="600"/>
  <c r="M173" i="600"/>
  <c r="W172" i="600"/>
  <c r="H172" i="600"/>
  <c r="W171" i="600"/>
  <c r="H171" i="600"/>
  <c r="AG170" i="600"/>
  <c r="AF170" i="600"/>
  <c r="W170" i="600"/>
  <c r="H170" i="600"/>
  <c r="AG169" i="600"/>
  <c r="AF169" i="600"/>
  <c r="W169" i="600"/>
  <c r="H169" i="600"/>
  <c r="AG168" i="600"/>
  <c r="AF168" i="600"/>
  <c r="W168" i="600"/>
  <c r="H168" i="600"/>
  <c r="AG167" i="600"/>
  <c r="AF167" i="600"/>
  <c r="W167" i="600"/>
  <c r="H167" i="600"/>
  <c r="AG166" i="600"/>
  <c r="AF166" i="600"/>
  <c r="W166" i="600"/>
  <c r="H166" i="600"/>
  <c r="AG165" i="600"/>
  <c r="AF165" i="600"/>
  <c r="W165" i="600"/>
  <c r="H165" i="600"/>
  <c r="W164" i="600"/>
  <c r="N164" i="600" s="1"/>
  <c r="P164" i="600"/>
  <c r="H164" i="600"/>
  <c r="AG163" i="600"/>
  <c r="W163" i="600"/>
  <c r="P163" i="600"/>
  <c r="N163" i="600"/>
  <c r="AF163" i="600" s="1"/>
  <c r="H163" i="600"/>
  <c r="W162" i="600"/>
  <c r="N162" i="600" s="1"/>
  <c r="P162" i="600"/>
  <c r="H162" i="600"/>
  <c r="W161" i="600"/>
  <c r="N161" i="600" s="1"/>
  <c r="P161" i="600"/>
  <c r="H161" i="600"/>
  <c r="AE160" i="600"/>
  <c r="AD160" i="600"/>
  <c r="AA160" i="600"/>
  <c r="Z160" i="600"/>
  <c r="M160" i="600"/>
  <c r="W159" i="600"/>
  <c r="H159" i="600"/>
  <c r="W158" i="600"/>
  <c r="H158" i="600"/>
  <c r="W157" i="600"/>
  <c r="H157" i="600"/>
  <c r="W156" i="600"/>
  <c r="H156" i="600"/>
  <c r="AG155" i="600"/>
  <c r="AF155" i="600"/>
  <c r="W155" i="600"/>
  <c r="H155" i="600"/>
  <c r="AG154" i="600"/>
  <c r="AF154" i="600"/>
  <c r="W154" i="600"/>
  <c r="H154" i="600"/>
  <c r="AG153" i="600"/>
  <c r="AF153" i="600"/>
  <c r="W153" i="600"/>
  <c r="H153" i="600"/>
  <c r="W152" i="600"/>
  <c r="N152" i="600" s="1"/>
  <c r="AF152" i="600" s="1"/>
  <c r="P152" i="600"/>
  <c r="H152" i="600"/>
  <c r="W151" i="600"/>
  <c r="N151" i="600"/>
  <c r="P151" i="600"/>
  <c r="H151" i="600"/>
  <c r="W150" i="600"/>
  <c r="N150" i="600" s="1"/>
  <c r="AF150" i="600" s="1"/>
  <c r="P150" i="600"/>
  <c r="H150" i="600"/>
  <c r="W149" i="600"/>
  <c r="N149" i="600"/>
  <c r="P149" i="600"/>
  <c r="H149" i="600"/>
  <c r="W148" i="600"/>
  <c r="P148" i="600"/>
  <c r="N148" i="600"/>
  <c r="H148" i="600"/>
  <c r="AE147" i="600"/>
  <c r="AD147" i="600"/>
  <c r="AA147" i="600"/>
  <c r="Z147" i="600"/>
  <c r="W147" i="600"/>
  <c r="M147" i="600"/>
  <c r="P147" i="600" s="1"/>
  <c r="W146" i="600"/>
  <c r="H146" i="600"/>
  <c r="AG145" i="600"/>
  <c r="AF145" i="600"/>
  <c r="W145" i="600"/>
  <c r="AG144" i="600"/>
  <c r="AF144" i="600"/>
  <c r="W144" i="600"/>
  <c r="H144" i="600"/>
  <c r="W143" i="600"/>
  <c r="N143" i="600" s="1"/>
  <c r="P143" i="600"/>
  <c r="H143" i="600"/>
  <c r="W142" i="600"/>
  <c r="N142" i="600" s="1"/>
  <c r="P142" i="600"/>
  <c r="H142" i="600"/>
  <c r="W141" i="600"/>
  <c r="N141" i="600" s="1"/>
  <c r="AG141" i="600" s="1"/>
  <c r="P141" i="600"/>
  <c r="H141" i="600"/>
  <c r="W140" i="600"/>
  <c r="N140" i="600"/>
  <c r="AF140" i="600" s="1"/>
  <c r="P140" i="600"/>
  <c r="H140" i="600"/>
  <c r="AG139" i="600"/>
  <c r="AF139" i="600"/>
  <c r="W139" i="600"/>
  <c r="N139" i="600" s="1"/>
  <c r="O139" i="600" s="1"/>
  <c r="P139" i="600"/>
  <c r="H139" i="600"/>
  <c r="W138" i="600"/>
  <c r="N138" i="600" s="1"/>
  <c r="P138" i="600"/>
  <c r="H138" i="600"/>
  <c r="W137" i="600"/>
  <c r="P137" i="600"/>
  <c r="N137" i="600"/>
  <c r="AF137" i="600" s="1"/>
  <c r="H137" i="600"/>
  <c r="W136" i="600"/>
  <c r="N136" i="600" s="1"/>
  <c r="P136" i="600"/>
  <c r="H136" i="600"/>
  <c r="W135" i="600"/>
  <c r="N135" i="600" s="1"/>
  <c r="H135" i="600"/>
  <c r="AE134" i="600"/>
  <c r="AD134" i="600"/>
  <c r="AA134" i="600"/>
  <c r="Z134" i="600"/>
  <c r="M134" i="600"/>
  <c r="W133" i="600"/>
  <c r="H133" i="600"/>
  <c r="W132" i="600"/>
  <c r="H132" i="600"/>
  <c r="AG131" i="600"/>
  <c r="AF131" i="600"/>
  <c r="W131" i="600"/>
  <c r="H131" i="600"/>
  <c r="AG130" i="600"/>
  <c r="AF130" i="600"/>
  <c r="W130" i="600"/>
  <c r="H130" i="600"/>
  <c r="W129" i="600"/>
  <c r="N129" i="600" s="1"/>
  <c r="AG129" i="600" s="1"/>
  <c r="P129" i="600"/>
  <c r="H129" i="600"/>
  <c r="W128" i="600"/>
  <c r="N128" i="600" s="1"/>
  <c r="P128" i="600"/>
  <c r="H128" i="600"/>
  <c r="W127" i="600"/>
  <c r="N127" i="600"/>
  <c r="AG127" i="600" s="1"/>
  <c r="P127" i="600"/>
  <c r="H127" i="600"/>
  <c r="W126" i="600"/>
  <c r="N126" i="600" s="1"/>
  <c r="P126" i="600"/>
  <c r="H126" i="600"/>
  <c r="W125" i="600"/>
  <c r="N125" i="600"/>
  <c r="AG125" i="600" s="1"/>
  <c r="P125" i="600"/>
  <c r="H125" i="600"/>
  <c r="W124" i="600"/>
  <c r="N124" i="600" s="1"/>
  <c r="P124" i="600"/>
  <c r="H124" i="600"/>
  <c r="W123" i="600"/>
  <c r="N123" i="600"/>
  <c r="AG123" i="600" s="1"/>
  <c r="P123" i="600"/>
  <c r="H123" i="600"/>
  <c r="W122" i="600"/>
  <c r="N122" i="600"/>
  <c r="AG122" i="600" s="1"/>
  <c r="P122" i="600"/>
  <c r="H122" i="600"/>
  <c r="AE121" i="600"/>
  <c r="AD121" i="600"/>
  <c r="AA121" i="600"/>
  <c r="Z121" i="600"/>
  <c r="W121" i="600"/>
  <c r="M121" i="600"/>
  <c r="AG120" i="600"/>
  <c r="AF120" i="600"/>
  <c r="W120" i="600"/>
  <c r="H120" i="600"/>
  <c r="AG119" i="600"/>
  <c r="AF119" i="600"/>
  <c r="W119" i="600"/>
  <c r="H119" i="600"/>
  <c r="AG118" i="600"/>
  <c r="AF118" i="600"/>
  <c r="W118" i="600"/>
  <c r="H118" i="600"/>
  <c r="AG117" i="600"/>
  <c r="AF117" i="600"/>
  <c r="W117" i="600"/>
  <c r="H117" i="600"/>
  <c r="AG116" i="600"/>
  <c r="AF116" i="600"/>
  <c r="W116" i="600"/>
  <c r="H116" i="600"/>
  <c r="AG115" i="600"/>
  <c r="AF115" i="600"/>
  <c r="W115" i="600"/>
  <c r="H115" i="600"/>
  <c r="W114" i="600"/>
  <c r="N114" i="600" s="1"/>
  <c r="P114" i="600"/>
  <c r="H114" i="600"/>
  <c r="W113" i="600"/>
  <c r="N113" i="600"/>
  <c r="O113" i="600" s="1"/>
  <c r="H113" i="600"/>
  <c r="W112" i="600"/>
  <c r="N112" i="600" s="1"/>
  <c r="P112" i="600"/>
  <c r="H112" i="600"/>
  <c r="W111" i="600"/>
  <c r="N111" i="600" s="1"/>
  <c r="O111" i="600" s="1"/>
  <c r="H111" i="600"/>
  <c r="W110" i="600"/>
  <c r="N110" i="600" s="1"/>
  <c r="P110" i="600"/>
  <c r="H110" i="600"/>
  <c r="W109" i="600"/>
  <c r="N109" i="600" s="1"/>
  <c r="P109" i="600"/>
  <c r="P121" i="600"/>
  <c r="H109" i="600"/>
  <c r="AE108" i="600"/>
  <c r="AD108" i="600"/>
  <c r="AA108" i="600"/>
  <c r="Z108" i="600"/>
  <c r="W108" i="600"/>
  <c r="M108" i="600"/>
  <c r="W107" i="600"/>
  <c r="H107" i="600"/>
  <c r="AG106" i="600"/>
  <c r="AF106" i="600"/>
  <c r="W106" i="600"/>
  <c r="H106" i="600"/>
  <c r="AG105" i="600"/>
  <c r="AF105" i="600"/>
  <c r="W105" i="600"/>
  <c r="H105" i="600"/>
  <c r="AG104" i="600"/>
  <c r="AF104" i="600"/>
  <c r="W104" i="600"/>
  <c r="H104" i="600"/>
  <c r="AG103" i="600"/>
  <c r="AF103" i="600"/>
  <c r="W103" i="600"/>
  <c r="H103" i="600"/>
  <c r="AG102" i="600"/>
  <c r="AF102" i="600"/>
  <c r="W102" i="600"/>
  <c r="H102" i="600"/>
  <c r="AG101" i="600"/>
  <c r="AF101" i="600"/>
  <c r="W101" i="600"/>
  <c r="H101" i="600"/>
  <c r="W100" i="600"/>
  <c r="N100" i="600" s="1"/>
  <c r="P100" i="600"/>
  <c r="H100" i="600"/>
  <c r="W99" i="600"/>
  <c r="P99" i="600"/>
  <c r="N99" i="600"/>
  <c r="H99" i="600"/>
  <c r="W98" i="600"/>
  <c r="N98" i="600" s="1"/>
  <c r="P98" i="600"/>
  <c r="H98" i="600"/>
  <c r="W97" i="600"/>
  <c r="P97" i="600"/>
  <c r="N97" i="600"/>
  <c r="H97" i="600"/>
  <c r="W96" i="600"/>
  <c r="N96" i="600" s="1"/>
  <c r="P96" i="600"/>
  <c r="H96" i="600"/>
  <c r="AE95" i="600"/>
  <c r="AD95" i="600"/>
  <c r="AA95" i="600"/>
  <c r="Z95" i="600"/>
  <c r="M95" i="600"/>
  <c r="AG94" i="600"/>
  <c r="AF94" i="600"/>
  <c r="W94" i="600"/>
  <c r="H94" i="600"/>
  <c r="AG93" i="600"/>
  <c r="AF93" i="600"/>
  <c r="W93" i="600"/>
  <c r="H93" i="600"/>
  <c r="AG92" i="600"/>
  <c r="AF92" i="600"/>
  <c r="W92" i="600"/>
  <c r="H92" i="600"/>
  <c r="AG91" i="600"/>
  <c r="AF91" i="600"/>
  <c r="W91" i="600"/>
  <c r="H91" i="600"/>
  <c r="AG90" i="600"/>
  <c r="AF90" i="600"/>
  <c r="W90" i="600"/>
  <c r="H90" i="600"/>
  <c r="AG89" i="600"/>
  <c r="AF89" i="600"/>
  <c r="W89" i="600"/>
  <c r="H89" i="600"/>
  <c r="AG88" i="600"/>
  <c r="AF88" i="600"/>
  <c r="W88" i="600"/>
  <c r="H88" i="600"/>
  <c r="W87" i="600"/>
  <c r="N87" i="600" s="1"/>
  <c r="O87" i="600" s="1"/>
  <c r="P87" i="600"/>
  <c r="H87" i="600"/>
  <c r="W86" i="600"/>
  <c r="N86" i="600"/>
  <c r="AF86" i="600" s="1"/>
  <c r="P86" i="600"/>
  <c r="H86" i="600"/>
  <c r="W85" i="600"/>
  <c r="P85" i="600"/>
  <c r="N85" i="600"/>
  <c r="O85" i="600" s="1"/>
  <c r="AG85" i="600"/>
  <c r="H85" i="600"/>
  <c r="W84" i="600"/>
  <c r="N84" i="600"/>
  <c r="AF84" i="600" s="1"/>
  <c r="P84" i="600"/>
  <c r="H84" i="600"/>
  <c r="W83" i="600"/>
  <c r="N83" i="600"/>
  <c r="P83" i="600"/>
  <c r="H83" i="600"/>
  <c r="AE82" i="600"/>
  <c r="AD82" i="600"/>
  <c r="AA82" i="600"/>
  <c r="Z82" i="600"/>
  <c r="M82" i="600"/>
  <c r="W81" i="600"/>
  <c r="AG80" i="600"/>
  <c r="AF80" i="600"/>
  <c r="W80" i="600"/>
  <c r="AG79" i="600"/>
  <c r="AF79" i="600"/>
  <c r="W79" i="600"/>
  <c r="AG78" i="600"/>
  <c r="AF78" i="600"/>
  <c r="W78" i="600"/>
  <c r="AG77" i="600"/>
  <c r="AF77" i="600"/>
  <c r="W77" i="600"/>
  <c r="AG76" i="600"/>
  <c r="AF76" i="600"/>
  <c r="W76" i="600"/>
  <c r="H76" i="600"/>
  <c r="W75" i="600"/>
  <c r="N75" i="600" s="1"/>
  <c r="H75" i="600"/>
  <c r="W74" i="600"/>
  <c r="N74" i="600" s="1"/>
  <c r="H74" i="600"/>
  <c r="W73" i="600"/>
  <c r="N73" i="600" s="1"/>
  <c r="H73" i="600"/>
  <c r="W72" i="600"/>
  <c r="N72" i="600" s="1"/>
  <c r="H72" i="600"/>
  <c r="W71" i="600"/>
  <c r="N71" i="600" s="1"/>
  <c r="H71" i="600"/>
  <c r="W70" i="600"/>
  <c r="N70" i="600" s="1"/>
  <c r="H70" i="600"/>
  <c r="AE69" i="600"/>
  <c r="AD69" i="600"/>
  <c r="AA69" i="600"/>
  <c r="Z69" i="600"/>
  <c r="W69" i="600"/>
  <c r="M69" i="600"/>
  <c r="W68" i="600"/>
  <c r="H68" i="600"/>
  <c r="AG67" i="600"/>
  <c r="AF67" i="600"/>
  <c r="W67" i="600"/>
  <c r="H67" i="600"/>
  <c r="AG66" i="600"/>
  <c r="AF66" i="600"/>
  <c r="W66" i="600"/>
  <c r="H66" i="600"/>
  <c r="AG65" i="600"/>
  <c r="AF65" i="600"/>
  <c r="W65" i="600"/>
  <c r="H65" i="600"/>
  <c r="AG64" i="600"/>
  <c r="AF64" i="600"/>
  <c r="W64" i="600"/>
  <c r="H64" i="600"/>
  <c r="AG63" i="600"/>
  <c r="AF63" i="600"/>
  <c r="W63" i="600"/>
  <c r="H63" i="600"/>
  <c r="AG62" i="600"/>
  <c r="AF62" i="600"/>
  <c r="W62" i="600"/>
  <c r="H62" i="600"/>
  <c r="AG61" i="600"/>
  <c r="AF61" i="600"/>
  <c r="W61" i="600"/>
  <c r="H61" i="600"/>
  <c r="W60" i="600"/>
  <c r="N60" i="600" s="1"/>
  <c r="P60" i="600"/>
  <c r="H60" i="600"/>
  <c r="W59" i="600"/>
  <c r="N59" i="600" s="1"/>
  <c r="AG59" i="600" s="1"/>
  <c r="P59" i="600"/>
  <c r="H59" i="600"/>
  <c r="W58" i="600"/>
  <c r="N58" i="600" s="1"/>
  <c r="O58" i="600" s="1"/>
  <c r="P58" i="600"/>
  <c r="AF58" i="600"/>
  <c r="H58" i="600"/>
  <c r="W57" i="600"/>
  <c r="N57" i="600" s="1"/>
  <c r="P57" i="600"/>
  <c r="H57" i="600"/>
  <c r="AE56" i="600"/>
  <c r="AD56" i="600"/>
  <c r="AA56" i="600"/>
  <c r="Z56" i="600"/>
  <c r="W56" i="600"/>
  <c r="M56" i="600"/>
  <c r="W55" i="600"/>
  <c r="H55" i="600"/>
  <c r="AG54" i="600"/>
  <c r="AF54" i="600"/>
  <c r="W54" i="600"/>
  <c r="H54" i="600"/>
  <c r="AG53" i="600"/>
  <c r="AF53" i="600"/>
  <c r="W53" i="600"/>
  <c r="H53" i="600"/>
  <c r="AG52" i="600"/>
  <c r="AF52" i="600"/>
  <c r="W52" i="600"/>
  <c r="H52" i="600"/>
  <c r="W51" i="600"/>
  <c r="N51" i="600" s="1"/>
  <c r="P51" i="600"/>
  <c r="H51" i="600"/>
  <c r="W50" i="600"/>
  <c r="N50" i="600" s="1"/>
  <c r="H50" i="600"/>
  <c r="W49" i="600"/>
  <c r="N49" i="600" s="1"/>
  <c r="P49" i="600"/>
  <c r="H49" i="600"/>
  <c r="W48" i="600"/>
  <c r="N48" i="600" s="1"/>
  <c r="O48" i="600" s="1"/>
  <c r="H48" i="600"/>
  <c r="W47" i="600"/>
  <c r="N47" i="600" s="1"/>
  <c r="AG47" i="600" s="1"/>
  <c r="P47" i="600"/>
  <c r="H47" i="600"/>
  <c r="W46" i="600"/>
  <c r="N46" i="600" s="1"/>
  <c r="O46" i="600"/>
  <c r="H46" i="600"/>
  <c r="W45" i="600"/>
  <c r="N45" i="600" s="1"/>
  <c r="AG45" i="600" s="1"/>
  <c r="P45" i="600"/>
  <c r="H45" i="600"/>
  <c r="W44" i="600"/>
  <c r="N44" i="600" s="1"/>
  <c r="AF44" i="600" s="1"/>
  <c r="P44" i="600"/>
  <c r="P56" i="600"/>
  <c r="H44" i="600"/>
  <c r="AE43" i="600"/>
  <c r="AD43" i="600"/>
  <c r="AA43" i="600"/>
  <c r="Z43" i="600"/>
  <c r="M43" i="600"/>
  <c r="I1" i="600" s="1"/>
  <c r="W42" i="600"/>
  <c r="H42" i="600"/>
  <c r="W41" i="600"/>
  <c r="H41" i="600"/>
  <c r="AG40" i="600"/>
  <c r="AF40" i="600"/>
  <c r="W40" i="600"/>
  <c r="H40" i="600"/>
  <c r="AG39" i="600"/>
  <c r="AF39" i="600"/>
  <c r="W39" i="600"/>
  <c r="H39" i="600"/>
  <c r="AG38" i="600"/>
  <c r="AF38" i="600"/>
  <c r="W38" i="600"/>
  <c r="H38" i="600"/>
  <c r="AG37" i="600"/>
  <c r="AF37" i="600"/>
  <c r="W37" i="600"/>
  <c r="H37" i="600"/>
  <c r="AG36" i="600"/>
  <c r="AF36" i="600"/>
  <c r="W36" i="600"/>
  <c r="H36" i="600"/>
  <c r="W35" i="600"/>
  <c r="N35" i="600" s="1"/>
  <c r="P35" i="600"/>
  <c r="H35" i="600"/>
  <c r="W34" i="600"/>
  <c r="N34" i="600"/>
  <c r="AF34" i="600" s="1"/>
  <c r="P34" i="600"/>
  <c r="H34" i="600"/>
  <c r="W33" i="600"/>
  <c r="N33" i="600" s="1"/>
  <c r="AG33" i="600" s="1"/>
  <c r="P33" i="600"/>
  <c r="H33" i="600"/>
  <c r="W32" i="600"/>
  <c r="N32" i="600"/>
  <c r="O32" i="600" s="1"/>
  <c r="H32" i="600"/>
  <c r="W31" i="600"/>
  <c r="N31" i="600"/>
  <c r="O31" i="600" s="1"/>
  <c r="H31" i="600"/>
  <c r="AE30" i="600"/>
  <c r="AD30" i="600"/>
  <c r="AA30" i="600"/>
  <c r="Z30" i="600"/>
  <c r="M30" i="600"/>
  <c r="AF29" i="600"/>
  <c r="W29" i="600"/>
  <c r="H29" i="600"/>
  <c r="AG28" i="600"/>
  <c r="AF28" i="600"/>
  <c r="W28" i="600"/>
  <c r="H28" i="600"/>
  <c r="AG27" i="600"/>
  <c r="AF27" i="600"/>
  <c r="W27" i="600"/>
  <c r="H27" i="600"/>
  <c r="AG26" i="600"/>
  <c r="AF26" i="600"/>
  <c r="W26" i="600"/>
  <c r="H26" i="600"/>
  <c r="AG25" i="600"/>
  <c r="AF25" i="600"/>
  <c r="W25" i="600"/>
  <c r="H25" i="600"/>
  <c r="W24" i="600"/>
  <c r="N24" i="600"/>
  <c r="P24" i="600"/>
  <c r="H24" i="600"/>
  <c r="W23" i="600"/>
  <c r="N23" i="600" s="1"/>
  <c r="P23" i="600"/>
  <c r="H23" i="600"/>
  <c r="W22" i="600"/>
  <c r="N22" i="600"/>
  <c r="P22" i="600"/>
  <c r="H22" i="600"/>
  <c r="W21" i="600"/>
  <c r="N21" i="600" s="1"/>
  <c r="P21" i="600"/>
  <c r="H21" i="600"/>
  <c r="W20" i="600"/>
  <c r="N20" i="600"/>
  <c r="P20" i="600"/>
  <c r="H20" i="600"/>
  <c r="W19" i="600"/>
  <c r="N19" i="600" s="1"/>
  <c r="P19" i="600"/>
  <c r="H19" i="600"/>
  <c r="W18" i="600"/>
  <c r="N18" i="600" s="1"/>
  <c r="P18" i="600"/>
  <c r="H18" i="600"/>
  <c r="AE17" i="600"/>
  <c r="AE2" i="600" s="1"/>
  <c r="AD17" i="600"/>
  <c r="AA17" i="600"/>
  <c r="Z17" i="600"/>
  <c r="W17" i="600"/>
  <c r="M17" i="600"/>
  <c r="AG16" i="600"/>
  <c r="AF16" i="600"/>
  <c r="W16" i="600"/>
  <c r="H16" i="600"/>
  <c r="AG15" i="600"/>
  <c r="AF15" i="600"/>
  <c r="W15" i="600"/>
  <c r="H15" i="600"/>
  <c r="AG14" i="600"/>
  <c r="AF14" i="600"/>
  <c r="W14" i="600"/>
  <c r="H14" i="600"/>
  <c r="AG13" i="600"/>
  <c r="AF13" i="600"/>
  <c r="W13" i="600"/>
  <c r="H13" i="600"/>
  <c r="W12" i="600"/>
  <c r="N12" i="600"/>
  <c r="O12" i="600" s="1"/>
  <c r="P12" i="600"/>
  <c r="H12" i="600"/>
  <c r="W11" i="600"/>
  <c r="P11" i="600"/>
  <c r="N11" i="600"/>
  <c r="H11" i="600"/>
  <c r="W10" i="600"/>
  <c r="N10" i="600"/>
  <c r="O10" i="600" s="1"/>
  <c r="P10" i="600"/>
  <c r="H10" i="600"/>
  <c r="W9" i="600"/>
  <c r="N9" i="600" s="1"/>
  <c r="P9" i="600"/>
  <c r="H9" i="600"/>
  <c r="W8" i="600"/>
  <c r="N8" i="600" s="1"/>
  <c r="O8" i="600" s="1"/>
  <c r="P8" i="600"/>
  <c r="H8" i="600"/>
  <c r="W7" i="600"/>
  <c r="N7" i="600" s="1"/>
  <c r="O7" i="600" s="1"/>
  <c r="P7" i="600"/>
  <c r="H7" i="600"/>
  <c r="W6" i="600"/>
  <c r="N6" i="600"/>
  <c r="O6" i="600" s="1"/>
  <c r="P6" i="600"/>
  <c r="H6" i="600"/>
  <c r="W5" i="600"/>
  <c r="N5" i="600"/>
  <c r="H5" i="600"/>
  <c r="Z2" i="600"/>
  <c r="I2" i="600"/>
  <c r="E1" i="600"/>
  <c r="AE173" i="599"/>
  <c r="AD173" i="599"/>
  <c r="AA173" i="599"/>
  <c r="Z173" i="599"/>
  <c r="M173" i="599"/>
  <c r="W172" i="599"/>
  <c r="H172" i="599"/>
  <c r="W171" i="599"/>
  <c r="H171" i="599"/>
  <c r="AG170" i="599"/>
  <c r="AF170" i="599"/>
  <c r="W170" i="599"/>
  <c r="H170" i="599"/>
  <c r="AG169" i="599"/>
  <c r="AF169" i="599"/>
  <c r="W169" i="599"/>
  <c r="H169" i="599"/>
  <c r="AG168" i="599"/>
  <c r="AF168" i="599"/>
  <c r="W168" i="599"/>
  <c r="H168" i="599"/>
  <c r="AG167" i="599"/>
  <c r="AF167" i="599"/>
  <c r="W167" i="599"/>
  <c r="H167" i="599"/>
  <c r="W166" i="599"/>
  <c r="N166" i="599" s="1"/>
  <c r="O166" i="599" s="1"/>
  <c r="P166" i="599"/>
  <c r="H166" i="599"/>
  <c r="W165" i="599"/>
  <c r="N165" i="599" s="1"/>
  <c r="O165" i="599" s="1"/>
  <c r="P165" i="599"/>
  <c r="H165" i="599"/>
  <c r="W164" i="599"/>
  <c r="N164" i="599"/>
  <c r="O164" i="599" s="1"/>
  <c r="P164" i="599"/>
  <c r="H164" i="599"/>
  <c r="W163" i="599"/>
  <c r="P163" i="599"/>
  <c r="N163" i="599"/>
  <c r="O163" i="599" s="1"/>
  <c r="AG163" i="599"/>
  <c r="H163" i="599"/>
  <c r="W162" i="599"/>
  <c r="N162" i="599"/>
  <c r="O162" i="599" s="1"/>
  <c r="P162" i="599"/>
  <c r="H162" i="599"/>
  <c r="W161" i="599"/>
  <c r="N161" i="599"/>
  <c r="H161" i="599"/>
  <c r="AE160" i="599"/>
  <c r="AD160" i="599"/>
  <c r="AA160" i="599"/>
  <c r="Z160" i="599"/>
  <c r="M160" i="599"/>
  <c r="W159" i="599"/>
  <c r="H159" i="599"/>
  <c r="W158" i="599"/>
  <c r="H158" i="599"/>
  <c r="W157" i="599"/>
  <c r="H157" i="599"/>
  <c r="W156" i="599"/>
  <c r="H156" i="599"/>
  <c r="AG155" i="599"/>
  <c r="AF155" i="599"/>
  <c r="W155" i="599"/>
  <c r="H155" i="599"/>
  <c r="AG154" i="599"/>
  <c r="AF154" i="599"/>
  <c r="W154" i="599"/>
  <c r="H154" i="599"/>
  <c r="AG153" i="599"/>
  <c r="AF153" i="599"/>
  <c r="W153" i="599"/>
  <c r="H153" i="599"/>
  <c r="W152" i="599"/>
  <c r="P152" i="599"/>
  <c r="N152" i="599"/>
  <c r="O152" i="599" s="1"/>
  <c r="H152" i="599"/>
  <c r="W151" i="599"/>
  <c r="P151" i="599"/>
  <c r="N151" i="599"/>
  <c r="AG151" i="599" s="1"/>
  <c r="H151" i="599"/>
  <c r="W150" i="599"/>
  <c r="P150" i="599"/>
  <c r="N150" i="599"/>
  <c r="O150" i="599" s="1"/>
  <c r="H150" i="599"/>
  <c r="W149" i="599"/>
  <c r="P149" i="599"/>
  <c r="N149" i="599"/>
  <c r="AG149" i="599" s="1"/>
  <c r="H149" i="599"/>
  <c r="W148" i="599"/>
  <c r="P148" i="599"/>
  <c r="N148" i="599"/>
  <c r="AF148" i="599" s="1"/>
  <c r="H148" i="599"/>
  <c r="AE147" i="599"/>
  <c r="AD147" i="599"/>
  <c r="AA147" i="599"/>
  <c r="Z147" i="599"/>
  <c r="W147" i="599"/>
  <c r="M147" i="599"/>
  <c r="W146" i="599"/>
  <c r="H146" i="599"/>
  <c r="AG145" i="599"/>
  <c r="AF145" i="599"/>
  <c r="W145" i="599"/>
  <c r="W144" i="599"/>
  <c r="P144" i="599"/>
  <c r="N144" i="599"/>
  <c r="AG144" i="599" s="1"/>
  <c r="H144" i="599"/>
  <c r="W143" i="599"/>
  <c r="P143" i="599"/>
  <c r="N143" i="599"/>
  <c r="O143" i="599" s="1"/>
  <c r="H143" i="599"/>
  <c r="W142" i="599"/>
  <c r="P142" i="599"/>
  <c r="N142" i="599"/>
  <c r="AG142" i="599" s="1"/>
  <c r="H142" i="599"/>
  <c r="W141" i="599"/>
  <c r="N141" i="599"/>
  <c r="O141" i="599" s="1"/>
  <c r="P141" i="599"/>
  <c r="H141" i="599"/>
  <c r="W140" i="599"/>
  <c r="P140" i="599"/>
  <c r="N140" i="599"/>
  <c r="AG140" i="599" s="1"/>
  <c r="H140" i="599"/>
  <c r="W139" i="599"/>
  <c r="N139" i="599"/>
  <c r="O139" i="599" s="1"/>
  <c r="P139" i="599"/>
  <c r="H139" i="599"/>
  <c r="W138" i="599"/>
  <c r="P138" i="599"/>
  <c r="N138" i="599"/>
  <c r="AG138" i="599" s="1"/>
  <c r="H138" i="599"/>
  <c r="W137" i="599"/>
  <c r="N137" i="599"/>
  <c r="O137" i="599" s="1"/>
  <c r="P137" i="599"/>
  <c r="H137" i="599"/>
  <c r="W136" i="599"/>
  <c r="P136" i="599"/>
  <c r="N136" i="599"/>
  <c r="AG136" i="599" s="1"/>
  <c r="H136" i="599"/>
  <c r="W135" i="599"/>
  <c r="N135" i="599" s="1"/>
  <c r="P135" i="599"/>
  <c r="P147" i="599"/>
  <c r="H135" i="599"/>
  <c r="AE134" i="599"/>
  <c r="AD134" i="599"/>
  <c r="AA134" i="599"/>
  <c r="Z134" i="599"/>
  <c r="M134" i="599"/>
  <c r="W133" i="599"/>
  <c r="H133" i="599"/>
  <c r="W132" i="599"/>
  <c r="H132" i="599"/>
  <c r="AG131" i="599"/>
  <c r="AF131" i="599"/>
  <c r="W131" i="599"/>
  <c r="H131" i="599"/>
  <c r="W130" i="599"/>
  <c r="P130" i="599"/>
  <c r="N130" i="599"/>
  <c r="H130" i="599"/>
  <c r="W129" i="599"/>
  <c r="N129" i="599" s="1"/>
  <c r="O129" i="599" s="1"/>
  <c r="P129" i="599"/>
  <c r="H129" i="599"/>
  <c r="W128" i="599"/>
  <c r="N128" i="599" s="1"/>
  <c r="P128" i="599"/>
  <c r="H128" i="599"/>
  <c r="W127" i="599"/>
  <c r="N127" i="599" s="1"/>
  <c r="O127" i="599" s="1"/>
  <c r="P127" i="599"/>
  <c r="H127" i="599"/>
  <c r="W126" i="599"/>
  <c r="N126" i="599" s="1"/>
  <c r="O126" i="599" s="1"/>
  <c r="P126" i="599"/>
  <c r="AG126" i="599"/>
  <c r="H126" i="599"/>
  <c r="W125" i="599"/>
  <c r="N125" i="599"/>
  <c r="O125" i="599" s="1"/>
  <c r="P125" i="599"/>
  <c r="H125" i="599"/>
  <c r="W124" i="599"/>
  <c r="P124" i="599"/>
  <c r="N124" i="599"/>
  <c r="O124" i="599" s="1"/>
  <c r="H124" i="599"/>
  <c r="W123" i="599"/>
  <c r="N123" i="599"/>
  <c r="O123" i="599" s="1"/>
  <c r="P123" i="599"/>
  <c r="H123" i="599"/>
  <c r="W122" i="599"/>
  <c r="N122" i="599"/>
  <c r="H122" i="599"/>
  <c r="AE121" i="599"/>
  <c r="AD121" i="599"/>
  <c r="AA121" i="599"/>
  <c r="Z121" i="599"/>
  <c r="W121" i="599"/>
  <c r="M121" i="599"/>
  <c r="AG120" i="599"/>
  <c r="AF120" i="599"/>
  <c r="W120" i="599"/>
  <c r="H120" i="599"/>
  <c r="AG119" i="599"/>
  <c r="AF119" i="599"/>
  <c r="W119" i="599"/>
  <c r="H119" i="599"/>
  <c r="AG118" i="599"/>
  <c r="AF118" i="599"/>
  <c r="W118" i="599"/>
  <c r="H118" i="599"/>
  <c r="W117" i="599"/>
  <c r="N117" i="599" s="1"/>
  <c r="P117" i="599"/>
  <c r="H117" i="599"/>
  <c r="W116" i="599"/>
  <c r="N116" i="599"/>
  <c r="AG116" i="599" s="1"/>
  <c r="P116" i="599"/>
  <c r="H116" i="599"/>
  <c r="W115" i="599"/>
  <c r="N115" i="599" s="1"/>
  <c r="P115" i="599"/>
  <c r="H115" i="599"/>
  <c r="W114" i="599"/>
  <c r="N114" i="599"/>
  <c r="P114" i="599"/>
  <c r="H114" i="599"/>
  <c r="W113" i="599"/>
  <c r="N113" i="599" s="1"/>
  <c r="O113" i="599"/>
  <c r="P113" i="599"/>
  <c r="H113" i="599"/>
  <c r="W112" i="599"/>
  <c r="N112" i="599"/>
  <c r="P112" i="599"/>
  <c r="H112" i="599"/>
  <c r="W111" i="599"/>
  <c r="N111" i="599" s="1"/>
  <c r="AG111" i="599" s="1"/>
  <c r="P111" i="599"/>
  <c r="H111" i="599"/>
  <c r="W110" i="599"/>
  <c r="N110" i="599" s="1"/>
  <c r="P110" i="599"/>
  <c r="H110" i="599"/>
  <c r="W109" i="599"/>
  <c r="N109" i="599" s="1"/>
  <c r="AG109" i="599" s="1"/>
  <c r="P109" i="599"/>
  <c r="H109" i="599"/>
  <c r="AE108" i="599"/>
  <c r="AD108" i="599"/>
  <c r="AA108" i="599"/>
  <c r="Z108" i="599"/>
  <c r="W108" i="599"/>
  <c r="M108" i="599"/>
  <c r="W107" i="599"/>
  <c r="H107" i="599"/>
  <c r="AG106" i="599"/>
  <c r="AF106" i="599"/>
  <c r="W106" i="599"/>
  <c r="H106" i="599"/>
  <c r="AG105" i="599"/>
  <c r="AF105" i="599"/>
  <c r="W105" i="599"/>
  <c r="H105" i="599"/>
  <c r="AG104" i="599"/>
  <c r="AF104" i="599"/>
  <c r="W104" i="599"/>
  <c r="H104" i="599"/>
  <c r="AG103" i="599"/>
  <c r="AF103" i="599"/>
  <c r="W103" i="599"/>
  <c r="H103" i="599"/>
  <c r="W102" i="599"/>
  <c r="N102" i="599" s="1"/>
  <c r="O102" i="599" s="1"/>
  <c r="P102" i="599"/>
  <c r="H102" i="599"/>
  <c r="W101" i="599"/>
  <c r="P101" i="599"/>
  <c r="N101" i="599"/>
  <c r="O101" i="599" s="1"/>
  <c r="R101" i="599" s="1"/>
  <c r="H101" i="599"/>
  <c r="W100" i="599"/>
  <c r="N100" i="599"/>
  <c r="O100" i="599" s="1"/>
  <c r="H100" i="599"/>
  <c r="W99" i="599"/>
  <c r="N99" i="599" s="1"/>
  <c r="P99" i="599"/>
  <c r="H99" i="599"/>
  <c r="W98" i="599"/>
  <c r="N98" i="599" s="1"/>
  <c r="O98" i="599" s="1"/>
  <c r="H98" i="599"/>
  <c r="W97" i="599"/>
  <c r="N97" i="599" s="1"/>
  <c r="P97" i="599"/>
  <c r="H97" i="599"/>
  <c r="W96" i="599"/>
  <c r="N96" i="599" s="1"/>
  <c r="P96" i="599"/>
  <c r="H96" i="599"/>
  <c r="AE95" i="599"/>
  <c r="AD95" i="599"/>
  <c r="AA95" i="599"/>
  <c r="Z95" i="599"/>
  <c r="Z2" i="599" s="1"/>
  <c r="M95" i="599"/>
  <c r="AG94" i="599"/>
  <c r="AF94" i="599"/>
  <c r="W94" i="599"/>
  <c r="H94" i="599"/>
  <c r="AG93" i="599"/>
  <c r="AF93" i="599"/>
  <c r="W93" i="599"/>
  <c r="H93" i="599"/>
  <c r="AG92" i="599"/>
  <c r="AF92" i="599"/>
  <c r="W92" i="599"/>
  <c r="H92" i="599"/>
  <c r="AG91" i="599"/>
  <c r="AF91" i="599"/>
  <c r="W91" i="599"/>
  <c r="H91" i="599"/>
  <c r="AG90" i="599"/>
  <c r="AF90" i="599"/>
  <c r="W90" i="599"/>
  <c r="H90" i="599"/>
  <c r="AG89" i="599"/>
  <c r="AF89" i="599"/>
  <c r="W89" i="599"/>
  <c r="H89" i="599"/>
  <c r="W88" i="599"/>
  <c r="N88" i="599"/>
  <c r="O88" i="599" s="1"/>
  <c r="H88" i="599"/>
  <c r="W87" i="599"/>
  <c r="N87" i="599" s="1"/>
  <c r="P87" i="599"/>
  <c r="H87" i="599"/>
  <c r="W86" i="599"/>
  <c r="N86" i="599" s="1"/>
  <c r="O86" i="599" s="1"/>
  <c r="H86" i="599"/>
  <c r="W85" i="599"/>
  <c r="N85" i="599" s="1"/>
  <c r="P85" i="599"/>
  <c r="H85" i="599"/>
  <c r="W84" i="599"/>
  <c r="N84" i="599"/>
  <c r="O84" i="599" s="1"/>
  <c r="H84" i="599"/>
  <c r="W83" i="599"/>
  <c r="N83" i="599"/>
  <c r="H83" i="599"/>
  <c r="AE82" i="599"/>
  <c r="AD82" i="599"/>
  <c r="AA82" i="599"/>
  <c r="Z82" i="599"/>
  <c r="M82" i="599"/>
  <c r="P82" i="599" s="1"/>
  <c r="W81" i="599"/>
  <c r="AG80" i="599"/>
  <c r="AF80" i="599"/>
  <c r="W80" i="599"/>
  <c r="AG79" i="599"/>
  <c r="AF79" i="599"/>
  <c r="W79" i="599"/>
  <c r="AG78" i="599"/>
  <c r="AF78" i="599"/>
  <c r="W78" i="599"/>
  <c r="AG77" i="599"/>
  <c r="AF77" i="599"/>
  <c r="W77" i="599"/>
  <c r="AG76" i="599"/>
  <c r="AF76" i="599"/>
  <c r="W76" i="599"/>
  <c r="H76" i="599"/>
  <c r="AG75" i="599"/>
  <c r="AF75" i="599"/>
  <c r="W75" i="599"/>
  <c r="H75" i="599"/>
  <c r="W74" i="599"/>
  <c r="N74" i="599" s="1"/>
  <c r="P74" i="599"/>
  <c r="H74" i="599"/>
  <c r="W73" i="599"/>
  <c r="N73" i="599"/>
  <c r="P73" i="599"/>
  <c r="H73" i="599"/>
  <c r="W72" i="599"/>
  <c r="N72" i="599" s="1"/>
  <c r="P72" i="599"/>
  <c r="H72" i="599"/>
  <c r="W71" i="599"/>
  <c r="N71" i="599"/>
  <c r="P71" i="599"/>
  <c r="H71" i="599"/>
  <c r="W70" i="599"/>
  <c r="N70" i="599"/>
  <c r="H70" i="599"/>
  <c r="AE69" i="599"/>
  <c r="AD69" i="599"/>
  <c r="AA69" i="599"/>
  <c r="Z69" i="599"/>
  <c r="W69" i="599"/>
  <c r="M69" i="599"/>
  <c r="P69" i="599" s="1"/>
  <c r="W68" i="599"/>
  <c r="H68" i="599"/>
  <c r="AG67" i="599"/>
  <c r="AF67" i="599"/>
  <c r="W67" i="599"/>
  <c r="H67" i="599"/>
  <c r="AG66" i="599"/>
  <c r="AF66" i="599"/>
  <c r="W66" i="599"/>
  <c r="H66" i="599"/>
  <c r="AG65" i="599"/>
  <c r="AF65" i="599"/>
  <c r="W65" i="599"/>
  <c r="H65" i="599"/>
  <c r="AG64" i="599"/>
  <c r="AF64" i="599"/>
  <c r="W64" i="599"/>
  <c r="H64" i="599"/>
  <c r="AG63" i="599"/>
  <c r="AF63" i="599"/>
  <c r="W63" i="599"/>
  <c r="H63" i="599"/>
  <c r="AG62" i="599"/>
  <c r="AF62" i="599"/>
  <c r="W62" i="599"/>
  <c r="H62" i="599"/>
  <c r="AG61" i="599"/>
  <c r="AF61" i="599"/>
  <c r="W61" i="599"/>
  <c r="H61" i="599"/>
  <c r="W60" i="599"/>
  <c r="N60" i="599"/>
  <c r="O60" i="599" s="1"/>
  <c r="P60" i="599"/>
  <c r="H60" i="599"/>
  <c r="W59" i="599"/>
  <c r="N59" i="599" s="1"/>
  <c r="AG59" i="599" s="1"/>
  <c r="P59" i="599"/>
  <c r="H59" i="599"/>
  <c r="W58" i="599"/>
  <c r="N58" i="599"/>
  <c r="O58" i="599" s="1"/>
  <c r="P58" i="599"/>
  <c r="H58" i="599"/>
  <c r="W57" i="599"/>
  <c r="N57" i="599" s="1"/>
  <c r="O57" i="599" s="1"/>
  <c r="P57" i="599"/>
  <c r="H57" i="599"/>
  <c r="AE56" i="599"/>
  <c r="AD56" i="599"/>
  <c r="AA56" i="599"/>
  <c r="Z56" i="599"/>
  <c r="W56" i="599"/>
  <c r="M56" i="599"/>
  <c r="W55" i="599"/>
  <c r="H55" i="599"/>
  <c r="AG54" i="599"/>
  <c r="AF54" i="599"/>
  <c r="W54" i="599"/>
  <c r="H54" i="599"/>
  <c r="AG53" i="599"/>
  <c r="AF53" i="599"/>
  <c r="W53" i="599"/>
  <c r="H53" i="599"/>
  <c r="AG52" i="599"/>
  <c r="AF52" i="599"/>
  <c r="W52" i="599"/>
  <c r="H52" i="599"/>
  <c r="W51" i="599"/>
  <c r="N51" i="599" s="1"/>
  <c r="P51" i="599"/>
  <c r="H51" i="599"/>
  <c r="W50" i="599"/>
  <c r="N50" i="599" s="1"/>
  <c r="AF50" i="599" s="1"/>
  <c r="P50" i="599"/>
  <c r="H50" i="599"/>
  <c r="W49" i="599"/>
  <c r="N49" i="599" s="1"/>
  <c r="P49" i="599"/>
  <c r="H49" i="599"/>
  <c r="W48" i="599"/>
  <c r="N48" i="599" s="1"/>
  <c r="P48" i="599"/>
  <c r="H48" i="599"/>
  <c r="W47" i="599"/>
  <c r="N47" i="599" s="1"/>
  <c r="P47" i="599"/>
  <c r="H47" i="599"/>
  <c r="W46" i="599"/>
  <c r="N46" i="599" s="1"/>
  <c r="P46" i="599"/>
  <c r="H46" i="599"/>
  <c r="W45" i="599"/>
  <c r="N45" i="599" s="1"/>
  <c r="P45" i="599"/>
  <c r="H45" i="599"/>
  <c r="W44" i="599"/>
  <c r="N44" i="599" s="1"/>
  <c r="P44" i="599"/>
  <c r="H44" i="599"/>
  <c r="AE43" i="599"/>
  <c r="AD43" i="599"/>
  <c r="AD2" i="599" s="1"/>
  <c r="AA43" i="599"/>
  <c r="AA2" i="599" s="1"/>
  <c r="Z43" i="599"/>
  <c r="M43" i="599"/>
  <c r="W42" i="599"/>
  <c r="H42" i="599"/>
  <c r="W41" i="599"/>
  <c r="H41" i="599"/>
  <c r="AG40" i="599"/>
  <c r="AF40" i="599"/>
  <c r="W40" i="599"/>
  <c r="H40" i="599"/>
  <c r="AG39" i="599"/>
  <c r="AF39" i="599"/>
  <c r="W39" i="599"/>
  <c r="H39" i="599"/>
  <c r="AG38" i="599"/>
  <c r="AF38" i="599"/>
  <c r="W38" i="599"/>
  <c r="H38" i="599"/>
  <c r="AG37" i="599"/>
  <c r="AF37" i="599"/>
  <c r="W37" i="599"/>
  <c r="H37" i="599"/>
  <c r="AG36" i="599"/>
  <c r="AF36" i="599"/>
  <c r="W36" i="599"/>
  <c r="H36" i="599"/>
  <c r="W35" i="599"/>
  <c r="N35" i="599" s="1"/>
  <c r="P35" i="599"/>
  <c r="H35" i="599"/>
  <c r="W34" i="599"/>
  <c r="N34" i="599"/>
  <c r="AG34" i="599" s="1"/>
  <c r="P34" i="599"/>
  <c r="H34" i="599"/>
  <c r="W33" i="599"/>
  <c r="N33" i="599" s="1"/>
  <c r="P33" i="599"/>
  <c r="H33" i="599"/>
  <c r="W32" i="599"/>
  <c r="N32" i="599"/>
  <c r="AG32" i="599" s="1"/>
  <c r="P32" i="599"/>
  <c r="H32" i="599"/>
  <c r="W31" i="599"/>
  <c r="N31" i="599"/>
  <c r="AG31" i="599" s="1"/>
  <c r="P31" i="599"/>
  <c r="H31" i="599"/>
  <c r="AE30" i="599"/>
  <c r="AD30" i="599"/>
  <c r="AA30" i="599"/>
  <c r="Z30" i="599"/>
  <c r="M30" i="599"/>
  <c r="AF29" i="599"/>
  <c r="W29" i="599"/>
  <c r="H29" i="599"/>
  <c r="AG28" i="599"/>
  <c r="AF28" i="599"/>
  <c r="W28" i="599"/>
  <c r="H28" i="599"/>
  <c r="AG27" i="599"/>
  <c r="AF27" i="599"/>
  <c r="W27" i="599"/>
  <c r="H27" i="599"/>
  <c r="AG26" i="599"/>
  <c r="AF26" i="599"/>
  <c r="W26" i="599"/>
  <c r="H26" i="599"/>
  <c r="AG25" i="599"/>
  <c r="AF25" i="599"/>
  <c r="W25" i="599"/>
  <c r="H25" i="599"/>
  <c r="W24" i="599"/>
  <c r="N24" i="599" s="1"/>
  <c r="P24" i="599"/>
  <c r="H24" i="599"/>
  <c r="W23" i="599"/>
  <c r="N23" i="599" s="1"/>
  <c r="O23" i="599" s="1"/>
  <c r="H23" i="599"/>
  <c r="W22" i="599"/>
  <c r="N22" i="599" s="1"/>
  <c r="P22" i="599"/>
  <c r="H22" i="599"/>
  <c r="W21" i="599"/>
  <c r="N21" i="599" s="1"/>
  <c r="O21" i="599" s="1"/>
  <c r="H21" i="599"/>
  <c r="W20" i="599"/>
  <c r="N20" i="599" s="1"/>
  <c r="P20" i="599"/>
  <c r="H20" i="599"/>
  <c r="W19" i="599"/>
  <c r="N19" i="599" s="1"/>
  <c r="O19" i="599" s="1"/>
  <c r="H19" i="599"/>
  <c r="W18" i="599"/>
  <c r="N18" i="599" s="1"/>
  <c r="O18" i="599" s="1"/>
  <c r="P30" i="599"/>
  <c r="H18" i="599"/>
  <c r="AE17" i="599"/>
  <c r="AD17" i="599"/>
  <c r="AA17" i="599"/>
  <c r="Z17" i="599"/>
  <c r="W17" i="599"/>
  <c r="M17" i="599"/>
  <c r="AG16" i="599"/>
  <c r="AF16" i="599"/>
  <c r="W16" i="599"/>
  <c r="H16" i="599"/>
  <c r="AG15" i="599"/>
  <c r="AF15" i="599"/>
  <c r="W15" i="599"/>
  <c r="H15" i="599"/>
  <c r="AG14" i="599"/>
  <c r="AF14" i="599"/>
  <c r="W14" i="599"/>
  <c r="H14" i="599"/>
  <c r="AG13" i="599"/>
  <c r="AF13" i="599"/>
  <c r="W13" i="599"/>
  <c r="H13" i="599"/>
  <c r="W12" i="599"/>
  <c r="N12" i="599"/>
  <c r="AG12" i="599" s="1"/>
  <c r="P12" i="599"/>
  <c r="H12" i="599"/>
  <c r="W11" i="599"/>
  <c r="P11" i="599"/>
  <c r="N11" i="599"/>
  <c r="O11" i="599" s="1"/>
  <c r="H11" i="599"/>
  <c r="W10" i="599"/>
  <c r="N10" i="599"/>
  <c r="AG10" i="599" s="1"/>
  <c r="P10" i="599"/>
  <c r="H10" i="599"/>
  <c r="W9" i="599"/>
  <c r="N9" i="599" s="1"/>
  <c r="P9" i="599"/>
  <c r="H9" i="599"/>
  <c r="W8" i="599"/>
  <c r="N8" i="599" s="1"/>
  <c r="AG8" i="599" s="1"/>
  <c r="P8" i="599"/>
  <c r="H8" i="599"/>
  <c r="W7" i="599"/>
  <c r="N7" i="599" s="1"/>
  <c r="P7" i="599"/>
  <c r="H7" i="599"/>
  <c r="W6" i="599"/>
  <c r="N6" i="599"/>
  <c r="AG6" i="599" s="1"/>
  <c r="P6" i="599"/>
  <c r="H6" i="599"/>
  <c r="W5" i="599"/>
  <c r="N5" i="599" s="1"/>
  <c r="P5" i="599"/>
  <c r="H5" i="599"/>
  <c r="AE2" i="599"/>
  <c r="I2" i="599"/>
  <c r="E1" i="599"/>
  <c r="N95" i="602" l="1"/>
  <c r="O7" i="599"/>
  <c r="AF7" i="599"/>
  <c r="O9" i="599"/>
  <c r="R9" i="599" s="1"/>
  <c r="AF9" i="599"/>
  <c r="N134" i="599"/>
  <c r="O128" i="599"/>
  <c r="Q128" i="599" s="1"/>
  <c r="AG128" i="599"/>
  <c r="O11" i="600"/>
  <c r="Q11" i="600" s="1"/>
  <c r="AG11" i="600"/>
  <c r="AF22" i="600"/>
  <c r="AG22" i="600"/>
  <c r="AF47" i="601"/>
  <c r="AG47" i="601"/>
  <c r="O99" i="602"/>
  <c r="AG99" i="602"/>
  <c r="AF20" i="600"/>
  <c r="AG20" i="600"/>
  <c r="O34" i="600"/>
  <c r="AF7" i="601"/>
  <c r="AG7" i="601"/>
  <c r="O44" i="601"/>
  <c r="AF44" i="601"/>
  <c r="AF109" i="601"/>
  <c r="AG109" i="601"/>
  <c r="I1" i="602"/>
  <c r="O122" i="602"/>
  <c r="O134" i="602" s="1"/>
  <c r="O130" i="599"/>
  <c r="Q130" i="599" s="1"/>
  <c r="AG130" i="599"/>
  <c r="AG7" i="600"/>
  <c r="O9" i="600"/>
  <c r="AG9" i="600"/>
  <c r="AA2" i="600"/>
  <c r="O35" i="600"/>
  <c r="Q35" i="600" s="1"/>
  <c r="AG35" i="600"/>
  <c r="AF99" i="600"/>
  <c r="AG99" i="600"/>
  <c r="AG137" i="600"/>
  <c r="O33" i="601"/>
  <c r="Q33" i="601" s="1"/>
  <c r="AG33" i="601"/>
  <c r="AF33" i="601"/>
  <c r="AF51" i="601"/>
  <c r="AG51" i="601"/>
  <c r="O87" i="601"/>
  <c r="AG87" i="601"/>
  <c r="AG113" i="601"/>
  <c r="O115" i="601"/>
  <c r="Q115" i="601" s="1"/>
  <c r="AG115" i="601"/>
  <c r="AF115" i="601"/>
  <c r="AF18" i="602"/>
  <c r="O33" i="602"/>
  <c r="AG33" i="602"/>
  <c r="O85" i="602"/>
  <c r="AG85" i="602"/>
  <c r="AG89" i="602"/>
  <c r="O97" i="602"/>
  <c r="R97" i="602" s="1"/>
  <c r="AG97" i="602"/>
  <c r="AG117" i="602"/>
  <c r="AG70" i="599"/>
  <c r="AF70" i="599"/>
  <c r="AF71" i="599"/>
  <c r="AG71" i="599"/>
  <c r="AG70" i="600"/>
  <c r="AF70" i="600"/>
  <c r="N95" i="601"/>
  <c r="G1" i="599"/>
  <c r="G2" i="599" s="1"/>
  <c r="AG50" i="599"/>
  <c r="O60" i="600"/>
  <c r="Q60" i="600" s="1"/>
  <c r="AF60" i="600"/>
  <c r="AG96" i="600"/>
  <c r="AF96" i="600"/>
  <c r="AF11" i="601"/>
  <c r="AG11" i="601"/>
  <c r="AF45" i="601"/>
  <c r="AG45" i="601"/>
  <c r="O143" i="602"/>
  <c r="Q143" i="602" s="1"/>
  <c r="AG143" i="602"/>
  <c r="I1" i="599"/>
  <c r="AF11" i="599"/>
  <c r="AF73" i="599"/>
  <c r="AG73" i="599"/>
  <c r="AG124" i="599"/>
  <c r="N173" i="599"/>
  <c r="AG165" i="599"/>
  <c r="AF24" i="600"/>
  <c r="AG24" i="600"/>
  <c r="AD2" i="600"/>
  <c r="AG34" i="600"/>
  <c r="AF35" i="600"/>
  <c r="O70" i="600"/>
  <c r="N95" i="600"/>
  <c r="AG95" i="600" s="1"/>
  <c r="AH83" i="600" s="1"/>
  <c r="AG87" i="600"/>
  <c r="AF97" i="600"/>
  <c r="AG97" i="600"/>
  <c r="AF9" i="601"/>
  <c r="AG9" i="601"/>
  <c r="AD2" i="601"/>
  <c r="AF49" i="601"/>
  <c r="AG49" i="601"/>
  <c r="N108" i="601"/>
  <c r="AG108" i="601" s="1"/>
  <c r="AH96" i="601" s="1"/>
  <c r="O111" i="601"/>
  <c r="AF111" i="601"/>
  <c r="AF113" i="601"/>
  <c r="N17" i="602"/>
  <c r="AG17" i="602" s="1"/>
  <c r="AH5" i="602" s="1"/>
  <c r="Z2" i="602"/>
  <c r="O45" i="602"/>
  <c r="AG45" i="602"/>
  <c r="AG47" i="602"/>
  <c r="AG103" i="602"/>
  <c r="N95" i="599"/>
  <c r="N17" i="600"/>
  <c r="G1" i="602"/>
  <c r="G2" i="602" s="1"/>
  <c r="N160" i="602"/>
  <c r="AG160" i="602" s="1"/>
  <c r="AH148" i="602" s="1"/>
  <c r="R19" i="599"/>
  <c r="Q19" i="599"/>
  <c r="AG22" i="599"/>
  <c r="AF22" i="599"/>
  <c r="O22" i="599"/>
  <c r="AG48" i="599"/>
  <c r="AF48" i="599"/>
  <c r="O48" i="599"/>
  <c r="R84" i="599"/>
  <c r="Q84" i="599"/>
  <c r="AG87" i="599"/>
  <c r="AF87" i="599"/>
  <c r="O87" i="599"/>
  <c r="N108" i="599"/>
  <c r="AF96" i="599"/>
  <c r="O96" i="599"/>
  <c r="AG96" i="599"/>
  <c r="R98" i="599"/>
  <c r="Q98" i="599"/>
  <c r="R21" i="599"/>
  <c r="Q21" i="599"/>
  <c r="AG24" i="599"/>
  <c r="AF24" i="599"/>
  <c r="O24" i="599"/>
  <c r="AF35" i="599"/>
  <c r="O35" i="599"/>
  <c r="AG35" i="599"/>
  <c r="AG46" i="599"/>
  <c r="AF46" i="599"/>
  <c r="O46" i="599"/>
  <c r="AF49" i="599"/>
  <c r="O49" i="599"/>
  <c r="AG49" i="599"/>
  <c r="R58" i="599"/>
  <c r="Q58" i="599"/>
  <c r="AG95" i="599"/>
  <c r="AH83" i="599" s="1"/>
  <c r="AF95" i="599"/>
  <c r="R86" i="599"/>
  <c r="Q86" i="599"/>
  <c r="R100" i="599"/>
  <c r="Q100" i="599"/>
  <c r="AF5" i="599"/>
  <c r="N17" i="599"/>
  <c r="O5" i="599"/>
  <c r="AG5" i="599"/>
  <c r="R11" i="599"/>
  <c r="R23" i="599"/>
  <c r="Q23" i="599"/>
  <c r="O44" i="599"/>
  <c r="AG44" i="599"/>
  <c r="N56" i="599"/>
  <c r="AF44" i="599"/>
  <c r="AF47" i="599"/>
  <c r="O47" i="599"/>
  <c r="AG47" i="599"/>
  <c r="AF51" i="599"/>
  <c r="O51" i="599"/>
  <c r="AG51" i="599"/>
  <c r="AF72" i="599"/>
  <c r="O72" i="599"/>
  <c r="AG72" i="599"/>
  <c r="R88" i="599"/>
  <c r="Q88" i="599"/>
  <c r="P95" i="599"/>
  <c r="AG97" i="599"/>
  <c r="AF97" i="599"/>
  <c r="O97" i="599"/>
  <c r="R102" i="599"/>
  <c r="Q102" i="599"/>
  <c r="P17" i="599"/>
  <c r="AG20" i="599"/>
  <c r="AF20" i="599"/>
  <c r="O20" i="599"/>
  <c r="AF33" i="599"/>
  <c r="O33" i="599"/>
  <c r="AG33" i="599"/>
  <c r="AF45" i="599"/>
  <c r="O45" i="599"/>
  <c r="AG45" i="599"/>
  <c r="R60" i="599"/>
  <c r="Q60" i="599"/>
  <c r="AF74" i="599"/>
  <c r="O74" i="599"/>
  <c r="AG74" i="599"/>
  <c r="AG85" i="599"/>
  <c r="AF85" i="599"/>
  <c r="O85" i="599"/>
  <c r="AG99" i="599"/>
  <c r="AF99" i="599"/>
  <c r="O99" i="599"/>
  <c r="O6" i="599"/>
  <c r="AG7" i="599"/>
  <c r="O8" i="599"/>
  <c r="AG9" i="599"/>
  <c r="O10" i="599"/>
  <c r="Q11" i="599"/>
  <c r="AG11" i="599"/>
  <c r="O12" i="599"/>
  <c r="P18" i="599"/>
  <c r="P19" i="599"/>
  <c r="AF19" i="599"/>
  <c r="P21" i="599"/>
  <c r="AF21" i="599"/>
  <c r="P23" i="599"/>
  <c r="AF23" i="599"/>
  <c r="O31" i="599"/>
  <c r="O32" i="599"/>
  <c r="O34" i="599"/>
  <c r="P43" i="599"/>
  <c r="N43" i="599"/>
  <c r="O50" i="599"/>
  <c r="P56" i="599"/>
  <c r="AF58" i="599"/>
  <c r="AF60" i="599"/>
  <c r="O70" i="599"/>
  <c r="O71" i="599"/>
  <c r="O73" i="599"/>
  <c r="P83" i="599"/>
  <c r="P84" i="599"/>
  <c r="AF84" i="599"/>
  <c r="P86" i="599"/>
  <c r="AF86" i="599"/>
  <c r="P88" i="599"/>
  <c r="AF88" i="599"/>
  <c r="P98" i="599"/>
  <c r="AF98" i="599"/>
  <c r="P100" i="599"/>
  <c r="AF100" i="599"/>
  <c r="AG101" i="599"/>
  <c r="O111" i="599"/>
  <c r="AF115" i="599"/>
  <c r="O115" i="599"/>
  <c r="AG115" i="599"/>
  <c r="AF117" i="599"/>
  <c r="O117" i="599"/>
  <c r="AG117" i="599"/>
  <c r="AF134" i="599"/>
  <c r="R139" i="599"/>
  <c r="Q139" i="599"/>
  <c r="R143" i="599"/>
  <c r="Q143" i="599"/>
  <c r="R164" i="599"/>
  <c r="Q164" i="599"/>
  <c r="P17" i="600"/>
  <c r="AF21" i="600"/>
  <c r="O21" i="600"/>
  <c r="AG21" i="600"/>
  <c r="R32" i="600"/>
  <c r="Q32" i="600"/>
  <c r="AF6" i="599"/>
  <c r="AF8" i="599"/>
  <c r="AF10" i="599"/>
  <c r="AF12" i="599"/>
  <c r="AF18" i="599"/>
  <c r="AG19" i="599"/>
  <c r="AG21" i="599"/>
  <c r="AG23" i="599"/>
  <c r="AF32" i="599"/>
  <c r="AF34" i="599"/>
  <c r="AF57" i="599"/>
  <c r="AG58" i="599"/>
  <c r="O59" i="599"/>
  <c r="AG60" i="599"/>
  <c r="N69" i="599"/>
  <c r="P70" i="599"/>
  <c r="N82" i="599"/>
  <c r="AF83" i="599"/>
  <c r="AG84" i="599"/>
  <c r="AG86" i="599"/>
  <c r="AG88" i="599"/>
  <c r="P108" i="599"/>
  <c r="AG98" i="599"/>
  <c r="AG100" i="599"/>
  <c r="Q101" i="599"/>
  <c r="AF101" i="599"/>
  <c r="AF102" i="599"/>
  <c r="AG113" i="599"/>
  <c r="AG114" i="599"/>
  <c r="AF114" i="599"/>
  <c r="O114" i="599"/>
  <c r="R125" i="599"/>
  <c r="Q125" i="599"/>
  <c r="R129" i="599"/>
  <c r="Q129" i="599"/>
  <c r="AF135" i="599"/>
  <c r="N147" i="599"/>
  <c r="O135" i="599"/>
  <c r="AG135" i="599"/>
  <c r="P160" i="599"/>
  <c r="P173" i="599"/>
  <c r="R6" i="600"/>
  <c r="Q6" i="600"/>
  <c r="R10" i="600"/>
  <c r="Q10" i="600"/>
  <c r="AF23" i="600"/>
  <c r="O23" i="600"/>
  <c r="AG23" i="600"/>
  <c r="R31" i="600"/>
  <c r="AG18" i="599"/>
  <c r="N30" i="599"/>
  <c r="AF31" i="599"/>
  <c r="AG57" i="599"/>
  <c r="AF59" i="599"/>
  <c r="AG83" i="599"/>
  <c r="AG102" i="599"/>
  <c r="AF112" i="599"/>
  <c r="O112" i="599"/>
  <c r="AG112" i="599"/>
  <c r="AF113" i="599"/>
  <c r="R137" i="599"/>
  <c r="Q137" i="599"/>
  <c r="R141" i="599"/>
  <c r="Q141" i="599"/>
  <c r="R162" i="599"/>
  <c r="Q162" i="599"/>
  <c r="R166" i="599"/>
  <c r="Q166" i="599"/>
  <c r="O18" i="600"/>
  <c r="N30" i="600"/>
  <c r="AG18" i="600"/>
  <c r="AF18" i="600"/>
  <c r="O83" i="599"/>
  <c r="N121" i="599"/>
  <c r="O109" i="599"/>
  <c r="AF109" i="599"/>
  <c r="AF110" i="599"/>
  <c r="O110" i="599"/>
  <c r="AG110" i="599"/>
  <c r="AF111" i="599"/>
  <c r="R113" i="599"/>
  <c r="Q113" i="599"/>
  <c r="R123" i="599"/>
  <c r="Q123" i="599"/>
  <c r="R127" i="599"/>
  <c r="Q127" i="599"/>
  <c r="P134" i="599"/>
  <c r="R150" i="599"/>
  <c r="Q150" i="599"/>
  <c r="R152" i="599"/>
  <c r="Q152" i="599"/>
  <c r="AG173" i="599"/>
  <c r="AH161" i="599" s="1"/>
  <c r="G1" i="600"/>
  <c r="G2" i="600" s="1"/>
  <c r="R8" i="600"/>
  <c r="Q8" i="600"/>
  <c r="R12" i="600"/>
  <c r="Q12" i="600"/>
  <c r="AF19" i="600"/>
  <c r="O19" i="600"/>
  <c r="AG19" i="600"/>
  <c r="O116" i="599"/>
  <c r="P121" i="599"/>
  <c r="P122" i="599"/>
  <c r="AF123" i="599"/>
  <c r="AF125" i="599"/>
  <c r="AF127" i="599"/>
  <c r="AF129" i="599"/>
  <c r="AG134" i="599"/>
  <c r="AH122" i="599" s="1"/>
  <c r="AF137" i="599"/>
  <c r="AF139" i="599"/>
  <c r="AF141" i="599"/>
  <c r="AF143" i="599"/>
  <c r="AG148" i="599"/>
  <c r="AF150" i="599"/>
  <c r="AF152" i="599"/>
  <c r="P161" i="599"/>
  <c r="AF162" i="599"/>
  <c r="AF164" i="599"/>
  <c r="AF166" i="599"/>
  <c r="AF173" i="599"/>
  <c r="P5" i="600"/>
  <c r="AF6" i="600"/>
  <c r="AF8" i="600"/>
  <c r="AF10" i="600"/>
  <c r="AF12" i="600"/>
  <c r="AG17" i="600"/>
  <c r="AH5" i="600" s="1"/>
  <c r="O20" i="600"/>
  <c r="O22" i="600"/>
  <c r="O24" i="600"/>
  <c r="P31" i="600"/>
  <c r="P32" i="600"/>
  <c r="AF32" i="600"/>
  <c r="O33" i="600"/>
  <c r="AF33" i="600"/>
  <c r="P43" i="600"/>
  <c r="AF45" i="600"/>
  <c r="O45" i="600"/>
  <c r="AG46" i="600"/>
  <c r="AF46" i="600"/>
  <c r="AF47" i="600"/>
  <c r="O47" i="600"/>
  <c r="AG48" i="600"/>
  <c r="AF48" i="600"/>
  <c r="R70" i="600"/>
  <c r="AG72" i="600"/>
  <c r="AF72" i="600"/>
  <c r="O72" i="600"/>
  <c r="AF100" i="600"/>
  <c r="O100" i="600"/>
  <c r="AG100" i="600"/>
  <c r="AG112" i="600"/>
  <c r="AF112" i="600"/>
  <c r="O112" i="600"/>
  <c r="AG114" i="600"/>
  <c r="AF114" i="600"/>
  <c r="O114" i="600"/>
  <c r="AF138" i="600"/>
  <c r="O138" i="600"/>
  <c r="AG138" i="600"/>
  <c r="AF116" i="599"/>
  <c r="AF122" i="599"/>
  <c r="AG123" i="599"/>
  <c r="AG125" i="599"/>
  <c r="AG127" i="599"/>
  <c r="AG129" i="599"/>
  <c r="O136" i="599"/>
  <c r="AG137" i="599"/>
  <c r="O138" i="599"/>
  <c r="AG139" i="599"/>
  <c r="O140" i="599"/>
  <c r="AG141" i="599"/>
  <c r="O142" i="599"/>
  <c r="AG143" i="599"/>
  <c r="O144" i="599"/>
  <c r="O148" i="599"/>
  <c r="O149" i="599"/>
  <c r="AG150" i="599"/>
  <c r="O151" i="599"/>
  <c r="AG152" i="599"/>
  <c r="N160" i="599"/>
  <c r="AF161" i="599"/>
  <c r="AG162" i="599"/>
  <c r="AG164" i="599"/>
  <c r="AG166" i="599"/>
  <c r="AF5" i="600"/>
  <c r="AG6" i="600"/>
  <c r="AG8" i="600"/>
  <c r="AG10" i="600"/>
  <c r="AG12" i="600"/>
  <c r="P30" i="600"/>
  <c r="AF31" i="600"/>
  <c r="AG32" i="600"/>
  <c r="R35" i="600"/>
  <c r="N43" i="600"/>
  <c r="P46" i="600"/>
  <c r="Q48" i="600"/>
  <c r="P48" i="600"/>
  <c r="O50" i="600"/>
  <c r="AG50" i="600"/>
  <c r="AF50" i="600"/>
  <c r="O57" i="600"/>
  <c r="AG57" i="600"/>
  <c r="N69" i="600"/>
  <c r="AF57" i="600"/>
  <c r="P69" i="600"/>
  <c r="O73" i="600"/>
  <c r="AG73" i="600"/>
  <c r="AF73" i="600"/>
  <c r="AF98" i="600"/>
  <c r="O98" i="600"/>
  <c r="AG98" i="600"/>
  <c r="AF109" i="600"/>
  <c r="N121" i="600"/>
  <c r="O109" i="600"/>
  <c r="AG109" i="600"/>
  <c r="R111" i="600"/>
  <c r="Q111" i="600"/>
  <c r="AF128" i="600"/>
  <c r="O128" i="600"/>
  <c r="AG128" i="600"/>
  <c r="AF136" i="600"/>
  <c r="O136" i="600"/>
  <c r="AG136" i="600"/>
  <c r="AG122" i="599"/>
  <c r="AF124" i="599"/>
  <c r="AF126" i="599"/>
  <c r="AF128" i="599"/>
  <c r="AF130" i="599"/>
  <c r="AF136" i="599"/>
  <c r="AF138" i="599"/>
  <c r="AF140" i="599"/>
  <c r="AF142" i="599"/>
  <c r="AF144" i="599"/>
  <c r="AF149" i="599"/>
  <c r="AF151" i="599"/>
  <c r="AG161" i="599"/>
  <c r="AF163" i="599"/>
  <c r="AF165" i="599"/>
  <c r="AG5" i="600"/>
  <c r="AF7" i="600"/>
  <c r="AF9" i="600"/>
  <c r="AF11" i="600"/>
  <c r="AG31" i="600"/>
  <c r="AG74" i="600"/>
  <c r="AF74" i="600"/>
  <c r="O74" i="600"/>
  <c r="R113" i="600"/>
  <c r="Q113" i="600"/>
  <c r="AF126" i="600"/>
  <c r="O126" i="600"/>
  <c r="AG126" i="600"/>
  <c r="O122" i="599"/>
  <c r="Q124" i="599"/>
  <c r="Q126" i="599"/>
  <c r="O161" i="599"/>
  <c r="Q163" i="599"/>
  <c r="Q165" i="599"/>
  <c r="O5" i="600"/>
  <c r="Q7" i="600"/>
  <c r="Q9" i="600"/>
  <c r="N56" i="600"/>
  <c r="O44" i="600"/>
  <c r="AG44" i="600"/>
  <c r="R46" i="600"/>
  <c r="Q46" i="600"/>
  <c r="AG49" i="600"/>
  <c r="AF49" i="600"/>
  <c r="O49" i="600"/>
  <c r="AG51" i="600"/>
  <c r="AF51" i="600"/>
  <c r="O51" i="600"/>
  <c r="O71" i="600"/>
  <c r="AG71" i="600"/>
  <c r="AF71" i="600"/>
  <c r="O75" i="600"/>
  <c r="AG75" i="600"/>
  <c r="AF75" i="600"/>
  <c r="AF95" i="600"/>
  <c r="AG110" i="600"/>
  <c r="AF110" i="600"/>
  <c r="O110" i="600"/>
  <c r="AF124" i="600"/>
  <c r="O124" i="600"/>
  <c r="AG124" i="600"/>
  <c r="N147" i="600"/>
  <c r="O135" i="600"/>
  <c r="AG135" i="600"/>
  <c r="AF135" i="600"/>
  <c r="P50" i="600"/>
  <c r="Q58" i="600"/>
  <c r="AG58" i="600"/>
  <c r="O59" i="600"/>
  <c r="AG60" i="600"/>
  <c r="P70" i="600"/>
  <c r="P71" i="600"/>
  <c r="P73" i="600"/>
  <c r="P75" i="600"/>
  <c r="P82" i="600"/>
  <c r="N82" i="600"/>
  <c r="AF83" i="600"/>
  <c r="AG84" i="600"/>
  <c r="AG86" i="600"/>
  <c r="O96" i="600"/>
  <c r="O97" i="600"/>
  <c r="O99" i="600"/>
  <c r="P111" i="600"/>
  <c r="AF111" i="600"/>
  <c r="P113" i="600"/>
  <c r="AF113" i="600"/>
  <c r="O122" i="600"/>
  <c r="O123" i="600"/>
  <c r="O125" i="600"/>
  <c r="O127" i="600"/>
  <c r="O129" i="600"/>
  <c r="P134" i="600"/>
  <c r="N134" i="600"/>
  <c r="O137" i="600"/>
  <c r="O141" i="600"/>
  <c r="N160" i="600"/>
  <c r="O148" i="600"/>
  <c r="AF148" i="600"/>
  <c r="AG148" i="600"/>
  <c r="P160" i="600"/>
  <c r="AG162" i="600"/>
  <c r="AF162" i="600"/>
  <c r="O162" i="600"/>
  <c r="AG12" i="601"/>
  <c r="AF12" i="601"/>
  <c r="O12" i="601"/>
  <c r="AG32" i="601"/>
  <c r="AF32" i="601"/>
  <c r="O32" i="601"/>
  <c r="AG50" i="601"/>
  <c r="AF50" i="601"/>
  <c r="O50" i="601"/>
  <c r="R58" i="601"/>
  <c r="Q58" i="601"/>
  <c r="P69" i="601"/>
  <c r="AF72" i="601"/>
  <c r="O72" i="601"/>
  <c r="AG72" i="601"/>
  <c r="AG75" i="601"/>
  <c r="AF75" i="601"/>
  <c r="O75" i="601"/>
  <c r="AF110" i="601"/>
  <c r="AG110" i="601"/>
  <c r="O110" i="601"/>
  <c r="AF59" i="600"/>
  <c r="Q70" i="600"/>
  <c r="O82" i="600"/>
  <c r="R82" i="600" s="1"/>
  <c r="S70" i="600" s="1"/>
  <c r="AG83" i="600"/>
  <c r="AF85" i="600"/>
  <c r="AF87" i="600"/>
  <c r="AG111" i="600"/>
  <c r="AG113" i="600"/>
  <c r="AF123" i="600"/>
  <c r="AF125" i="600"/>
  <c r="AF127" i="600"/>
  <c r="AF129" i="600"/>
  <c r="Q139" i="600"/>
  <c r="AG143" i="600"/>
  <c r="AG5" i="601"/>
  <c r="AF5" i="601"/>
  <c r="N17" i="601"/>
  <c r="O5" i="601"/>
  <c r="G1" i="601"/>
  <c r="G2" i="601" s="1"/>
  <c r="AG10" i="601"/>
  <c r="AF10" i="601"/>
  <c r="O10" i="601"/>
  <c r="O19" i="601"/>
  <c r="AG19" i="601"/>
  <c r="AF19" i="601"/>
  <c r="R31" i="601"/>
  <c r="R35" i="601"/>
  <c r="Q35" i="601"/>
  <c r="AG73" i="601"/>
  <c r="AF73" i="601"/>
  <c r="O73" i="601"/>
  <c r="R86" i="601"/>
  <c r="Q86" i="601"/>
  <c r="P108" i="601"/>
  <c r="P72" i="600"/>
  <c r="P74" i="600"/>
  <c r="O83" i="600"/>
  <c r="O84" i="600"/>
  <c r="R85" i="600"/>
  <c r="O86" i="600"/>
  <c r="R87" i="600"/>
  <c r="P95" i="600"/>
  <c r="P108" i="600"/>
  <c r="N108" i="600"/>
  <c r="AF122" i="600"/>
  <c r="R139" i="600"/>
  <c r="AF142" i="600"/>
  <c r="O142" i="600"/>
  <c r="AG142" i="600"/>
  <c r="AF143" i="600"/>
  <c r="AG161" i="600"/>
  <c r="AF161" i="600"/>
  <c r="N173" i="600"/>
  <c r="O161" i="600"/>
  <c r="AG8" i="601"/>
  <c r="AF8" i="601"/>
  <c r="O8" i="601"/>
  <c r="O21" i="601"/>
  <c r="AG21" i="601"/>
  <c r="AF21" i="601"/>
  <c r="R33" i="601"/>
  <c r="R44" i="601"/>
  <c r="Q44" i="601"/>
  <c r="AG46" i="601"/>
  <c r="AF46" i="601"/>
  <c r="O46" i="601"/>
  <c r="R60" i="601"/>
  <c r="Q60" i="601"/>
  <c r="AG70" i="601"/>
  <c r="AF70" i="601"/>
  <c r="N82" i="601"/>
  <c r="O70" i="601"/>
  <c r="P95" i="601"/>
  <c r="R100" i="601"/>
  <c r="Q100" i="601"/>
  <c r="P135" i="600"/>
  <c r="O140" i="600"/>
  <c r="AG140" i="600"/>
  <c r="AF141" i="600"/>
  <c r="O143" i="600"/>
  <c r="AF149" i="600"/>
  <c r="O149" i="600"/>
  <c r="AG149" i="600"/>
  <c r="AG150" i="600"/>
  <c r="O150" i="600"/>
  <c r="AF151" i="600"/>
  <c r="O151" i="600"/>
  <c r="AG151" i="600"/>
  <c r="AG152" i="600"/>
  <c r="O152" i="600"/>
  <c r="AG164" i="600"/>
  <c r="AF164" i="600"/>
  <c r="O164" i="600"/>
  <c r="AG6" i="601"/>
  <c r="AF6" i="601"/>
  <c r="O6" i="601"/>
  <c r="O18" i="601"/>
  <c r="N30" i="601"/>
  <c r="AG18" i="601"/>
  <c r="AF18" i="601"/>
  <c r="O23" i="601"/>
  <c r="AG23" i="601"/>
  <c r="AF23" i="601"/>
  <c r="AG34" i="601"/>
  <c r="AF34" i="601"/>
  <c r="O34" i="601"/>
  <c r="AG48" i="601"/>
  <c r="AF48" i="601"/>
  <c r="O48" i="601"/>
  <c r="O57" i="601"/>
  <c r="AG57" i="601"/>
  <c r="N69" i="601"/>
  <c r="AF57" i="601"/>
  <c r="AG71" i="601"/>
  <c r="AF71" i="601"/>
  <c r="O71" i="601"/>
  <c r="AF74" i="601"/>
  <c r="O74" i="601"/>
  <c r="AG74" i="601"/>
  <c r="R84" i="601"/>
  <c r="Q84" i="601"/>
  <c r="R98" i="601"/>
  <c r="Q98" i="601"/>
  <c r="AF112" i="601"/>
  <c r="AG112" i="601"/>
  <c r="O112" i="601"/>
  <c r="P173" i="600"/>
  <c r="P17" i="601"/>
  <c r="P43" i="601"/>
  <c r="N43" i="601"/>
  <c r="P56" i="601"/>
  <c r="N56" i="601"/>
  <c r="AF58" i="601"/>
  <c r="AF60" i="601"/>
  <c r="P83" i="601"/>
  <c r="AF84" i="601"/>
  <c r="AF86" i="601"/>
  <c r="AF95" i="601"/>
  <c r="AG96" i="601"/>
  <c r="AF98" i="601"/>
  <c r="AF100" i="601"/>
  <c r="R111" i="601"/>
  <c r="P114" i="601"/>
  <c r="R114" i="601"/>
  <c r="P121" i="601"/>
  <c r="R140" i="601"/>
  <c r="Q140" i="601"/>
  <c r="AG143" i="601"/>
  <c r="AF143" i="601"/>
  <c r="O143" i="601"/>
  <c r="N160" i="601"/>
  <c r="R151" i="601"/>
  <c r="Q151" i="601"/>
  <c r="N173" i="601"/>
  <c r="AF161" i="601"/>
  <c r="O161" i="601"/>
  <c r="AG161" i="601"/>
  <c r="O20" i="601"/>
  <c r="O22" i="601"/>
  <c r="O24" i="601"/>
  <c r="O43" i="601"/>
  <c r="R43" i="601" s="1"/>
  <c r="S31" i="601" s="1"/>
  <c r="AG44" i="601"/>
  <c r="AG58" i="601"/>
  <c r="O59" i="601"/>
  <c r="AG60" i="601"/>
  <c r="P70" i="601"/>
  <c r="P71" i="601"/>
  <c r="P73" i="601"/>
  <c r="P75" i="601"/>
  <c r="P82" i="601"/>
  <c r="AF83" i="601"/>
  <c r="AG84" i="601"/>
  <c r="O85" i="601"/>
  <c r="AG86" i="601"/>
  <c r="O96" i="601"/>
  <c r="O97" i="601"/>
  <c r="AG98" i="601"/>
  <c r="O99" i="601"/>
  <c r="AG100" i="601"/>
  <c r="N121" i="601"/>
  <c r="AF122" i="601"/>
  <c r="N134" i="601"/>
  <c r="O122" i="601"/>
  <c r="AG122" i="601"/>
  <c r="AG137" i="601"/>
  <c r="AF137" i="601"/>
  <c r="O137" i="601"/>
  <c r="R142" i="601"/>
  <c r="Q142" i="601"/>
  <c r="O163" i="600"/>
  <c r="O7" i="601"/>
  <c r="O9" i="601"/>
  <c r="O11" i="601"/>
  <c r="P20" i="601"/>
  <c r="AF20" i="601"/>
  <c r="P22" i="601"/>
  <c r="AF22" i="601"/>
  <c r="P24" i="601"/>
  <c r="AF24" i="601"/>
  <c r="Q31" i="601"/>
  <c r="AF31" i="601"/>
  <c r="O45" i="601"/>
  <c r="O47" i="601"/>
  <c r="O49" i="601"/>
  <c r="O51" i="601"/>
  <c r="AF59" i="601"/>
  <c r="AG83" i="601"/>
  <c r="AF85" i="601"/>
  <c r="AF87" i="601"/>
  <c r="AF97" i="601"/>
  <c r="AF99" i="601"/>
  <c r="O109" i="601"/>
  <c r="Q111" i="601"/>
  <c r="Q113" i="601"/>
  <c r="Q114" i="601"/>
  <c r="R124" i="601"/>
  <c r="Q124" i="601"/>
  <c r="R126" i="601"/>
  <c r="Q126" i="601"/>
  <c r="R128" i="601"/>
  <c r="Q128" i="601"/>
  <c r="R136" i="601"/>
  <c r="Q136" i="601"/>
  <c r="AG139" i="601"/>
  <c r="AF139" i="601"/>
  <c r="O139" i="601"/>
  <c r="AG150" i="601"/>
  <c r="AF150" i="601"/>
  <c r="O150" i="601"/>
  <c r="P160" i="601"/>
  <c r="O83" i="601"/>
  <c r="AF96" i="601"/>
  <c r="P109" i="601"/>
  <c r="AF114" i="601"/>
  <c r="AG114" i="601"/>
  <c r="R138" i="601"/>
  <c r="Q138" i="601"/>
  <c r="AG141" i="601"/>
  <c r="AF141" i="601"/>
  <c r="O141" i="601"/>
  <c r="R149" i="601"/>
  <c r="Q149" i="601"/>
  <c r="AG152" i="601"/>
  <c r="AF152" i="601"/>
  <c r="O152" i="601"/>
  <c r="AF124" i="601"/>
  <c r="AF126" i="601"/>
  <c r="AF128" i="601"/>
  <c r="P135" i="601"/>
  <c r="AF136" i="601"/>
  <c r="P138" i="601"/>
  <c r="AF138" i="601"/>
  <c r="P140" i="601"/>
  <c r="AF140" i="601"/>
  <c r="P142" i="601"/>
  <c r="AF142" i="601"/>
  <c r="N147" i="601"/>
  <c r="P148" i="601"/>
  <c r="P149" i="601"/>
  <c r="AF149" i="601"/>
  <c r="P151" i="601"/>
  <c r="AF151" i="601"/>
  <c r="AG162" i="601"/>
  <c r="AG22" i="602"/>
  <c r="AF22" i="602"/>
  <c r="O22" i="602"/>
  <c r="AF25" i="602"/>
  <c r="O25" i="602"/>
  <c r="AG25" i="602"/>
  <c r="N43" i="602"/>
  <c r="AG35" i="602"/>
  <c r="AF35" i="602"/>
  <c r="O35" i="602"/>
  <c r="N56" i="602"/>
  <c r="AF44" i="602"/>
  <c r="O44" i="602"/>
  <c r="AG44" i="602"/>
  <c r="R49" i="602"/>
  <c r="Q49" i="602"/>
  <c r="O123" i="601"/>
  <c r="AG124" i="601"/>
  <c r="O125" i="601"/>
  <c r="AG126" i="601"/>
  <c r="O127" i="601"/>
  <c r="AG128" i="601"/>
  <c r="O129" i="601"/>
  <c r="AF135" i="601"/>
  <c r="AG136" i="601"/>
  <c r="AG138" i="601"/>
  <c r="AG140" i="601"/>
  <c r="AG142" i="601"/>
  <c r="AF148" i="601"/>
  <c r="AG149" i="601"/>
  <c r="AG151" i="601"/>
  <c r="O162" i="601"/>
  <c r="AF162" i="601"/>
  <c r="O164" i="601"/>
  <c r="AG164" i="601"/>
  <c r="AF164" i="601"/>
  <c r="AF17" i="602"/>
  <c r="R6" i="602"/>
  <c r="Q6" i="602"/>
  <c r="R8" i="602"/>
  <c r="Q8" i="602"/>
  <c r="R10" i="602"/>
  <c r="Q10" i="602"/>
  <c r="R12" i="602"/>
  <c r="Q12" i="602"/>
  <c r="P17" i="602"/>
  <c r="AG20" i="602"/>
  <c r="AF20" i="602"/>
  <c r="O20" i="602"/>
  <c r="AF23" i="602"/>
  <c r="O23" i="602"/>
  <c r="AG23" i="602"/>
  <c r="R34" i="602"/>
  <c r="Q34" i="602"/>
  <c r="AG37" i="602"/>
  <c r="AF37" i="602"/>
  <c r="O37" i="602"/>
  <c r="R46" i="602"/>
  <c r="Q46" i="602"/>
  <c r="AF123" i="601"/>
  <c r="AF125" i="601"/>
  <c r="AF127" i="601"/>
  <c r="AF129" i="601"/>
  <c r="AG135" i="601"/>
  <c r="AG148" i="601"/>
  <c r="AF21" i="602"/>
  <c r="O21" i="602"/>
  <c r="AG21" i="602"/>
  <c r="AG26" i="602"/>
  <c r="AF26" i="602"/>
  <c r="O26" i="602"/>
  <c r="R36" i="602"/>
  <c r="Q36" i="602"/>
  <c r="P43" i="602"/>
  <c r="O148" i="601"/>
  <c r="AG163" i="601"/>
  <c r="O163" i="601"/>
  <c r="AF163" i="601"/>
  <c r="P173" i="601"/>
  <c r="N30" i="602"/>
  <c r="AF19" i="602"/>
  <c r="O19" i="602"/>
  <c r="AG19" i="602"/>
  <c r="AG24" i="602"/>
  <c r="AF24" i="602"/>
  <c r="O24" i="602"/>
  <c r="R32" i="602"/>
  <c r="Q32" i="602"/>
  <c r="R48" i="602"/>
  <c r="Q48" i="602"/>
  <c r="AF6" i="602"/>
  <c r="AF8" i="602"/>
  <c r="AF10" i="602"/>
  <c r="AF12" i="602"/>
  <c r="Q18" i="602"/>
  <c r="P31" i="602"/>
  <c r="AF32" i="602"/>
  <c r="P34" i="602"/>
  <c r="AF34" i="602"/>
  <c r="P36" i="602"/>
  <c r="AF36" i="602"/>
  <c r="AF46" i="602"/>
  <c r="AF48" i="602"/>
  <c r="O71" i="602"/>
  <c r="AG71" i="602"/>
  <c r="AF71" i="602"/>
  <c r="O75" i="602"/>
  <c r="AG75" i="602"/>
  <c r="AF75" i="602"/>
  <c r="AF95" i="602"/>
  <c r="AG95" i="602"/>
  <c r="AH83" i="602" s="1"/>
  <c r="AG96" i="602"/>
  <c r="AF96" i="602"/>
  <c r="N108" i="602"/>
  <c r="O96" i="602"/>
  <c r="AF5" i="602"/>
  <c r="AG6" i="602"/>
  <c r="O7" i="602"/>
  <c r="AG8" i="602"/>
  <c r="O9" i="602"/>
  <c r="AG10" i="602"/>
  <c r="O11" i="602"/>
  <c r="AG12" i="602"/>
  <c r="AG18" i="602"/>
  <c r="P30" i="602"/>
  <c r="AF31" i="602"/>
  <c r="AG32" i="602"/>
  <c r="AG34" i="602"/>
  <c r="AG36" i="602"/>
  <c r="P56" i="602"/>
  <c r="AG46" i="602"/>
  <c r="AG48" i="602"/>
  <c r="AF49" i="602"/>
  <c r="AG50" i="602"/>
  <c r="AF50" i="602"/>
  <c r="AG72" i="602"/>
  <c r="AF72" i="602"/>
  <c r="O72" i="602"/>
  <c r="AG5" i="602"/>
  <c r="AF7" i="602"/>
  <c r="AF9" i="602"/>
  <c r="AF11" i="602"/>
  <c r="AG31" i="602"/>
  <c r="AF33" i="602"/>
  <c r="AF45" i="602"/>
  <c r="AF47" i="602"/>
  <c r="AG49" i="602"/>
  <c r="O70" i="602"/>
  <c r="AG70" i="602"/>
  <c r="AF70" i="602"/>
  <c r="N82" i="602"/>
  <c r="O73" i="602"/>
  <c r="AG73" i="602"/>
  <c r="AF73" i="602"/>
  <c r="O5" i="602"/>
  <c r="O31" i="602"/>
  <c r="Q45" i="602"/>
  <c r="R47" i="602"/>
  <c r="R50" i="602"/>
  <c r="O57" i="602"/>
  <c r="AG57" i="602"/>
  <c r="N69" i="602"/>
  <c r="AF57" i="602"/>
  <c r="AG74" i="602"/>
  <c r="AF74" i="602"/>
  <c r="O74" i="602"/>
  <c r="AG58" i="602"/>
  <c r="O59" i="602"/>
  <c r="AG60" i="602"/>
  <c r="O61" i="602"/>
  <c r="P70" i="602"/>
  <c r="P73" i="602"/>
  <c r="P75" i="602"/>
  <c r="AF83" i="602"/>
  <c r="AG84" i="602"/>
  <c r="AG86" i="602"/>
  <c r="AG88" i="602"/>
  <c r="AG90" i="602"/>
  <c r="AG98" i="602"/>
  <c r="AG100" i="602"/>
  <c r="AG102" i="602"/>
  <c r="P108" i="602"/>
  <c r="AF109" i="602"/>
  <c r="N121" i="602"/>
  <c r="O109" i="602"/>
  <c r="AG109" i="602"/>
  <c r="R111" i="602"/>
  <c r="Q111" i="602"/>
  <c r="R115" i="602"/>
  <c r="Q115" i="602"/>
  <c r="R126" i="602"/>
  <c r="Q126" i="602"/>
  <c r="P134" i="602"/>
  <c r="R136" i="602"/>
  <c r="Q136" i="602"/>
  <c r="R138" i="602"/>
  <c r="Q138" i="602"/>
  <c r="R142" i="602"/>
  <c r="Q142" i="602"/>
  <c r="AF161" i="602"/>
  <c r="N173" i="602"/>
  <c r="O161" i="602"/>
  <c r="AG161" i="602"/>
  <c r="O51" i="602"/>
  <c r="AF59" i="602"/>
  <c r="AF61" i="602"/>
  <c r="AG83" i="602"/>
  <c r="AF85" i="602"/>
  <c r="AF87" i="602"/>
  <c r="AF89" i="602"/>
  <c r="AF97" i="602"/>
  <c r="AF99" i="602"/>
  <c r="AF101" i="602"/>
  <c r="AF103" i="602"/>
  <c r="AG127" i="602"/>
  <c r="AF127" i="602"/>
  <c r="O127" i="602"/>
  <c r="O58" i="602"/>
  <c r="O60" i="602"/>
  <c r="P72" i="602"/>
  <c r="P74" i="602"/>
  <c r="O83" i="602"/>
  <c r="O84" i="602"/>
  <c r="R85" i="602"/>
  <c r="O86" i="602"/>
  <c r="R87" i="602"/>
  <c r="O88" i="602"/>
  <c r="R89" i="602"/>
  <c r="O90" i="602"/>
  <c r="P95" i="602"/>
  <c r="O98" i="602"/>
  <c r="Q99" i="602"/>
  <c r="O100" i="602"/>
  <c r="R101" i="602"/>
  <c r="O102" i="602"/>
  <c r="R103" i="602"/>
  <c r="AG125" i="602"/>
  <c r="AF125" i="602"/>
  <c r="O125" i="602"/>
  <c r="R140" i="602"/>
  <c r="Q140" i="602"/>
  <c r="R149" i="602"/>
  <c r="Q149" i="602"/>
  <c r="R151" i="602"/>
  <c r="Q151" i="602"/>
  <c r="R163" i="602"/>
  <c r="Q163" i="602"/>
  <c r="R113" i="602"/>
  <c r="Q113" i="602"/>
  <c r="AF160" i="602"/>
  <c r="AF111" i="602"/>
  <c r="AF113" i="602"/>
  <c r="AF115" i="602"/>
  <c r="AF117" i="602"/>
  <c r="O123" i="602"/>
  <c r="R124" i="602"/>
  <c r="AG124" i="602"/>
  <c r="P135" i="602"/>
  <c r="AF136" i="602"/>
  <c r="AF138" i="602"/>
  <c r="AF140" i="602"/>
  <c r="AF142" i="602"/>
  <c r="N147" i="602"/>
  <c r="P148" i="602"/>
  <c r="AF149" i="602"/>
  <c r="AF151" i="602"/>
  <c r="AF163" i="602"/>
  <c r="O110" i="602"/>
  <c r="AG111" i="602"/>
  <c r="O112" i="602"/>
  <c r="AG113" i="602"/>
  <c r="O114" i="602"/>
  <c r="AG115" i="602"/>
  <c r="O116" i="602"/>
  <c r="R117" i="602"/>
  <c r="P121" i="602"/>
  <c r="P122" i="602"/>
  <c r="AF123" i="602"/>
  <c r="N134" i="602"/>
  <c r="Q135" i="602"/>
  <c r="AF135" i="602"/>
  <c r="AG136" i="602"/>
  <c r="O137" i="602"/>
  <c r="O147" i="602" s="1"/>
  <c r="AG138" i="602"/>
  <c r="AG140" i="602"/>
  <c r="AG142" i="602"/>
  <c r="AF148" i="602"/>
  <c r="AG149" i="602"/>
  <c r="O150" i="602"/>
  <c r="AG151" i="602"/>
  <c r="O162" i="602"/>
  <c r="AG163" i="602"/>
  <c r="O164" i="602"/>
  <c r="P173" i="602"/>
  <c r="AF110" i="602"/>
  <c r="AF112" i="602"/>
  <c r="AF114" i="602"/>
  <c r="AF116" i="602"/>
  <c r="AF122" i="602"/>
  <c r="O128" i="602"/>
  <c r="AG135" i="602"/>
  <c r="AF137" i="602"/>
  <c r="AF139" i="602"/>
  <c r="AF141" i="602"/>
  <c r="AF143" i="602"/>
  <c r="AG148" i="602"/>
  <c r="AF150" i="602"/>
  <c r="AF162" i="602"/>
  <c r="AF164" i="602"/>
  <c r="Q139" i="602"/>
  <c r="Q141" i="602"/>
  <c r="O148" i="602"/>
  <c r="R34" i="600" l="1"/>
  <c r="Q34" i="600"/>
  <c r="O147" i="601"/>
  <c r="Q147" i="601" s="1"/>
  <c r="R115" i="601"/>
  <c r="R60" i="600"/>
  <c r="O56" i="601"/>
  <c r="R56" i="601" s="1"/>
  <c r="S44" i="601" s="1"/>
  <c r="R147" i="601"/>
  <c r="S135" i="601" s="1"/>
  <c r="R128" i="602"/>
  <c r="Q128" i="602"/>
  <c r="Q162" i="602"/>
  <c r="R162" i="602"/>
  <c r="R148" i="602"/>
  <c r="Q148" i="602"/>
  <c r="O160" i="602"/>
  <c r="Q116" i="602"/>
  <c r="R116" i="602"/>
  <c r="Q112" i="602"/>
  <c r="R112" i="602"/>
  <c r="AG147" i="602"/>
  <c r="AH135" i="602" s="1"/>
  <c r="AF147" i="602"/>
  <c r="R123" i="602"/>
  <c r="Q123" i="602"/>
  <c r="Q124" i="602"/>
  <c r="R143" i="602"/>
  <c r="R139" i="602"/>
  <c r="O95" i="602"/>
  <c r="R83" i="602"/>
  <c r="Q83" i="602"/>
  <c r="R58" i="602"/>
  <c r="Q58" i="602"/>
  <c r="R127" i="602"/>
  <c r="Q127" i="602"/>
  <c r="AG173" i="602"/>
  <c r="AH161" i="602" s="1"/>
  <c r="AF173" i="602"/>
  <c r="R141" i="602"/>
  <c r="R59" i="602"/>
  <c r="Q59" i="602"/>
  <c r="R99" i="602"/>
  <c r="R5" i="602"/>
  <c r="Q5" i="602"/>
  <c r="O17" i="602"/>
  <c r="Q101" i="602"/>
  <c r="Q89" i="602"/>
  <c r="Q72" i="602"/>
  <c r="R72" i="602"/>
  <c r="R18" i="602"/>
  <c r="Q9" i="602"/>
  <c r="R9" i="602"/>
  <c r="R71" i="602"/>
  <c r="Q71" i="602"/>
  <c r="Q47" i="602"/>
  <c r="R24" i="602"/>
  <c r="Q24" i="602"/>
  <c r="R19" i="602"/>
  <c r="Q19" i="602"/>
  <c r="R148" i="601"/>
  <c r="Q148" i="601"/>
  <c r="O160" i="601"/>
  <c r="Q37" i="602"/>
  <c r="R37" i="602"/>
  <c r="R23" i="602"/>
  <c r="Q23" i="602"/>
  <c r="Q162" i="601"/>
  <c r="R162" i="601"/>
  <c r="Q35" i="602"/>
  <c r="R35" i="602"/>
  <c r="Q139" i="601"/>
  <c r="R139" i="601"/>
  <c r="R51" i="601"/>
  <c r="Q51" i="601"/>
  <c r="R11" i="601"/>
  <c r="Q11" i="601"/>
  <c r="Q99" i="601"/>
  <c r="R99" i="601"/>
  <c r="Q24" i="601"/>
  <c r="R24" i="601"/>
  <c r="AG160" i="601"/>
  <c r="AH148" i="601" s="1"/>
  <c r="AF160" i="601"/>
  <c r="Q43" i="601"/>
  <c r="AG43" i="601"/>
  <c r="AH31" i="601" s="1"/>
  <c r="AF43" i="601"/>
  <c r="Q112" i="601"/>
  <c r="R112" i="601"/>
  <c r="Q87" i="601"/>
  <c r="R6" i="601"/>
  <c r="Q6" i="601"/>
  <c r="R143" i="600"/>
  <c r="Q143" i="600"/>
  <c r="R140" i="600"/>
  <c r="Q140" i="600"/>
  <c r="R46" i="601"/>
  <c r="Q46" i="601"/>
  <c r="Q142" i="600"/>
  <c r="R142" i="600"/>
  <c r="O95" i="600"/>
  <c r="R83" i="600"/>
  <c r="Q83" i="600"/>
  <c r="R10" i="601"/>
  <c r="Q10" i="601"/>
  <c r="R5" i="601"/>
  <c r="Q5" i="601"/>
  <c r="O17" i="601"/>
  <c r="Q110" i="601"/>
  <c r="R110" i="601"/>
  <c r="AG95" i="601"/>
  <c r="AH83" i="601" s="1"/>
  <c r="R162" i="600"/>
  <c r="Q162" i="600"/>
  <c r="R141" i="600"/>
  <c r="Q141" i="600"/>
  <c r="R123" i="600"/>
  <c r="Q123" i="600"/>
  <c r="O108" i="600"/>
  <c r="R96" i="600"/>
  <c r="Q96" i="600"/>
  <c r="O147" i="600"/>
  <c r="R135" i="600"/>
  <c r="Q135" i="600"/>
  <c r="R71" i="600"/>
  <c r="Q71" i="600"/>
  <c r="R58" i="600"/>
  <c r="Q49" i="600"/>
  <c r="R49" i="600"/>
  <c r="R48" i="600"/>
  <c r="O56" i="600"/>
  <c r="R44" i="600"/>
  <c r="Q44" i="600"/>
  <c r="R161" i="599"/>
  <c r="Q161" i="599"/>
  <c r="O173" i="599"/>
  <c r="R126" i="600"/>
  <c r="Q126" i="600"/>
  <c r="R50" i="600"/>
  <c r="Q50" i="600"/>
  <c r="AG160" i="599"/>
  <c r="AH148" i="599" s="1"/>
  <c r="AF160" i="599"/>
  <c r="Q149" i="599"/>
  <c r="R149" i="599"/>
  <c r="Q142" i="599"/>
  <c r="R142" i="599"/>
  <c r="Q138" i="599"/>
  <c r="R138" i="599"/>
  <c r="Q114" i="600"/>
  <c r="R114" i="600"/>
  <c r="R22" i="600"/>
  <c r="Q22" i="600"/>
  <c r="R116" i="599"/>
  <c r="Q116" i="599"/>
  <c r="R130" i="599"/>
  <c r="R126" i="599"/>
  <c r="AF17" i="600"/>
  <c r="R165" i="599"/>
  <c r="Q114" i="599"/>
  <c r="R114" i="599"/>
  <c r="AG82" i="599"/>
  <c r="AH70" i="599" s="1"/>
  <c r="AF82" i="599"/>
  <c r="Q82" i="599"/>
  <c r="Q59" i="599"/>
  <c r="R59" i="599"/>
  <c r="R163" i="599"/>
  <c r="R115" i="599"/>
  <c r="Q115" i="599"/>
  <c r="R73" i="599"/>
  <c r="Q73" i="599"/>
  <c r="R34" i="599"/>
  <c r="Q34" i="599"/>
  <c r="R8" i="599"/>
  <c r="Q8" i="599"/>
  <c r="Q99" i="599"/>
  <c r="R99" i="599"/>
  <c r="R45" i="599"/>
  <c r="Q45" i="599"/>
  <c r="AG56" i="599"/>
  <c r="AH44" i="599" s="1"/>
  <c r="Q56" i="599"/>
  <c r="AF56" i="599"/>
  <c r="R7" i="599"/>
  <c r="O69" i="599"/>
  <c r="R69" i="599" s="1"/>
  <c r="S57" i="599" s="1"/>
  <c r="R46" i="599"/>
  <c r="Q46" i="599"/>
  <c r="R35" i="599"/>
  <c r="Q35" i="599"/>
  <c r="R18" i="599"/>
  <c r="Q87" i="599"/>
  <c r="R87" i="599"/>
  <c r="Q22" i="599"/>
  <c r="R22" i="599"/>
  <c r="Q122" i="602"/>
  <c r="Q164" i="602"/>
  <c r="R164" i="602"/>
  <c r="Q150" i="602"/>
  <c r="R150" i="602"/>
  <c r="R122" i="602"/>
  <c r="R102" i="602"/>
  <c r="Q102" i="602"/>
  <c r="R98" i="602"/>
  <c r="Q98" i="602"/>
  <c r="R90" i="602"/>
  <c r="Q90" i="602"/>
  <c r="R86" i="602"/>
  <c r="Q86" i="602"/>
  <c r="Q51" i="602"/>
  <c r="R51" i="602"/>
  <c r="Q87" i="602"/>
  <c r="O69" i="602"/>
  <c r="R69" i="602" s="1"/>
  <c r="S57" i="602" s="1"/>
  <c r="R57" i="602"/>
  <c r="Q57" i="602"/>
  <c r="Q103" i="602"/>
  <c r="O108" i="602"/>
  <c r="R96" i="602"/>
  <c r="Q96" i="602"/>
  <c r="R75" i="602"/>
  <c r="Q75" i="602"/>
  <c r="Q163" i="601"/>
  <c r="R163" i="601"/>
  <c r="R26" i="602"/>
  <c r="Q26" i="602"/>
  <c r="R21" i="602"/>
  <c r="Q21" i="602"/>
  <c r="R33" i="602"/>
  <c r="Q127" i="601"/>
  <c r="R127" i="601"/>
  <c r="Q123" i="601"/>
  <c r="R123" i="601"/>
  <c r="O56" i="602"/>
  <c r="R56" i="602" s="1"/>
  <c r="S44" i="602" s="1"/>
  <c r="Q44" i="602"/>
  <c r="R44" i="602"/>
  <c r="R25" i="602"/>
  <c r="Q25" i="602"/>
  <c r="AG147" i="601"/>
  <c r="AH135" i="601" s="1"/>
  <c r="AF147" i="601"/>
  <c r="Q152" i="601"/>
  <c r="R152" i="601"/>
  <c r="R135" i="601"/>
  <c r="Q150" i="601"/>
  <c r="R150" i="601"/>
  <c r="O121" i="601"/>
  <c r="R109" i="601"/>
  <c r="Q109" i="601"/>
  <c r="R49" i="601"/>
  <c r="Q49" i="601"/>
  <c r="R9" i="601"/>
  <c r="Q9" i="601"/>
  <c r="AG121" i="601"/>
  <c r="AH109" i="601" s="1"/>
  <c r="AF121" i="601"/>
  <c r="Q85" i="601"/>
  <c r="R85" i="601"/>
  <c r="Q22" i="601"/>
  <c r="R22" i="601"/>
  <c r="AG173" i="601"/>
  <c r="AH161" i="601" s="1"/>
  <c r="AF173" i="601"/>
  <c r="Q143" i="601"/>
  <c r="R143" i="601"/>
  <c r="AF108" i="601"/>
  <c r="R74" i="601"/>
  <c r="Q74" i="601"/>
  <c r="O69" i="601"/>
  <c r="R69" i="601" s="1"/>
  <c r="S57" i="601" s="1"/>
  <c r="R57" i="601"/>
  <c r="Q57" i="601"/>
  <c r="R34" i="601"/>
  <c r="Q34" i="601"/>
  <c r="Q151" i="600"/>
  <c r="R151" i="600"/>
  <c r="AG108" i="600"/>
  <c r="AH96" i="600" s="1"/>
  <c r="AF108" i="600"/>
  <c r="R86" i="600"/>
  <c r="Q86" i="600"/>
  <c r="AG17" i="601"/>
  <c r="AH5" i="601" s="1"/>
  <c r="AF17" i="601"/>
  <c r="R75" i="601"/>
  <c r="Q75" i="601"/>
  <c r="R72" i="601"/>
  <c r="Q72" i="601"/>
  <c r="R137" i="600"/>
  <c r="Q137" i="600"/>
  <c r="R129" i="600"/>
  <c r="Q129" i="600"/>
  <c r="R122" i="600"/>
  <c r="Q122" i="600"/>
  <c r="O134" i="600"/>
  <c r="Q82" i="600"/>
  <c r="AG82" i="600"/>
  <c r="AH70" i="600" s="1"/>
  <c r="AF82" i="600"/>
  <c r="R59" i="600"/>
  <c r="Q59" i="600"/>
  <c r="AG147" i="600"/>
  <c r="AH135" i="600" s="1"/>
  <c r="AF147" i="600"/>
  <c r="Q110" i="600"/>
  <c r="R110" i="600"/>
  <c r="R75" i="600"/>
  <c r="Q75" i="600"/>
  <c r="Q51" i="600"/>
  <c r="R51" i="600"/>
  <c r="AG56" i="600"/>
  <c r="AH44" i="600" s="1"/>
  <c r="Q56" i="600"/>
  <c r="AF56" i="600"/>
  <c r="R5" i="600"/>
  <c r="Q5" i="600"/>
  <c r="O17" i="600"/>
  <c r="Q87" i="600"/>
  <c r="R136" i="600"/>
  <c r="Q136" i="600"/>
  <c r="R128" i="600"/>
  <c r="Q128" i="600"/>
  <c r="O69" i="600"/>
  <c r="R69" i="600" s="1"/>
  <c r="S57" i="600" s="1"/>
  <c r="R57" i="600"/>
  <c r="Q57" i="600"/>
  <c r="AG43" i="600"/>
  <c r="AH31" i="600" s="1"/>
  <c r="AF43" i="600"/>
  <c r="Q43" i="600"/>
  <c r="Q148" i="599"/>
  <c r="O160" i="599"/>
  <c r="R148" i="599"/>
  <c r="Q85" i="600"/>
  <c r="R47" i="600"/>
  <c r="Q47" i="600"/>
  <c r="R45" i="600"/>
  <c r="Q45" i="600"/>
  <c r="R20" i="600"/>
  <c r="Q20" i="600"/>
  <c r="O121" i="599"/>
  <c r="R109" i="599"/>
  <c r="Q109" i="599"/>
  <c r="Q31" i="600"/>
  <c r="R23" i="600"/>
  <c r="Q23" i="600"/>
  <c r="R9" i="600"/>
  <c r="O147" i="599"/>
  <c r="Q135" i="599"/>
  <c r="R135" i="599"/>
  <c r="R117" i="599"/>
  <c r="Q117" i="599"/>
  <c r="R71" i="599"/>
  <c r="Q71" i="599"/>
  <c r="R32" i="599"/>
  <c r="Q32" i="599"/>
  <c r="R10" i="599"/>
  <c r="Q10" i="599"/>
  <c r="Q20" i="599"/>
  <c r="R20" i="599"/>
  <c r="R47" i="599"/>
  <c r="Q47" i="599"/>
  <c r="O30" i="599"/>
  <c r="O108" i="599"/>
  <c r="Q96" i="599"/>
  <c r="R96" i="599"/>
  <c r="R48" i="599"/>
  <c r="Q48" i="599"/>
  <c r="Q9" i="599"/>
  <c r="R134" i="602"/>
  <c r="S122" i="602" s="1"/>
  <c r="Q134" i="602"/>
  <c r="Q147" i="602"/>
  <c r="Q114" i="602"/>
  <c r="R114" i="602"/>
  <c r="Q110" i="602"/>
  <c r="R110" i="602"/>
  <c r="R125" i="602"/>
  <c r="Q125" i="602"/>
  <c r="Q117" i="602"/>
  <c r="Q109" i="602"/>
  <c r="O121" i="602"/>
  <c r="R109" i="602"/>
  <c r="R61" i="602"/>
  <c r="Q61" i="602"/>
  <c r="R73" i="602"/>
  <c r="Q73" i="602"/>
  <c r="R70" i="602"/>
  <c r="O82" i="602"/>
  <c r="R82" i="602" s="1"/>
  <c r="S70" i="602" s="1"/>
  <c r="Q70" i="602"/>
  <c r="Q97" i="602"/>
  <c r="Q85" i="602"/>
  <c r="Q11" i="602"/>
  <c r="R11" i="602"/>
  <c r="Q7" i="602"/>
  <c r="R7" i="602"/>
  <c r="AG108" i="602"/>
  <c r="AH96" i="602" s="1"/>
  <c r="AF108" i="602"/>
  <c r="AG30" i="602"/>
  <c r="AH18" i="602" s="1"/>
  <c r="AF30" i="602"/>
  <c r="Q50" i="602"/>
  <c r="R45" i="602"/>
  <c r="Q33" i="602"/>
  <c r="R20" i="602"/>
  <c r="Q20" i="602"/>
  <c r="Q164" i="601"/>
  <c r="R164" i="601"/>
  <c r="O30" i="602"/>
  <c r="Q141" i="601"/>
  <c r="R141" i="601"/>
  <c r="R47" i="601"/>
  <c r="Q47" i="601"/>
  <c r="R7" i="601"/>
  <c r="Q7" i="601"/>
  <c r="Q137" i="601"/>
  <c r="R137" i="601"/>
  <c r="Q122" i="601"/>
  <c r="O134" i="601"/>
  <c r="R122" i="601"/>
  <c r="Q97" i="601"/>
  <c r="R97" i="601"/>
  <c r="Q59" i="601"/>
  <c r="R59" i="601"/>
  <c r="Q20" i="601"/>
  <c r="R20" i="601"/>
  <c r="AG56" i="601"/>
  <c r="AH44" i="601" s="1"/>
  <c r="Q56" i="601"/>
  <c r="AF56" i="601"/>
  <c r="R48" i="601"/>
  <c r="Q48" i="601"/>
  <c r="AF30" i="601"/>
  <c r="AG30" i="601"/>
  <c r="AH18" i="601" s="1"/>
  <c r="R152" i="600"/>
  <c r="Q152" i="600"/>
  <c r="Q149" i="600"/>
  <c r="R149" i="600"/>
  <c r="R70" i="601"/>
  <c r="O82" i="601"/>
  <c r="R82" i="601" s="1"/>
  <c r="S70" i="601" s="1"/>
  <c r="Q70" i="601"/>
  <c r="R21" i="601"/>
  <c r="Q21" i="601"/>
  <c r="R161" i="600"/>
  <c r="Q161" i="600"/>
  <c r="O173" i="600"/>
  <c r="R73" i="601"/>
  <c r="Q73" i="601"/>
  <c r="O160" i="600"/>
  <c r="Q148" i="600"/>
  <c r="R148" i="600"/>
  <c r="R127" i="600"/>
  <c r="Q127" i="600"/>
  <c r="R99" i="600"/>
  <c r="Q99" i="600"/>
  <c r="R122" i="599"/>
  <c r="Q122" i="599"/>
  <c r="O134" i="599"/>
  <c r="Q109" i="600"/>
  <c r="O121" i="600"/>
  <c r="R109" i="600"/>
  <c r="R98" i="600"/>
  <c r="Q98" i="600"/>
  <c r="Q151" i="599"/>
  <c r="R151" i="599"/>
  <c r="Q144" i="599"/>
  <c r="R144" i="599"/>
  <c r="Q140" i="599"/>
  <c r="R140" i="599"/>
  <c r="Q136" i="599"/>
  <c r="R136" i="599"/>
  <c r="R138" i="600"/>
  <c r="Q138" i="600"/>
  <c r="R33" i="600"/>
  <c r="Q33" i="600"/>
  <c r="R19" i="600"/>
  <c r="Q19" i="600"/>
  <c r="R11" i="600"/>
  <c r="R7" i="600"/>
  <c r="R110" i="599"/>
  <c r="Q110" i="599"/>
  <c r="AG121" i="599"/>
  <c r="AH109" i="599" s="1"/>
  <c r="AF121" i="599"/>
  <c r="AG30" i="600"/>
  <c r="AH18" i="600" s="1"/>
  <c r="AF30" i="600"/>
  <c r="AG147" i="599"/>
  <c r="AH135" i="599" s="1"/>
  <c r="AF147" i="599"/>
  <c r="R128" i="599"/>
  <c r="R124" i="599"/>
  <c r="AF69" i="599"/>
  <c r="AG69" i="599"/>
  <c r="AH57" i="599" s="1"/>
  <c r="Q69" i="599"/>
  <c r="R111" i="599"/>
  <c r="Q111" i="599"/>
  <c r="R70" i="599"/>
  <c r="O82" i="599"/>
  <c r="R82" i="599" s="1"/>
  <c r="S70" i="599" s="1"/>
  <c r="Q70" i="599"/>
  <c r="R50" i="599"/>
  <c r="Q50" i="599"/>
  <c r="Q43" i="599"/>
  <c r="AG43" i="599"/>
  <c r="AH31" i="599" s="1"/>
  <c r="AF43" i="599"/>
  <c r="R31" i="599"/>
  <c r="Q31" i="599"/>
  <c r="O43" i="599"/>
  <c r="R43" i="599" s="1"/>
  <c r="S31" i="599" s="1"/>
  <c r="R12" i="599"/>
  <c r="Q12" i="599"/>
  <c r="R51" i="599"/>
  <c r="Q51" i="599"/>
  <c r="O56" i="599"/>
  <c r="R44" i="599"/>
  <c r="Q44" i="599"/>
  <c r="Q5" i="599"/>
  <c r="O17" i="599"/>
  <c r="R5" i="599"/>
  <c r="Q57" i="599"/>
  <c r="R49" i="599"/>
  <c r="Q49" i="599"/>
  <c r="Q24" i="599"/>
  <c r="R24" i="599"/>
  <c r="Q137" i="602"/>
  <c r="R137" i="602"/>
  <c r="AG134" i="602"/>
  <c r="AH122" i="602" s="1"/>
  <c r="AF134" i="602"/>
  <c r="R100" i="602"/>
  <c r="Q100" i="602"/>
  <c r="R88" i="602"/>
  <c r="Q88" i="602"/>
  <c r="R84" i="602"/>
  <c r="Q84" i="602"/>
  <c r="R60" i="602"/>
  <c r="Q60" i="602"/>
  <c r="R135" i="602"/>
  <c r="Q161" i="602"/>
  <c r="O173" i="602"/>
  <c r="R161" i="602"/>
  <c r="AF121" i="602"/>
  <c r="AG121" i="602"/>
  <c r="AH109" i="602" s="1"/>
  <c r="Q74" i="602"/>
  <c r="R74" i="602"/>
  <c r="AG69" i="602"/>
  <c r="AH57" i="602" s="1"/>
  <c r="Q69" i="602"/>
  <c r="AF69" i="602"/>
  <c r="R31" i="602"/>
  <c r="Q31" i="602"/>
  <c r="O43" i="602"/>
  <c r="R43" i="602" s="1"/>
  <c r="S31" i="602" s="1"/>
  <c r="Q82" i="602"/>
  <c r="AG82" i="602"/>
  <c r="AH70" i="602" s="1"/>
  <c r="AF82" i="602"/>
  <c r="Q129" i="601"/>
  <c r="R129" i="601"/>
  <c r="Q125" i="601"/>
  <c r="R125" i="601"/>
  <c r="AG56" i="602"/>
  <c r="AH44" i="602" s="1"/>
  <c r="Q56" i="602"/>
  <c r="AF56" i="602"/>
  <c r="Q43" i="602"/>
  <c r="AG43" i="602"/>
  <c r="AH31" i="602" s="1"/>
  <c r="AF43" i="602"/>
  <c r="R22" i="602"/>
  <c r="Q22" i="602"/>
  <c r="Q135" i="601"/>
  <c r="R83" i="601"/>
  <c r="Q83" i="601"/>
  <c r="O95" i="601"/>
  <c r="R45" i="601"/>
  <c r="Q45" i="601"/>
  <c r="R163" i="600"/>
  <c r="Q163" i="600"/>
  <c r="AG134" i="601"/>
  <c r="AH122" i="601" s="1"/>
  <c r="AF134" i="601"/>
  <c r="Q96" i="601"/>
  <c r="O108" i="601"/>
  <c r="R96" i="601"/>
  <c r="O173" i="601"/>
  <c r="Q161" i="601"/>
  <c r="R161" i="601"/>
  <c r="R87" i="601"/>
  <c r="R71" i="601"/>
  <c r="Q71" i="601"/>
  <c r="AF69" i="601"/>
  <c r="AG69" i="601"/>
  <c r="AH57" i="601" s="1"/>
  <c r="Q69" i="601"/>
  <c r="R23" i="601"/>
  <c r="Q23" i="601"/>
  <c r="O30" i="601"/>
  <c r="R18" i="601"/>
  <c r="Q18" i="601"/>
  <c r="R164" i="600"/>
  <c r="Q164" i="600"/>
  <c r="R150" i="600"/>
  <c r="Q150" i="600"/>
  <c r="AG82" i="601"/>
  <c r="AH70" i="601" s="1"/>
  <c r="AF82" i="601"/>
  <c r="Q82" i="601"/>
  <c r="R8" i="601"/>
  <c r="Q8" i="601"/>
  <c r="AG173" i="600"/>
  <c r="AH161" i="600" s="1"/>
  <c r="AF173" i="600"/>
  <c r="R84" i="600"/>
  <c r="Q84" i="600"/>
  <c r="R19" i="601"/>
  <c r="Q19" i="601"/>
  <c r="R50" i="601"/>
  <c r="Q50" i="601"/>
  <c r="R32" i="601"/>
  <c r="Q32" i="601"/>
  <c r="R12" i="601"/>
  <c r="Q12" i="601"/>
  <c r="AF160" i="600"/>
  <c r="AG160" i="600"/>
  <c r="AH148" i="600" s="1"/>
  <c r="AG134" i="600"/>
  <c r="AH122" i="600" s="1"/>
  <c r="AF134" i="600"/>
  <c r="R125" i="600"/>
  <c r="Q125" i="600"/>
  <c r="R97" i="600"/>
  <c r="Q97" i="600"/>
  <c r="R124" i="600"/>
  <c r="Q124" i="600"/>
  <c r="Q74" i="600"/>
  <c r="R74" i="600"/>
  <c r="AF121" i="600"/>
  <c r="AG121" i="600"/>
  <c r="AH109" i="600" s="1"/>
  <c r="R73" i="600"/>
  <c r="Q73" i="600"/>
  <c r="AG69" i="600"/>
  <c r="AH57" i="600" s="1"/>
  <c r="Q69" i="600"/>
  <c r="AF69" i="600"/>
  <c r="Q112" i="600"/>
  <c r="R112" i="600"/>
  <c r="R100" i="600"/>
  <c r="Q100" i="600"/>
  <c r="Q72" i="600"/>
  <c r="R72" i="600"/>
  <c r="R24" i="600"/>
  <c r="Q24" i="600"/>
  <c r="R83" i="599"/>
  <c r="Q83" i="599"/>
  <c r="O95" i="599"/>
  <c r="O30" i="600"/>
  <c r="R18" i="600"/>
  <c r="Q18" i="600"/>
  <c r="Q112" i="599"/>
  <c r="R112" i="599"/>
  <c r="AF30" i="599"/>
  <c r="AG30" i="599"/>
  <c r="AH18" i="599" s="1"/>
  <c r="O43" i="600"/>
  <c r="R43" i="600" s="1"/>
  <c r="S31" i="600" s="1"/>
  <c r="R21" i="600"/>
  <c r="Q21" i="600"/>
  <c r="Q6" i="599"/>
  <c r="R6" i="599"/>
  <c r="Q85" i="599"/>
  <c r="R85" i="599"/>
  <c r="R74" i="599"/>
  <c r="Q74" i="599"/>
  <c r="R33" i="599"/>
  <c r="Q33" i="599"/>
  <c r="Q97" i="599"/>
  <c r="R97" i="599"/>
  <c r="R72" i="599"/>
  <c r="Q72" i="599"/>
  <c r="Q7" i="599"/>
  <c r="AG17" i="599"/>
  <c r="AH5" i="599" s="1"/>
  <c r="AF17" i="599"/>
  <c r="R57" i="599"/>
  <c r="Q18" i="599"/>
  <c r="AF108" i="599"/>
  <c r="AG108" i="599"/>
  <c r="AH96" i="599" s="1"/>
  <c r="R173" i="601" l="1"/>
  <c r="S161" i="601" s="1"/>
  <c r="Q173" i="601"/>
  <c r="R173" i="602"/>
  <c r="S161" i="602" s="1"/>
  <c r="Q173" i="602"/>
  <c r="R30" i="600"/>
  <c r="S18" i="600" s="1"/>
  <c r="Q30" i="600"/>
  <c r="R108" i="601"/>
  <c r="S96" i="601" s="1"/>
  <c r="Q108" i="601"/>
  <c r="R95" i="601"/>
  <c r="S83" i="601" s="1"/>
  <c r="Q95" i="601"/>
  <c r="Q17" i="599"/>
  <c r="R17" i="599"/>
  <c r="S5" i="599" s="1"/>
  <c r="E2" i="599"/>
  <c r="R56" i="599"/>
  <c r="S44" i="599" s="1"/>
  <c r="R134" i="599"/>
  <c r="S122" i="599" s="1"/>
  <c r="Q134" i="599"/>
  <c r="R121" i="602"/>
  <c r="S109" i="602" s="1"/>
  <c r="Q121" i="602"/>
  <c r="R17" i="600"/>
  <c r="S5" i="600" s="1"/>
  <c r="Q17" i="600"/>
  <c r="E2" i="600"/>
  <c r="R173" i="599"/>
  <c r="S161" i="599" s="1"/>
  <c r="Q173" i="599"/>
  <c r="R95" i="600"/>
  <c r="S83" i="600" s="1"/>
  <c r="Q95" i="600"/>
  <c r="R147" i="602"/>
  <c r="S135" i="602" s="1"/>
  <c r="R95" i="599"/>
  <c r="S83" i="599" s="1"/>
  <c r="Q95" i="599"/>
  <c r="Q173" i="600"/>
  <c r="R173" i="600"/>
  <c r="S161" i="600" s="1"/>
  <c r="R30" i="602"/>
  <c r="S18" i="602" s="1"/>
  <c r="Q30" i="602"/>
  <c r="R108" i="599"/>
  <c r="S96" i="599" s="1"/>
  <c r="Q108" i="599"/>
  <c r="R56" i="600"/>
  <c r="S44" i="600" s="1"/>
  <c r="Q17" i="601"/>
  <c r="E2" i="601"/>
  <c r="R17" i="601"/>
  <c r="S5" i="601" s="1"/>
  <c r="R160" i="601"/>
  <c r="S148" i="601" s="1"/>
  <c r="Q160" i="601"/>
  <c r="R95" i="602"/>
  <c r="S83" i="602" s="1"/>
  <c r="Q95" i="602"/>
  <c r="R160" i="602"/>
  <c r="S148" i="602" s="1"/>
  <c r="Q160" i="602"/>
  <c r="R121" i="600"/>
  <c r="S109" i="600" s="1"/>
  <c r="Q121" i="600"/>
  <c r="R160" i="600"/>
  <c r="S148" i="600" s="1"/>
  <c r="Q160" i="600"/>
  <c r="R30" i="599"/>
  <c r="S18" i="599" s="1"/>
  <c r="Q30" i="599"/>
  <c r="R147" i="599"/>
  <c r="S135" i="599" s="1"/>
  <c r="Q147" i="599"/>
  <c r="Q121" i="599"/>
  <c r="R121" i="599"/>
  <c r="S109" i="599" s="1"/>
  <c r="Q121" i="601"/>
  <c r="R121" i="601"/>
  <c r="S109" i="601" s="1"/>
  <c r="Q108" i="602"/>
  <c r="R108" i="602"/>
  <c r="S96" i="602" s="1"/>
  <c r="R147" i="600"/>
  <c r="S135" i="600" s="1"/>
  <c r="Q147" i="600"/>
  <c r="R17" i="602"/>
  <c r="S5" i="602" s="1"/>
  <c r="Q17" i="602"/>
  <c r="E2" i="602"/>
  <c r="R30" i="601"/>
  <c r="S18" i="601" s="1"/>
  <c r="Q30" i="601"/>
  <c r="R134" i="601"/>
  <c r="S122" i="601" s="1"/>
  <c r="Q134" i="601"/>
  <c r="R160" i="599"/>
  <c r="S148" i="599" s="1"/>
  <c r="Q160" i="599"/>
  <c r="Q134" i="600"/>
  <c r="R134" i="600"/>
  <c r="S122" i="600" s="1"/>
  <c r="R108" i="600"/>
  <c r="S96" i="600" s="1"/>
  <c r="Q108" i="600"/>
  <c r="M32" i="598" l="1"/>
  <c r="L32" i="598"/>
  <c r="K32" i="598"/>
  <c r="J32" i="598"/>
  <c r="I32" i="598"/>
  <c r="H32" i="598"/>
  <c r="G32" i="598"/>
  <c r="J8" i="598" s="1"/>
  <c r="F32" i="598"/>
  <c r="E32" i="598"/>
  <c r="D32" i="598"/>
  <c r="Q15" i="598"/>
  <c r="P15" i="598"/>
  <c r="O15" i="598"/>
  <c r="N15" i="598"/>
  <c r="M15" i="598"/>
  <c r="L15" i="598"/>
  <c r="K15" i="598"/>
  <c r="J15" i="598"/>
  <c r="I15" i="598"/>
  <c r="H15" i="598"/>
  <c r="G15" i="598"/>
  <c r="F15" i="598"/>
  <c r="E15" i="598"/>
  <c r="D15" i="598"/>
  <c r="H8" i="598" s="1"/>
  <c r="L7" i="598"/>
  <c r="J7" i="598"/>
  <c r="H7" i="598"/>
  <c r="F7" i="598"/>
  <c r="L6" i="598"/>
  <c r="J6" i="598"/>
  <c r="H6" i="598"/>
  <c r="F6" i="598"/>
  <c r="M32" i="597"/>
  <c r="L32" i="597"/>
  <c r="K32" i="597"/>
  <c r="L8" i="597" s="1"/>
  <c r="J32" i="597"/>
  <c r="I32" i="597"/>
  <c r="H32" i="597"/>
  <c r="G32" i="597"/>
  <c r="J8" i="597" s="1"/>
  <c r="F32" i="597"/>
  <c r="E32" i="597"/>
  <c r="D32" i="597"/>
  <c r="Q15" i="597"/>
  <c r="P15" i="597"/>
  <c r="O15" i="597"/>
  <c r="N15" i="597"/>
  <c r="M15" i="597"/>
  <c r="L15" i="597"/>
  <c r="K15" i="597"/>
  <c r="J15" i="597"/>
  <c r="I15" i="597"/>
  <c r="H15" i="597"/>
  <c r="G15" i="597"/>
  <c r="F15" i="597"/>
  <c r="E15" i="597"/>
  <c r="D15" i="597"/>
  <c r="L7" i="597"/>
  <c r="J7" i="597"/>
  <c r="H7" i="597"/>
  <c r="F7" i="597"/>
  <c r="L6" i="597"/>
  <c r="J6" i="597"/>
  <c r="H6" i="597"/>
  <c r="F6" i="597"/>
  <c r="M32" i="596"/>
  <c r="L32" i="596"/>
  <c r="K32" i="596"/>
  <c r="J32" i="596"/>
  <c r="I32" i="596"/>
  <c r="H32" i="596"/>
  <c r="G32" i="596"/>
  <c r="F32" i="596"/>
  <c r="E32" i="596"/>
  <c r="D32" i="596"/>
  <c r="Q15" i="596"/>
  <c r="P15" i="596"/>
  <c r="O15" i="596"/>
  <c r="N15" i="596"/>
  <c r="M15" i="596"/>
  <c r="L15" i="596"/>
  <c r="K15" i="596"/>
  <c r="J15" i="596"/>
  <c r="I15" i="596"/>
  <c r="H15" i="596"/>
  <c r="G15" i="596"/>
  <c r="F15" i="596"/>
  <c r="E15" i="596"/>
  <c r="F8" i="596" s="1"/>
  <c r="D15" i="596"/>
  <c r="L7" i="596"/>
  <c r="J7" i="596"/>
  <c r="H7" i="596"/>
  <c r="F7" i="596"/>
  <c r="L6" i="596"/>
  <c r="J6" i="596"/>
  <c r="H6" i="596"/>
  <c r="F6" i="596"/>
  <c r="M32" i="595"/>
  <c r="L32" i="595"/>
  <c r="K32" i="595"/>
  <c r="L8" i="595" s="1"/>
  <c r="J32" i="595"/>
  <c r="I32" i="595"/>
  <c r="H32" i="595"/>
  <c r="G32" i="595"/>
  <c r="J8" i="595" s="1"/>
  <c r="F32" i="595"/>
  <c r="E32" i="595"/>
  <c r="D32" i="595"/>
  <c r="Q15" i="595"/>
  <c r="P15" i="595"/>
  <c r="O15" i="595"/>
  <c r="N15" i="595"/>
  <c r="M15" i="595"/>
  <c r="L15" i="595"/>
  <c r="K15" i="595"/>
  <c r="J15" i="595"/>
  <c r="I15" i="595"/>
  <c r="H15" i="595"/>
  <c r="G15" i="595"/>
  <c r="F15" i="595"/>
  <c r="E15" i="595"/>
  <c r="F8" i="595" s="1"/>
  <c r="D15" i="595"/>
  <c r="L7" i="595"/>
  <c r="J7" i="595"/>
  <c r="H7" i="595"/>
  <c r="F7" i="595"/>
  <c r="L6" i="595"/>
  <c r="J6" i="595"/>
  <c r="H6" i="595"/>
  <c r="F6" i="595"/>
  <c r="J8" i="596" l="1"/>
  <c r="L8" i="598"/>
  <c r="H8" i="595"/>
  <c r="H8" i="597"/>
  <c r="F8" i="598"/>
  <c r="F8" i="597"/>
  <c r="L8" i="596"/>
  <c r="H8" i="596"/>
  <c r="J124" i="594"/>
  <c r="H123" i="594"/>
  <c r="H122" i="594"/>
  <c r="H121" i="594"/>
  <c r="H120" i="594"/>
  <c r="H119" i="594"/>
  <c r="H118" i="594"/>
  <c r="H117" i="594"/>
  <c r="P116" i="594"/>
  <c r="K116" i="594"/>
  <c r="L116" i="594" s="1"/>
  <c r="H116" i="594"/>
  <c r="P115" i="594"/>
  <c r="K115" i="594" s="1"/>
  <c r="L115" i="594" s="1"/>
  <c r="H115" i="594"/>
  <c r="P114" i="594"/>
  <c r="K114" i="594" s="1"/>
  <c r="L114" i="594" s="1"/>
  <c r="H114" i="594"/>
  <c r="P113" i="594"/>
  <c r="K113" i="594" s="1"/>
  <c r="L113" i="594" s="1"/>
  <c r="H113" i="594"/>
  <c r="P112" i="594"/>
  <c r="K112" i="594"/>
  <c r="H112" i="594"/>
  <c r="J111" i="594"/>
  <c r="H110" i="594"/>
  <c r="H109" i="594"/>
  <c r="H108" i="594"/>
  <c r="H107" i="594"/>
  <c r="P106" i="594"/>
  <c r="K106" i="594" s="1"/>
  <c r="L106" i="594" s="1"/>
  <c r="H106" i="594"/>
  <c r="P105" i="594"/>
  <c r="L105" i="594"/>
  <c r="K105" i="594"/>
  <c r="H105" i="594"/>
  <c r="P104" i="594"/>
  <c r="K104" i="594" s="1"/>
  <c r="L104" i="594" s="1"/>
  <c r="H104" i="594"/>
  <c r="P103" i="594"/>
  <c r="K103" i="594" s="1"/>
  <c r="L103" i="594" s="1"/>
  <c r="H103" i="594"/>
  <c r="P102" i="594"/>
  <c r="K102" i="594" s="1"/>
  <c r="L102" i="594" s="1"/>
  <c r="H102" i="594"/>
  <c r="P101" i="594"/>
  <c r="L101" i="594"/>
  <c r="K101" i="594"/>
  <c r="H101" i="594"/>
  <c r="J100" i="594"/>
  <c r="H99" i="594"/>
  <c r="H98" i="594"/>
  <c r="H97" i="594"/>
  <c r="H96" i="594"/>
  <c r="H95" i="594"/>
  <c r="H94" i="594"/>
  <c r="P93" i="594"/>
  <c r="K93" i="594" s="1"/>
  <c r="L93" i="594" s="1"/>
  <c r="H93" i="594"/>
  <c r="P92" i="594"/>
  <c r="K92" i="594" s="1"/>
  <c r="H92" i="594"/>
  <c r="J91" i="594"/>
  <c r="H90" i="594"/>
  <c r="H89" i="594"/>
  <c r="H88" i="594"/>
  <c r="H87" i="594"/>
  <c r="H86" i="594"/>
  <c r="H85" i="594"/>
  <c r="P84" i="594"/>
  <c r="K84" i="594" s="1"/>
  <c r="L84" i="594" s="1"/>
  <c r="H84" i="594"/>
  <c r="P83" i="594"/>
  <c r="L83" i="594"/>
  <c r="K83" i="594"/>
  <c r="H83" i="594"/>
  <c r="P82" i="594"/>
  <c r="K82" i="594" s="1"/>
  <c r="H82" i="594"/>
  <c r="L81" i="594"/>
  <c r="K81" i="594"/>
  <c r="J81" i="594"/>
  <c r="H80" i="594"/>
  <c r="H79" i="594"/>
  <c r="H78" i="594"/>
  <c r="H77" i="594"/>
  <c r="H76" i="594"/>
  <c r="J75" i="594"/>
  <c r="H74" i="594"/>
  <c r="H73" i="594"/>
  <c r="H72" i="594"/>
  <c r="P71" i="594"/>
  <c r="K71" i="594" s="1"/>
  <c r="L71" i="594" s="1"/>
  <c r="H71" i="594"/>
  <c r="P70" i="594"/>
  <c r="K70" i="594" s="1"/>
  <c r="L70" i="594" s="1"/>
  <c r="H70" i="594"/>
  <c r="P69" i="594"/>
  <c r="L69" i="594"/>
  <c r="K69" i="594"/>
  <c r="H69" i="594"/>
  <c r="P68" i="594"/>
  <c r="K68" i="594" s="1"/>
  <c r="L68" i="594" s="1"/>
  <c r="H68" i="594"/>
  <c r="P67" i="594"/>
  <c r="K67" i="594" s="1"/>
  <c r="L67" i="594" s="1"/>
  <c r="H67" i="594"/>
  <c r="P66" i="594"/>
  <c r="K66" i="594" s="1"/>
  <c r="L66" i="594" s="1"/>
  <c r="H66" i="594"/>
  <c r="P65" i="594"/>
  <c r="L65" i="594"/>
  <c r="K65" i="594"/>
  <c r="H65" i="594"/>
  <c r="J64" i="594"/>
  <c r="H63" i="594"/>
  <c r="H62" i="594"/>
  <c r="H61" i="594"/>
  <c r="H60" i="594"/>
  <c r="H59" i="594"/>
  <c r="H58" i="594"/>
  <c r="P57" i="594"/>
  <c r="K57" i="594"/>
  <c r="L57" i="594" s="1"/>
  <c r="H57" i="594"/>
  <c r="P56" i="594"/>
  <c r="K56" i="594" s="1"/>
  <c r="L56" i="594" s="1"/>
  <c r="H56" i="594"/>
  <c r="P55" i="594"/>
  <c r="K55" i="594" s="1"/>
  <c r="L55" i="594" s="1"/>
  <c r="H55" i="594"/>
  <c r="P54" i="594"/>
  <c r="K54" i="594" s="1"/>
  <c r="L54" i="594" s="1"/>
  <c r="H54" i="594"/>
  <c r="P53" i="594"/>
  <c r="K53" i="594"/>
  <c r="L53" i="594" s="1"/>
  <c r="H53" i="594"/>
  <c r="P52" i="594"/>
  <c r="K52" i="594" s="1"/>
  <c r="H52" i="594"/>
  <c r="H50" i="594"/>
  <c r="H49" i="594"/>
  <c r="H47" i="594"/>
  <c r="H46" i="594"/>
  <c r="H45" i="594"/>
  <c r="H44" i="594"/>
  <c r="H43" i="594"/>
  <c r="H42" i="594"/>
  <c r="H41" i="594"/>
  <c r="H40" i="594"/>
  <c r="P39" i="594"/>
  <c r="K39" i="594" s="1"/>
  <c r="L39" i="594" s="1"/>
  <c r="H39" i="594"/>
  <c r="J38" i="594"/>
  <c r="H37" i="594"/>
  <c r="H36" i="594"/>
  <c r="H35" i="594"/>
  <c r="H34" i="594"/>
  <c r="H33" i="594"/>
  <c r="H32" i="594"/>
  <c r="H31" i="594"/>
  <c r="P30" i="594"/>
  <c r="K30" i="594" s="1"/>
  <c r="L30" i="594" s="1"/>
  <c r="H30" i="594"/>
  <c r="P29" i="594"/>
  <c r="K29" i="594" s="1"/>
  <c r="L29" i="594" s="1"/>
  <c r="H29" i="594"/>
  <c r="P28" i="594"/>
  <c r="K28" i="594"/>
  <c r="L28" i="594" s="1"/>
  <c r="H28" i="594"/>
  <c r="P27" i="594"/>
  <c r="K27" i="594" s="1"/>
  <c r="L27" i="594" s="1"/>
  <c r="H27" i="594"/>
  <c r="P26" i="594"/>
  <c r="K26" i="594" s="1"/>
  <c r="L26" i="594" s="1"/>
  <c r="H26" i="594"/>
  <c r="P25" i="594"/>
  <c r="K25" i="594" s="1"/>
  <c r="H25" i="594"/>
  <c r="J24" i="594"/>
  <c r="H23" i="594"/>
  <c r="H22" i="594"/>
  <c r="H20" i="594"/>
  <c r="P19" i="594"/>
  <c r="K19" i="594" s="1"/>
  <c r="L19" i="594" s="1"/>
  <c r="H19" i="594"/>
  <c r="P18" i="594"/>
  <c r="K18" i="594"/>
  <c r="L18" i="594" s="1"/>
  <c r="H18" i="594"/>
  <c r="P17" i="594"/>
  <c r="K17" i="594" s="1"/>
  <c r="L17" i="594" s="1"/>
  <c r="H17" i="594"/>
  <c r="J16" i="594"/>
  <c r="H15" i="594"/>
  <c r="H14" i="594"/>
  <c r="H13" i="594"/>
  <c r="H12" i="594"/>
  <c r="H11" i="594"/>
  <c r="H10" i="594"/>
  <c r="H9" i="594"/>
  <c r="P8" i="594"/>
  <c r="K8" i="594" s="1"/>
  <c r="L8" i="594" s="1"/>
  <c r="H8" i="594"/>
  <c r="P7" i="594"/>
  <c r="L7" i="594"/>
  <c r="K7" i="594"/>
  <c r="H7" i="594"/>
  <c r="P6" i="594"/>
  <c r="K6" i="594" s="1"/>
  <c r="L6" i="594" s="1"/>
  <c r="H6" i="594"/>
  <c r="P5" i="594"/>
  <c r="K5" i="594" s="1"/>
  <c r="L5" i="594" s="1"/>
  <c r="H5" i="594"/>
  <c r="I2" i="594"/>
  <c r="I1" i="594"/>
  <c r="E1" i="594"/>
  <c r="J124" i="593"/>
  <c r="H123" i="593"/>
  <c r="H122" i="593"/>
  <c r="H121" i="593"/>
  <c r="H120" i="593"/>
  <c r="H119" i="593"/>
  <c r="H118" i="593"/>
  <c r="H117" i="593"/>
  <c r="P116" i="593"/>
  <c r="K116" i="593" s="1"/>
  <c r="L116" i="593" s="1"/>
  <c r="H116" i="593"/>
  <c r="P115" i="593"/>
  <c r="K115" i="593" s="1"/>
  <c r="L115" i="593" s="1"/>
  <c r="H115" i="593"/>
  <c r="P114" i="593"/>
  <c r="K114" i="593"/>
  <c r="L114" i="593" s="1"/>
  <c r="H114" i="593"/>
  <c r="P113" i="593"/>
  <c r="K113" i="593" s="1"/>
  <c r="L113" i="593" s="1"/>
  <c r="H113" i="593"/>
  <c r="P112" i="593"/>
  <c r="K112" i="593" s="1"/>
  <c r="H112" i="593"/>
  <c r="J111" i="593"/>
  <c r="H110" i="593"/>
  <c r="H109" i="593"/>
  <c r="H108" i="593"/>
  <c r="H107" i="593"/>
  <c r="P106" i="593"/>
  <c r="K106" i="593" s="1"/>
  <c r="L106" i="593" s="1"/>
  <c r="H106" i="593"/>
  <c r="P105" i="593"/>
  <c r="K105" i="593" s="1"/>
  <c r="L105" i="593" s="1"/>
  <c r="H105" i="593"/>
  <c r="P104" i="593"/>
  <c r="K104" i="593" s="1"/>
  <c r="L104" i="593" s="1"/>
  <c r="H104" i="593"/>
  <c r="P103" i="593"/>
  <c r="K103" i="593"/>
  <c r="L103" i="593" s="1"/>
  <c r="H103" i="593"/>
  <c r="P102" i="593"/>
  <c r="K102" i="593" s="1"/>
  <c r="L102" i="593" s="1"/>
  <c r="H102" i="593"/>
  <c r="P101" i="593"/>
  <c r="K101" i="593" s="1"/>
  <c r="H101" i="593"/>
  <c r="J100" i="593"/>
  <c r="H99" i="593"/>
  <c r="H98" i="593"/>
  <c r="H97" i="593"/>
  <c r="H96" i="593"/>
  <c r="H95" i="593"/>
  <c r="H94" i="593"/>
  <c r="P93" i="593"/>
  <c r="K93" i="593"/>
  <c r="L93" i="593" s="1"/>
  <c r="H93" i="593"/>
  <c r="P92" i="593"/>
  <c r="K92" i="593" s="1"/>
  <c r="H92" i="593"/>
  <c r="J91" i="593"/>
  <c r="I1" i="593" s="1"/>
  <c r="H90" i="593"/>
  <c r="H89" i="593"/>
  <c r="H88" i="593"/>
  <c r="H87" i="593"/>
  <c r="H86" i="593"/>
  <c r="H85" i="593"/>
  <c r="P84" i="593"/>
  <c r="K84" i="593" s="1"/>
  <c r="L84" i="593" s="1"/>
  <c r="H84" i="593"/>
  <c r="P83" i="593"/>
  <c r="L83" i="593"/>
  <c r="K83" i="593"/>
  <c r="H83" i="593"/>
  <c r="P82" i="593"/>
  <c r="K82" i="593" s="1"/>
  <c r="H82" i="593"/>
  <c r="L81" i="593"/>
  <c r="K81" i="593"/>
  <c r="J81" i="593"/>
  <c r="H80" i="593"/>
  <c r="H79" i="593"/>
  <c r="H78" i="593"/>
  <c r="H77" i="593"/>
  <c r="H76" i="593"/>
  <c r="J75" i="593"/>
  <c r="H74" i="593"/>
  <c r="H73" i="593"/>
  <c r="H72" i="593"/>
  <c r="P71" i="593"/>
  <c r="K71" i="593"/>
  <c r="L71" i="593" s="1"/>
  <c r="H71" i="593"/>
  <c r="P70" i="593"/>
  <c r="K70" i="593" s="1"/>
  <c r="L70" i="593" s="1"/>
  <c r="H70" i="593"/>
  <c r="P69" i="593"/>
  <c r="K69" i="593" s="1"/>
  <c r="L69" i="593" s="1"/>
  <c r="H69" i="593"/>
  <c r="P68" i="593"/>
  <c r="K68" i="593" s="1"/>
  <c r="L68" i="593" s="1"/>
  <c r="H68" i="593"/>
  <c r="P67" i="593"/>
  <c r="K67" i="593"/>
  <c r="L67" i="593" s="1"/>
  <c r="H67" i="593"/>
  <c r="P66" i="593"/>
  <c r="K66" i="593" s="1"/>
  <c r="L66" i="593" s="1"/>
  <c r="H66" i="593"/>
  <c r="P65" i="593"/>
  <c r="K65" i="593" s="1"/>
  <c r="K75" i="593" s="1"/>
  <c r="H65" i="593"/>
  <c r="J64" i="593"/>
  <c r="H63" i="593"/>
  <c r="H62" i="593"/>
  <c r="H61" i="593"/>
  <c r="H60" i="593"/>
  <c r="H59" i="593"/>
  <c r="H58" i="593"/>
  <c r="P57" i="593"/>
  <c r="K57" i="593" s="1"/>
  <c r="L57" i="593" s="1"/>
  <c r="H57" i="593"/>
  <c r="P56" i="593"/>
  <c r="K56" i="593" s="1"/>
  <c r="L56" i="593" s="1"/>
  <c r="H56" i="593"/>
  <c r="P55" i="593"/>
  <c r="K55" i="593"/>
  <c r="L55" i="593" s="1"/>
  <c r="H55" i="593"/>
  <c r="P54" i="593"/>
  <c r="K54" i="593" s="1"/>
  <c r="L54" i="593" s="1"/>
  <c r="H54" i="593"/>
  <c r="P53" i="593"/>
  <c r="K53" i="593" s="1"/>
  <c r="L53" i="593" s="1"/>
  <c r="H53" i="593"/>
  <c r="P52" i="593"/>
  <c r="K52" i="593" s="1"/>
  <c r="H52" i="593"/>
  <c r="H50" i="593"/>
  <c r="H49" i="593"/>
  <c r="H47" i="593"/>
  <c r="H46" i="593"/>
  <c r="H45" i="593"/>
  <c r="H44" i="593"/>
  <c r="H43" i="593"/>
  <c r="H42" i="593"/>
  <c r="H41" i="593"/>
  <c r="H40" i="593"/>
  <c r="P39" i="593"/>
  <c r="K39" i="593" s="1"/>
  <c r="L39" i="593" s="1"/>
  <c r="H39" i="593"/>
  <c r="J38" i="593"/>
  <c r="H37" i="593"/>
  <c r="H36" i="593"/>
  <c r="H35" i="593"/>
  <c r="H34" i="593"/>
  <c r="H33" i="593"/>
  <c r="H32" i="593"/>
  <c r="H31" i="593"/>
  <c r="P30" i="593"/>
  <c r="K30" i="593" s="1"/>
  <c r="L30" i="593" s="1"/>
  <c r="H30" i="593"/>
  <c r="P29" i="593"/>
  <c r="K29" i="593" s="1"/>
  <c r="L29" i="593" s="1"/>
  <c r="H29" i="593"/>
  <c r="P28" i="593"/>
  <c r="K28" i="593"/>
  <c r="L28" i="593" s="1"/>
  <c r="H28" i="593"/>
  <c r="P27" i="593"/>
  <c r="K27" i="593" s="1"/>
  <c r="L27" i="593" s="1"/>
  <c r="H27" i="593"/>
  <c r="P26" i="593"/>
  <c r="K26" i="593" s="1"/>
  <c r="L26" i="593" s="1"/>
  <c r="H26" i="593"/>
  <c r="P25" i="593"/>
  <c r="K25" i="593" s="1"/>
  <c r="H25" i="593"/>
  <c r="J24" i="593"/>
  <c r="H23" i="593"/>
  <c r="H22" i="593"/>
  <c r="H20" i="593"/>
  <c r="P19" i="593"/>
  <c r="K19" i="593"/>
  <c r="L19" i="593" s="1"/>
  <c r="H19" i="593"/>
  <c r="P18" i="593"/>
  <c r="K18" i="593" s="1"/>
  <c r="L18" i="593" s="1"/>
  <c r="H18" i="593"/>
  <c r="P17" i="593"/>
  <c r="K17" i="593" s="1"/>
  <c r="L17" i="593" s="1"/>
  <c r="H17" i="593"/>
  <c r="J16" i="593"/>
  <c r="H15" i="593"/>
  <c r="H14" i="593"/>
  <c r="H13" i="593"/>
  <c r="H12" i="593"/>
  <c r="H11" i="593"/>
  <c r="H10" i="593"/>
  <c r="H9" i="593"/>
  <c r="P8" i="593"/>
  <c r="K8" i="593" s="1"/>
  <c r="L8" i="593" s="1"/>
  <c r="H8" i="593"/>
  <c r="P7" i="593"/>
  <c r="K7" i="593"/>
  <c r="L7" i="593" s="1"/>
  <c r="H7" i="593"/>
  <c r="P6" i="593"/>
  <c r="K6" i="593" s="1"/>
  <c r="L6" i="593" s="1"/>
  <c r="H6" i="593"/>
  <c r="P5" i="593"/>
  <c r="K5" i="593" s="1"/>
  <c r="L5" i="593" s="1"/>
  <c r="L16" i="593" s="1"/>
  <c r="H5" i="593"/>
  <c r="G1" i="593" s="1"/>
  <c r="G2" i="593" s="1"/>
  <c r="I2" i="593"/>
  <c r="E1" i="593"/>
  <c r="AE173" i="592"/>
  <c r="AD173" i="592"/>
  <c r="AA173" i="592"/>
  <c r="Z173" i="592"/>
  <c r="M173" i="592"/>
  <c r="W172" i="592"/>
  <c r="H172" i="592"/>
  <c r="W171" i="592"/>
  <c r="H171" i="592"/>
  <c r="AG170" i="592"/>
  <c r="AF170" i="592"/>
  <c r="W170" i="592"/>
  <c r="H170" i="592"/>
  <c r="AG169" i="592"/>
  <c r="AF169" i="592"/>
  <c r="W169" i="592"/>
  <c r="H169" i="592"/>
  <c r="AG168" i="592"/>
  <c r="AF168" i="592"/>
  <c r="W168" i="592"/>
  <c r="H168" i="592"/>
  <c r="AG167" i="592"/>
  <c r="AF167" i="592"/>
  <c r="W167" i="592"/>
  <c r="H167" i="592"/>
  <c r="W166" i="592"/>
  <c r="N166" i="592" s="1"/>
  <c r="AG166" i="592" s="1"/>
  <c r="P166" i="592"/>
  <c r="H166" i="592"/>
  <c r="W165" i="592"/>
  <c r="P165" i="592"/>
  <c r="N165" i="592"/>
  <c r="O165" i="592" s="1"/>
  <c r="H165" i="592"/>
  <c r="W164" i="592"/>
  <c r="N164" i="592" s="1"/>
  <c r="AG164" i="592" s="1"/>
  <c r="P164" i="592"/>
  <c r="H164" i="592"/>
  <c r="W163" i="592"/>
  <c r="P163" i="592"/>
  <c r="N163" i="592"/>
  <c r="O163" i="592" s="1"/>
  <c r="H163" i="592"/>
  <c r="W162" i="592"/>
  <c r="N162" i="592" s="1"/>
  <c r="AG162" i="592" s="1"/>
  <c r="P162" i="592"/>
  <c r="H162" i="592"/>
  <c r="W161" i="592"/>
  <c r="N161" i="592" s="1"/>
  <c r="AF161" i="592" s="1"/>
  <c r="P161" i="592"/>
  <c r="H161" i="592"/>
  <c r="AE160" i="592"/>
  <c r="AD160" i="592"/>
  <c r="AA160" i="592"/>
  <c r="Z160" i="592"/>
  <c r="M160" i="592"/>
  <c r="W159" i="592"/>
  <c r="H159" i="592"/>
  <c r="W158" i="592"/>
  <c r="H158" i="592"/>
  <c r="W157" i="592"/>
  <c r="H157" i="592"/>
  <c r="W156" i="592"/>
  <c r="H156" i="592"/>
  <c r="AG155" i="592"/>
  <c r="AF155" i="592"/>
  <c r="W155" i="592"/>
  <c r="H155" i="592"/>
  <c r="AG154" i="592"/>
  <c r="AF154" i="592"/>
  <c r="W154" i="592"/>
  <c r="H154" i="592"/>
  <c r="W153" i="592"/>
  <c r="N153" i="592" s="1"/>
  <c r="O153" i="592" s="1"/>
  <c r="P153" i="592"/>
  <c r="H153" i="592"/>
  <c r="W152" i="592"/>
  <c r="N152" i="592" s="1"/>
  <c r="AG152" i="592" s="1"/>
  <c r="P152" i="592"/>
  <c r="H152" i="592"/>
  <c r="W151" i="592"/>
  <c r="N151" i="592" s="1"/>
  <c r="O151" i="592" s="1"/>
  <c r="P151" i="592"/>
  <c r="H151" i="592"/>
  <c r="W150" i="592"/>
  <c r="N150" i="592" s="1"/>
  <c r="AG150" i="592" s="1"/>
  <c r="P150" i="592"/>
  <c r="H150" i="592"/>
  <c r="W149" i="592"/>
  <c r="N149" i="592" s="1"/>
  <c r="O149" i="592" s="1"/>
  <c r="P149" i="592"/>
  <c r="H149" i="592"/>
  <c r="W148" i="592"/>
  <c r="N148" i="592" s="1"/>
  <c r="N160" i="592" s="1"/>
  <c r="P148" i="592"/>
  <c r="H148" i="592"/>
  <c r="AE147" i="592"/>
  <c r="AD147" i="592"/>
  <c r="AA147" i="592"/>
  <c r="Z147" i="592"/>
  <c r="W147" i="592"/>
  <c r="M147" i="592"/>
  <c r="P147" i="592" s="1"/>
  <c r="W146" i="592"/>
  <c r="H146" i="592"/>
  <c r="AG145" i="592"/>
  <c r="AF145" i="592"/>
  <c r="W145" i="592"/>
  <c r="W144" i="592"/>
  <c r="P144" i="592"/>
  <c r="N144" i="592"/>
  <c r="O144" i="592" s="1"/>
  <c r="H144" i="592"/>
  <c r="W143" i="592"/>
  <c r="N143" i="592" s="1"/>
  <c r="AG143" i="592" s="1"/>
  <c r="P143" i="592"/>
  <c r="H143" i="592"/>
  <c r="W142" i="592"/>
  <c r="P142" i="592"/>
  <c r="N142" i="592"/>
  <c r="O142" i="592" s="1"/>
  <c r="H142" i="592"/>
  <c r="W141" i="592"/>
  <c r="N141" i="592" s="1"/>
  <c r="AG141" i="592" s="1"/>
  <c r="P141" i="592"/>
  <c r="H141" i="592"/>
  <c r="W140" i="592"/>
  <c r="P140" i="592"/>
  <c r="N140" i="592"/>
  <c r="O140" i="592" s="1"/>
  <c r="H140" i="592"/>
  <c r="W139" i="592"/>
  <c r="N139" i="592"/>
  <c r="AG139" i="592" s="1"/>
  <c r="P139" i="592"/>
  <c r="H139" i="592"/>
  <c r="W138" i="592"/>
  <c r="N138" i="592" s="1"/>
  <c r="P138" i="592"/>
  <c r="H138" i="592"/>
  <c r="W137" i="592"/>
  <c r="N137" i="592" s="1"/>
  <c r="AG137" i="592" s="1"/>
  <c r="P137" i="592"/>
  <c r="H137" i="592"/>
  <c r="W136" i="592"/>
  <c r="N136" i="592" s="1"/>
  <c r="P136" i="592"/>
  <c r="H136" i="592"/>
  <c r="W135" i="592"/>
  <c r="N135" i="592" s="1"/>
  <c r="P135" i="592"/>
  <c r="H135" i="592"/>
  <c r="AE134" i="592"/>
  <c r="AD134" i="592"/>
  <c r="AA134" i="592"/>
  <c r="Z134" i="592"/>
  <c r="M134" i="592"/>
  <c r="W133" i="592"/>
  <c r="H133" i="592"/>
  <c r="W132" i="592"/>
  <c r="H132" i="592"/>
  <c r="AG131" i="592"/>
  <c r="AF131" i="592"/>
  <c r="W131" i="592"/>
  <c r="H131" i="592"/>
  <c r="AG130" i="592"/>
  <c r="AF130" i="592"/>
  <c r="W130" i="592"/>
  <c r="H130" i="592"/>
  <c r="W129" i="592"/>
  <c r="N129" i="592" s="1"/>
  <c r="H129" i="592"/>
  <c r="W128" i="592"/>
  <c r="N128" i="592" s="1"/>
  <c r="P128" i="592"/>
  <c r="H128" i="592"/>
  <c r="W127" i="592"/>
  <c r="N127" i="592" s="1"/>
  <c r="H127" i="592"/>
  <c r="W126" i="592"/>
  <c r="N126" i="592" s="1"/>
  <c r="AF126" i="592" s="1"/>
  <c r="P126" i="592"/>
  <c r="H126" i="592"/>
  <c r="W125" i="592"/>
  <c r="N125" i="592"/>
  <c r="H125" i="592"/>
  <c r="W124" i="592"/>
  <c r="N124" i="592" s="1"/>
  <c r="AF124" i="592" s="1"/>
  <c r="P124" i="592"/>
  <c r="H124" i="592"/>
  <c r="W123" i="592"/>
  <c r="N123" i="592"/>
  <c r="P123" i="592"/>
  <c r="H123" i="592"/>
  <c r="W122" i="592"/>
  <c r="N122" i="592"/>
  <c r="AG122" i="592" s="1"/>
  <c r="P122" i="592"/>
  <c r="H122" i="592"/>
  <c r="AE121" i="592"/>
  <c r="AD121" i="592"/>
  <c r="AA121" i="592"/>
  <c r="Z121" i="592"/>
  <c r="W121" i="592"/>
  <c r="M121" i="592"/>
  <c r="AG120" i="592"/>
  <c r="AF120" i="592"/>
  <c r="W120" i="592"/>
  <c r="H120" i="592"/>
  <c r="AG119" i="592"/>
  <c r="AF119" i="592"/>
  <c r="W119" i="592"/>
  <c r="H119" i="592"/>
  <c r="AG118" i="592"/>
  <c r="AF118" i="592"/>
  <c r="W118" i="592"/>
  <c r="H118" i="592"/>
  <c r="AG117" i="592"/>
  <c r="AF117" i="592"/>
  <c r="W117" i="592"/>
  <c r="H117" i="592"/>
  <c r="W116" i="592"/>
  <c r="N116" i="592"/>
  <c r="P116" i="592"/>
  <c r="H116" i="592"/>
  <c r="W115" i="592"/>
  <c r="N115" i="592" s="1"/>
  <c r="AG115" i="592" s="1"/>
  <c r="P115" i="592"/>
  <c r="H115" i="592"/>
  <c r="W114" i="592"/>
  <c r="N114" i="592" s="1"/>
  <c r="AF114" i="592" s="1"/>
  <c r="P114" i="592"/>
  <c r="H114" i="592"/>
  <c r="W113" i="592"/>
  <c r="N113" i="592" s="1"/>
  <c r="P113" i="592"/>
  <c r="H113" i="592"/>
  <c r="W112" i="592"/>
  <c r="N112" i="592" s="1"/>
  <c r="P112" i="592"/>
  <c r="H112" i="592"/>
  <c r="W111" i="592"/>
  <c r="N111" i="592" s="1"/>
  <c r="P111" i="592"/>
  <c r="H111" i="592"/>
  <c r="W110" i="592"/>
  <c r="N110" i="592" s="1"/>
  <c r="P110" i="592"/>
  <c r="H110" i="592"/>
  <c r="W109" i="592"/>
  <c r="N109" i="592" s="1"/>
  <c r="P109" i="592"/>
  <c r="H109" i="592"/>
  <c r="AE108" i="592"/>
  <c r="AD108" i="592"/>
  <c r="AA108" i="592"/>
  <c r="Z108" i="592"/>
  <c r="W108" i="592"/>
  <c r="M108" i="592"/>
  <c r="W107" i="592"/>
  <c r="H107" i="592"/>
  <c r="AG106" i="592"/>
  <c r="AF106" i="592"/>
  <c r="W106" i="592"/>
  <c r="H106" i="592"/>
  <c r="AG105" i="592"/>
  <c r="AF105" i="592"/>
  <c r="W105" i="592"/>
  <c r="H105" i="592"/>
  <c r="AG104" i="592"/>
  <c r="AF104" i="592"/>
  <c r="W104" i="592"/>
  <c r="H104" i="592"/>
  <c r="AG103" i="592"/>
  <c r="AF103" i="592"/>
  <c r="W103" i="592"/>
  <c r="H103" i="592"/>
  <c r="W102" i="592"/>
  <c r="N102" i="592" s="1"/>
  <c r="P102" i="592"/>
  <c r="H102" i="592"/>
  <c r="W101" i="592"/>
  <c r="N101" i="592" s="1"/>
  <c r="AF101" i="592" s="1"/>
  <c r="P101" i="592"/>
  <c r="H101" i="592"/>
  <c r="W100" i="592"/>
  <c r="N100" i="592" s="1"/>
  <c r="P100" i="592"/>
  <c r="H100" i="592"/>
  <c r="W99" i="592"/>
  <c r="P99" i="592"/>
  <c r="N99" i="592"/>
  <c r="AF99" i="592" s="1"/>
  <c r="H99" i="592"/>
  <c r="W98" i="592"/>
  <c r="N98" i="592"/>
  <c r="AG98" i="592" s="1"/>
  <c r="P98" i="592"/>
  <c r="H98" i="592"/>
  <c r="W97" i="592"/>
  <c r="P97" i="592"/>
  <c r="N97" i="592"/>
  <c r="AF97" i="592" s="1"/>
  <c r="H97" i="592"/>
  <c r="W96" i="592"/>
  <c r="P96" i="592"/>
  <c r="N96" i="592"/>
  <c r="O96" i="592" s="1"/>
  <c r="H96" i="592"/>
  <c r="AE95" i="592"/>
  <c r="AD95" i="592"/>
  <c r="AA95" i="592"/>
  <c r="Z95" i="592"/>
  <c r="M95" i="592"/>
  <c r="AG94" i="592"/>
  <c r="AF94" i="592"/>
  <c r="W94" i="592"/>
  <c r="H94" i="592"/>
  <c r="AG93" i="592"/>
  <c r="AF93" i="592"/>
  <c r="W93" i="592"/>
  <c r="H93" i="592"/>
  <c r="AG92" i="592"/>
  <c r="AF92" i="592"/>
  <c r="W92" i="592"/>
  <c r="H92" i="592"/>
  <c r="AG91" i="592"/>
  <c r="AF91" i="592"/>
  <c r="W91" i="592"/>
  <c r="H91" i="592"/>
  <c r="AG90" i="592"/>
  <c r="AF90" i="592"/>
  <c r="W90" i="592"/>
  <c r="H90" i="592"/>
  <c r="W89" i="592"/>
  <c r="N89" i="592" s="1"/>
  <c r="P89" i="592"/>
  <c r="H89" i="592"/>
  <c r="W88" i="592"/>
  <c r="N88" i="592"/>
  <c r="AG88" i="592" s="1"/>
  <c r="P88" i="592"/>
  <c r="H88" i="592"/>
  <c r="W87" i="592"/>
  <c r="P87" i="592"/>
  <c r="N87" i="592"/>
  <c r="O87" i="592" s="1"/>
  <c r="AF87" i="592"/>
  <c r="H87" i="592"/>
  <c r="W86" i="592"/>
  <c r="N86" i="592" s="1"/>
  <c r="AG86" i="592" s="1"/>
  <c r="P86" i="592"/>
  <c r="H86" i="592"/>
  <c r="W85" i="592"/>
  <c r="P85" i="592"/>
  <c r="N85" i="592"/>
  <c r="O85" i="592" s="1"/>
  <c r="H85" i="592"/>
  <c r="W84" i="592"/>
  <c r="N84" i="592"/>
  <c r="AG84" i="592" s="1"/>
  <c r="P84" i="592"/>
  <c r="H84" i="592"/>
  <c r="W83" i="592"/>
  <c r="N83" i="592"/>
  <c r="AG83" i="592" s="1"/>
  <c r="P83" i="592"/>
  <c r="H83" i="592"/>
  <c r="AE82" i="592"/>
  <c r="AD82" i="592"/>
  <c r="AA82" i="592"/>
  <c r="Z82" i="592"/>
  <c r="M82" i="592"/>
  <c r="W81" i="592"/>
  <c r="AG80" i="592"/>
  <c r="AF80" i="592"/>
  <c r="W80" i="592"/>
  <c r="AG79" i="592"/>
  <c r="AF79" i="592"/>
  <c r="W79" i="592"/>
  <c r="AG78" i="592"/>
  <c r="AF78" i="592"/>
  <c r="W78" i="592"/>
  <c r="AG77" i="592"/>
  <c r="AF77" i="592"/>
  <c r="W77" i="592"/>
  <c r="AG76" i="592"/>
  <c r="AF76" i="592"/>
  <c r="W76" i="592"/>
  <c r="H76" i="592"/>
  <c r="W75" i="592"/>
  <c r="N75" i="592" s="1"/>
  <c r="H75" i="592"/>
  <c r="W74" i="592"/>
  <c r="N74" i="592" s="1"/>
  <c r="P74" i="592"/>
  <c r="H74" i="592"/>
  <c r="W73" i="592"/>
  <c r="N73" i="592" s="1"/>
  <c r="H73" i="592"/>
  <c r="W72" i="592"/>
  <c r="N72" i="592" s="1"/>
  <c r="P72" i="592"/>
  <c r="H72" i="592"/>
  <c r="W71" i="592"/>
  <c r="N71" i="592" s="1"/>
  <c r="O71" i="592" s="1"/>
  <c r="H71" i="592"/>
  <c r="W70" i="592"/>
  <c r="N70" i="592" s="1"/>
  <c r="H70" i="592"/>
  <c r="AE69" i="592"/>
  <c r="AD69" i="592"/>
  <c r="AA69" i="592"/>
  <c r="Z69" i="592"/>
  <c r="W69" i="592"/>
  <c r="M69" i="592"/>
  <c r="W68" i="592"/>
  <c r="H68" i="592"/>
  <c r="AG67" i="592"/>
  <c r="AF67" i="592"/>
  <c r="W67" i="592"/>
  <c r="H67" i="592"/>
  <c r="AG66" i="592"/>
  <c r="AF66" i="592"/>
  <c r="W66" i="592"/>
  <c r="H66" i="592"/>
  <c r="AG65" i="592"/>
  <c r="AF65" i="592"/>
  <c r="W65" i="592"/>
  <c r="H65" i="592"/>
  <c r="AG64" i="592"/>
  <c r="AF64" i="592"/>
  <c r="W64" i="592"/>
  <c r="H64" i="592"/>
  <c r="AG63" i="592"/>
  <c r="AF63" i="592"/>
  <c r="W63" i="592"/>
  <c r="H63" i="592"/>
  <c r="AG62" i="592"/>
  <c r="AF62" i="592"/>
  <c r="W62" i="592"/>
  <c r="H62" i="592"/>
  <c r="AG61" i="592"/>
  <c r="AF61" i="592"/>
  <c r="W61" i="592"/>
  <c r="H61" i="592"/>
  <c r="W60" i="592"/>
  <c r="N60" i="592" s="1"/>
  <c r="P60" i="592"/>
  <c r="H60" i="592"/>
  <c r="W59" i="592"/>
  <c r="N59" i="592" s="1"/>
  <c r="P59" i="592"/>
  <c r="H59" i="592"/>
  <c r="W58" i="592"/>
  <c r="P58" i="592"/>
  <c r="N58" i="592"/>
  <c r="AG58" i="592" s="1"/>
  <c r="H58" i="592"/>
  <c r="W57" i="592"/>
  <c r="P57" i="592"/>
  <c r="N57" i="592"/>
  <c r="H57" i="592"/>
  <c r="AE56" i="592"/>
  <c r="AD56" i="592"/>
  <c r="AA56" i="592"/>
  <c r="Z56" i="592"/>
  <c r="W56" i="592"/>
  <c r="M56" i="592"/>
  <c r="P56" i="592" s="1"/>
  <c r="W55" i="592"/>
  <c r="H55" i="592"/>
  <c r="AG54" i="592"/>
  <c r="AF54" i="592"/>
  <c r="W54" i="592"/>
  <c r="H54" i="592"/>
  <c r="AG53" i="592"/>
  <c r="AF53" i="592"/>
  <c r="W53" i="592"/>
  <c r="H53" i="592"/>
  <c r="AG52" i="592"/>
  <c r="AF52" i="592"/>
  <c r="W52" i="592"/>
  <c r="H52" i="592"/>
  <c r="W51" i="592"/>
  <c r="N51" i="592" s="1"/>
  <c r="H51" i="592"/>
  <c r="W50" i="592"/>
  <c r="N50" i="592" s="1"/>
  <c r="P50" i="592"/>
  <c r="H50" i="592"/>
  <c r="W49" i="592"/>
  <c r="N49" i="592" s="1"/>
  <c r="H49" i="592"/>
  <c r="W48" i="592"/>
  <c r="N48" i="592" s="1"/>
  <c r="P48" i="592"/>
  <c r="H48" i="592"/>
  <c r="W47" i="592"/>
  <c r="N47" i="592" s="1"/>
  <c r="H47" i="592"/>
  <c r="W46" i="592"/>
  <c r="N46" i="592" s="1"/>
  <c r="P46" i="592"/>
  <c r="H46" i="592"/>
  <c r="W45" i="592"/>
  <c r="N45" i="592" s="1"/>
  <c r="H45" i="592"/>
  <c r="W44" i="592"/>
  <c r="N44" i="592"/>
  <c r="AG44" i="592" s="1"/>
  <c r="H44" i="592"/>
  <c r="AE43" i="592"/>
  <c r="AD43" i="592"/>
  <c r="AD2" i="592" s="1"/>
  <c r="AA43" i="592"/>
  <c r="Z43" i="592"/>
  <c r="Z2" i="592" s="1"/>
  <c r="M43" i="592"/>
  <c r="W42" i="592"/>
  <c r="H42" i="592"/>
  <c r="W41" i="592"/>
  <c r="H41" i="592"/>
  <c r="AG40" i="592"/>
  <c r="AF40" i="592"/>
  <c r="W40" i="592"/>
  <c r="H40" i="592"/>
  <c r="AG39" i="592"/>
  <c r="AF39" i="592"/>
  <c r="W39" i="592"/>
  <c r="H39" i="592"/>
  <c r="AG38" i="592"/>
  <c r="AF38" i="592"/>
  <c r="W38" i="592"/>
  <c r="H38" i="592"/>
  <c r="AG37" i="592"/>
  <c r="AF37" i="592"/>
  <c r="W37" i="592"/>
  <c r="H37" i="592"/>
  <c r="AG36" i="592"/>
  <c r="W36" i="592"/>
  <c r="N36" i="592"/>
  <c r="AF36" i="592" s="1"/>
  <c r="P36" i="592"/>
  <c r="H36" i="592"/>
  <c r="W35" i="592"/>
  <c r="N35" i="592" s="1"/>
  <c r="P35" i="592"/>
  <c r="H35" i="592"/>
  <c r="AG34" i="592"/>
  <c r="W34" i="592"/>
  <c r="N34" i="592"/>
  <c r="AF34" i="592" s="1"/>
  <c r="P34" i="592"/>
  <c r="H34" i="592"/>
  <c r="W33" i="592"/>
  <c r="N33" i="592" s="1"/>
  <c r="P33" i="592"/>
  <c r="H33" i="592"/>
  <c r="AG32" i="592"/>
  <c r="W32" i="592"/>
  <c r="P32" i="592"/>
  <c r="N32" i="592"/>
  <c r="O32" i="592" s="1"/>
  <c r="AF32" i="592"/>
  <c r="H32" i="592"/>
  <c r="W31" i="592"/>
  <c r="N31" i="592" s="1"/>
  <c r="P31" i="592"/>
  <c r="P43" i="592"/>
  <c r="H31" i="592"/>
  <c r="AE30" i="592"/>
  <c r="AD30" i="592"/>
  <c r="AA30" i="592"/>
  <c r="Z30" i="592"/>
  <c r="M30" i="592"/>
  <c r="I1" i="592" s="1"/>
  <c r="AF29" i="592"/>
  <c r="W29" i="592"/>
  <c r="H29" i="592"/>
  <c r="AG28" i="592"/>
  <c r="AF28" i="592"/>
  <c r="W28" i="592"/>
  <c r="H28" i="592"/>
  <c r="AG27" i="592"/>
  <c r="AF27" i="592"/>
  <c r="W27" i="592"/>
  <c r="H27" i="592"/>
  <c r="AG26" i="592"/>
  <c r="AF26" i="592"/>
  <c r="W26" i="592"/>
  <c r="H26" i="592"/>
  <c r="AG25" i="592"/>
  <c r="AF25" i="592"/>
  <c r="W25" i="592"/>
  <c r="H25" i="592"/>
  <c r="W24" i="592"/>
  <c r="N24" i="592" s="1"/>
  <c r="P24" i="592"/>
  <c r="H24" i="592"/>
  <c r="W23" i="592"/>
  <c r="N23" i="592"/>
  <c r="AG23" i="592" s="1"/>
  <c r="P23" i="592"/>
  <c r="H23" i="592"/>
  <c r="W22" i="592"/>
  <c r="N22" i="592" s="1"/>
  <c r="P22" i="592"/>
  <c r="H22" i="592"/>
  <c r="W21" i="592"/>
  <c r="N21" i="592" s="1"/>
  <c r="AG21" i="592" s="1"/>
  <c r="P21" i="592"/>
  <c r="H21" i="592"/>
  <c r="W20" i="592"/>
  <c r="N20" i="592" s="1"/>
  <c r="H20" i="592"/>
  <c r="W19" i="592"/>
  <c r="N19" i="592" s="1"/>
  <c r="AG19" i="592" s="1"/>
  <c r="P19" i="592"/>
  <c r="H19" i="592"/>
  <c r="W18" i="592"/>
  <c r="P18" i="592"/>
  <c r="N18" i="592"/>
  <c r="H18" i="592"/>
  <c r="AE17" i="592"/>
  <c r="AD17" i="592"/>
  <c r="AA17" i="592"/>
  <c r="AA2" i="592" s="1"/>
  <c r="Z17" i="592"/>
  <c r="W17" i="592"/>
  <c r="M17" i="592"/>
  <c r="AG16" i="592"/>
  <c r="AF16" i="592"/>
  <c r="W16" i="592"/>
  <c r="H16" i="592"/>
  <c r="AG15" i="592"/>
  <c r="AF15" i="592"/>
  <c r="W15" i="592"/>
  <c r="H15" i="592"/>
  <c r="AG14" i="592"/>
  <c r="AF14" i="592"/>
  <c r="W14" i="592"/>
  <c r="H14" i="592"/>
  <c r="AG13" i="592"/>
  <c r="AF13" i="592"/>
  <c r="W13" i="592"/>
  <c r="H13" i="592"/>
  <c r="AG12" i="592"/>
  <c r="W12" i="592"/>
  <c r="N12" i="592" s="1"/>
  <c r="O12" i="592" s="1"/>
  <c r="P12" i="592"/>
  <c r="Q12" i="592"/>
  <c r="H12" i="592"/>
  <c r="W11" i="592"/>
  <c r="N11" i="592"/>
  <c r="O11" i="592" s="1"/>
  <c r="H11" i="592"/>
  <c r="AF10" i="592"/>
  <c r="W10" i="592"/>
  <c r="N10" i="592" s="1"/>
  <c r="O10" i="592" s="1"/>
  <c r="Q10" i="592" s="1"/>
  <c r="P10" i="592"/>
  <c r="H10" i="592"/>
  <c r="W9" i="592"/>
  <c r="N9" i="592" s="1"/>
  <c r="H9" i="592"/>
  <c r="W8" i="592"/>
  <c r="N8" i="592" s="1"/>
  <c r="AF8" i="592" s="1"/>
  <c r="P8" i="592"/>
  <c r="H8" i="592"/>
  <c r="W7" i="592"/>
  <c r="N7" i="592" s="1"/>
  <c r="P7" i="592"/>
  <c r="H7" i="592"/>
  <c r="W6" i="592"/>
  <c r="N6" i="592" s="1"/>
  <c r="P6" i="592"/>
  <c r="H6" i="592"/>
  <c r="W5" i="592"/>
  <c r="N5" i="592" s="1"/>
  <c r="P5" i="592"/>
  <c r="H5" i="592"/>
  <c r="AE2" i="592"/>
  <c r="I2" i="592"/>
  <c r="E1" i="592"/>
  <c r="AE173" i="591"/>
  <c r="AD173" i="591"/>
  <c r="AA173" i="591"/>
  <c r="Z173" i="591"/>
  <c r="M173" i="591"/>
  <c r="W172" i="591"/>
  <c r="H172" i="591"/>
  <c r="W171" i="591"/>
  <c r="H171" i="591"/>
  <c r="AG170" i="591"/>
  <c r="AF170" i="591"/>
  <c r="W170" i="591"/>
  <c r="H170" i="591"/>
  <c r="AG169" i="591"/>
  <c r="AF169" i="591"/>
  <c r="W169" i="591"/>
  <c r="H169" i="591"/>
  <c r="AG168" i="591"/>
  <c r="AF168" i="591"/>
  <c r="W168" i="591"/>
  <c r="H168" i="591"/>
  <c r="W167" i="591"/>
  <c r="N167" i="591" s="1"/>
  <c r="P167" i="591"/>
  <c r="H167" i="591"/>
  <c r="W166" i="591"/>
  <c r="N166" i="591" s="1"/>
  <c r="P166" i="591"/>
  <c r="H166" i="591"/>
  <c r="W165" i="591"/>
  <c r="N165" i="591" s="1"/>
  <c r="P165" i="591"/>
  <c r="H165" i="591"/>
  <c r="W164" i="591"/>
  <c r="N164" i="591" s="1"/>
  <c r="P164" i="591"/>
  <c r="H164" i="591"/>
  <c r="W163" i="591"/>
  <c r="N163" i="591" s="1"/>
  <c r="P163" i="591"/>
  <c r="H163" i="591"/>
  <c r="W162" i="591"/>
  <c r="N162" i="591" s="1"/>
  <c r="P162" i="591"/>
  <c r="H162" i="591"/>
  <c r="W161" i="591"/>
  <c r="N161" i="591" s="1"/>
  <c r="P161" i="591"/>
  <c r="P173" i="591"/>
  <c r="H161" i="591"/>
  <c r="AE160" i="591"/>
  <c r="AD160" i="591"/>
  <c r="AA160" i="591"/>
  <c r="Z160" i="591"/>
  <c r="M160" i="591"/>
  <c r="W159" i="591"/>
  <c r="H159" i="591"/>
  <c r="W158" i="591"/>
  <c r="H158" i="591"/>
  <c r="W157" i="591"/>
  <c r="H157" i="591"/>
  <c r="W156" i="591"/>
  <c r="H156" i="591"/>
  <c r="AG155" i="591"/>
  <c r="AF155" i="591"/>
  <c r="W155" i="591"/>
  <c r="H155" i="591"/>
  <c r="W154" i="591"/>
  <c r="N154" i="591" s="1"/>
  <c r="P154" i="591"/>
  <c r="H154" i="591"/>
  <c r="W153" i="591"/>
  <c r="N153" i="591" s="1"/>
  <c r="AF153" i="591" s="1"/>
  <c r="P153" i="591"/>
  <c r="H153" i="591"/>
  <c r="W152" i="591"/>
  <c r="N152" i="591" s="1"/>
  <c r="P152" i="591"/>
  <c r="H152" i="591"/>
  <c r="W151" i="591"/>
  <c r="N151" i="591" s="1"/>
  <c r="P151" i="591"/>
  <c r="H151" i="591"/>
  <c r="W150" i="591"/>
  <c r="P150" i="591"/>
  <c r="N150" i="591"/>
  <c r="O150" i="591" s="1"/>
  <c r="AG150" i="591"/>
  <c r="H150" i="591"/>
  <c r="W149" i="591"/>
  <c r="N149" i="591" s="1"/>
  <c r="AF149" i="591" s="1"/>
  <c r="P149" i="591"/>
  <c r="H149" i="591"/>
  <c r="W148" i="591"/>
  <c r="N148" i="591"/>
  <c r="O148" i="591" s="1"/>
  <c r="P148" i="591"/>
  <c r="H148" i="591"/>
  <c r="AE147" i="591"/>
  <c r="AD147" i="591"/>
  <c r="AA147" i="591"/>
  <c r="Z147" i="591"/>
  <c r="W147" i="591"/>
  <c r="M147" i="591"/>
  <c r="W146" i="591"/>
  <c r="H146" i="591"/>
  <c r="AG145" i="591"/>
  <c r="AF145" i="591"/>
  <c r="W145" i="591"/>
  <c r="AG144" i="591"/>
  <c r="AF144" i="591"/>
  <c r="W144" i="591"/>
  <c r="H144" i="591"/>
  <c r="AG143" i="591"/>
  <c r="W143" i="591"/>
  <c r="P143" i="591"/>
  <c r="N143" i="591"/>
  <c r="O143" i="591" s="1"/>
  <c r="AF143" i="591"/>
  <c r="H143" i="591"/>
  <c r="W142" i="591"/>
  <c r="N142" i="591" s="1"/>
  <c r="P142" i="591"/>
  <c r="H142" i="591"/>
  <c r="W141" i="591"/>
  <c r="N141" i="591" s="1"/>
  <c r="P141" i="591"/>
  <c r="H141" i="591"/>
  <c r="W140" i="591"/>
  <c r="N140" i="591" s="1"/>
  <c r="P140" i="591"/>
  <c r="H140" i="591"/>
  <c r="W139" i="591"/>
  <c r="N139" i="591" s="1"/>
  <c r="P139" i="591"/>
  <c r="H139" i="591"/>
  <c r="W138" i="591"/>
  <c r="N138" i="591" s="1"/>
  <c r="P138" i="591"/>
  <c r="H138" i="591"/>
  <c r="W137" i="591"/>
  <c r="N137" i="591" s="1"/>
  <c r="P137" i="591"/>
  <c r="H137" i="591"/>
  <c r="W136" i="591"/>
  <c r="N136" i="591" s="1"/>
  <c r="P136" i="591"/>
  <c r="H136" i="591"/>
  <c r="W135" i="591"/>
  <c r="N135" i="591" s="1"/>
  <c r="H135" i="591"/>
  <c r="AE134" i="591"/>
  <c r="AD134" i="591"/>
  <c r="AA134" i="591"/>
  <c r="Z134" i="591"/>
  <c r="M134" i="591"/>
  <c r="W133" i="591"/>
  <c r="H133" i="591"/>
  <c r="W132" i="591"/>
  <c r="H132" i="591"/>
  <c r="AG131" i="591"/>
  <c r="AF131" i="591"/>
  <c r="W131" i="591"/>
  <c r="H131" i="591"/>
  <c r="AG130" i="591"/>
  <c r="AF130" i="591"/>
  <c r="W130" i="591"/>
  <c r="H130" i="591"/>
  <c r="W129" i="591"/>
  <c r="P129" i="591"/>
  <c r="N129" i="591"/>
  <c r="AG129" i="591" s="1"/>
  <c r="H129" i="591"/>
  <c r="W128" i="591"/>
  <c r="N128" i="591" s="1"/>
  <c r="P128" i="591"/>
  <c r="H128" i="591"/>
  <c r="W127" i="591"/>
  <c r="N127" i="591" s="1"/>
  <c r="AG127" i="591" s="1"/>
  <c r="P127" i="591"/>
  <c r="H127" i="591"/>
  <c r="W126" i="591"/>
  <c r="N126" i="591" s="1"/>
  <c r="P126" i="591"/>
  <c r="H126" i="591"/>
  <c r="W125" i="591"/>
  <c r="N125" i="591" s="1"/>
  <c r="AG125" i="591" s="1"/>
  <c r="P125" i="591"/>
  <c r="H125" i="591"/>
  <c r="W124" i="591"/>
  <c r="N124" i="591" s="1"/>
  <c r="P124" i="591"/>
  <c r="H124" i="591"/>
  <c r="W123" i="591"/>
  <c r="P123" i="591"/>
  <c r="N123" i="591"/>
  <c r="AG123" i="591" s="1"/>
  <c r="H123" i="591"/>
  <c r="W122" i="591"/>
  <c r="N122" i="591" s="1"/>
  <c r="P122" i="591"/>
  <c r="P134" i="591"/>
  <c r="H122" i="591"/>
  <c r="AE121" i="591"/>
  <c r="AD121" i="591"/>
  <c r="AA121" i="591"/>
  <c r="Z121" i="591"/>
  <c r="W121" i="591"/>
  <c r="M121" i="591"/>
  <c r="AG120" i="591"/>
  <c r="AF120" i="591"/>
  <c r="W120" i="591"/>
  <c r="H120" i="591"/>
  <c r="AG119" i="591"/>
  <c r="AF119" i="591"/>
  <c r="W119" i="591"/>
  <c r="H119" i="591"/>
  <c r="AG118" i="591"/>
  <c r="AF118" i="591"/>
  <c r="W118" i="591"/>
  <c r="H118" i="591"/>
  <c r="AG117" i="591"/>
  <c r="AF117" i="591"/>
  <c r="W117" i="591"/>
  <c r="H117" i="591"/>
  <c r="W116" i="591"/>
  <c r="N116" i="591" s="1"/>
  <c r="P116" i="591"/>
  <c r="H116" i="591"/>
  <c r="W115" i="591"/>
  <c r="N115" i="591" s="1"/>
  <c r="O115" i="591" s="1"/>
  <c r="H115" i="591"/>
  <c r="W114" i="591"/>
  <c r="N114" i="591" s="1"/>
  <c r="P114" i="591"/>
  <c r="H114" i="591"/>
  <c r="W113" i="591"/>
  <c r="N113" i="591" s="1"/>
  <c r="O113" i="591" s="1"/>
  <c r="H113" i="591"/>
  <c r="W112" i="591"/>
  <c r="N112" i="591" s="1"/>
  <c r="P112" i="591"/>
  <c r="H112" i="591"/>
  <c r="W111" i="591"/>
  <c r="N111" i="591" s="1"/>
  <c r="O111" i="591" s="1"/>
  <c r="H111" i="591"/>
  <c r="W110" i="591"/>
  <c r="N110" i="591" s="1"/>
  <c r="P110" i="591"/>
  <c r="H110" i="591"/>
  <c r="W109" i="591"/>
  <c r="N109" i="591" s="1"/>
  <c r="P109" i="591"/>
  <c r="P121" i="591"/>
  <c r="H109" i="591"/>
  <c r="AE108" i="591"/>
  <c r="AD108" i="591"/>
  <c r="AA108" i="591"/>
  <c r="Z108" i="591"/>
  <c r="W108" i="591"/>
  <c r="M108" i="591"/>
  <c r="W107" i="591"/>
  <c r="H107" i="591"/>
  <c r="AG106" i="591"/>
  <c r="AF106" i="591"/>
  <c r="W106" i="591"/>
  <c r="H106" i="591"/>
  <c r="AG105" i="591"/>
  <c r="AF105" i="591"/>
  <c r="W105" i="591"/>
  <c r="H105" i="591"/>
  <c r="AG104" i="591"/>
  <c r="AF104" i="591"/>
  <c r="W104" i="591"/>
  <c r="H104" i="591"/>
  <c r="AG103" i="591"/>
  <c r="W103" i="591"/>
  <c r="P103" i="591"/>
  <c r="N103" i="591"/>
  <c r="AF103" i="591" s="1"/>
  <c r="H103" i="591"/>
  <c r="W102" i="591"/>
  <c r="N102" i="591" s="1"/>
  <c r="P102" i="591"/>
  <c r="H102" i="591"/>
  <c r="W101" i="591"/>
  <c r="N101" i="591" s="1"/>
  <c r="O101" i="591" s="1"/>
  <c r="P101" i="591"/>
  <c r="H101" i="591"/>
  <c r="W100" i="591"/>
  <c r="N100" i="591" s="1"/>
  <c r="P100" i="591"/>
  <c r="H100" i="591"/>
  <c r="W99" i="591"/>
  <c r="N99" i="591" s="1"/>
  <c r="P99" i="591"/>
  <c r="H99" i="591"/>
  <c r="W98" i="591"/>
  <c r="N98" i="591" s="1"/>
  <c r="H98" i="591"/>
  <c r="W97" i="591"/>
  <c r="N97" i="591" s="1"/>
  <c r="P97" i="591"/>
  <c r="H97" i="591"/>
  <c r="W96" i="591"/>
  <c r="P96" i="591"/>
  <c r="N96" i="591"/>
  <c r="O96" i="591" s="1"/>
  <c r="R96" i="591" s="1"/>
  <c r="H96" i="591"/>
  <c r="AE95" i="591"/>
  <c r="AD95" i="591"/>
  <c r="AA95" i="591"/>
  <c r="Z95" i="591"/>
  <c r="M95" i="591"/>
  <c r="AG94" i="591"/>
  <c r="AF94" i="591"/>
  <c r="W94" i="591"/>
  <c r="H94" i="591"/>
  <c r="AG93" i="591"/>
  <c r="AF93" i="591"/>
  <c r="W93" i="591"/>
  <c r="H93" i="591"/>
  <c r="AG92" i="591"/>
  <c r="AF92" i="591"/>
  <c r="W92" i="591"/>
  <c r="H92" i="591"/>
  <c r="W91" i="591"/>
  <c r="N91" i="591" s="1"/>
  <c r="O91" i="591" s="1"/>
  <c r="P91" i="591"/>
  <c r="H91" i="591"/>
  <c r="W90" i="591"/>
  <c r="N90" i="591"/>
  <c r="P90" i="591"/>
  <c r="H90" i="591"/>
  <c r="W89" i="591"/>
  <c r="N89" i="591"/>
  <c r="AG89" i="591" s="1"/>
  <c r="H89" i="591"/>
  <c r="W88" i="591"/>
  <c r="N88" i="591" s="1"/>
  <c r="P88" i="591"/>
  <c r="H88" i="591"/>
  <c r="W87" i="591"/>
  <c r="N87" i="591"/>
  <c r="AG87" i="591" s="1"/>
  <c r="H87" i="591"/>
  <c r="W86" i="591"/>
  <c r="N86" i="591" s="1"/>
  <c r="P86" i="591"/>
  <c r="H86" i="591"/>
  <c r="W85" i="591"/>
  <c r="N85" i="591"/>
  <c r="AG85" i="591" s="1"/>
  <c r="H85" i="591"/>
  <c r="W84" i="591"/>
  <c r="N84" i="591" s="1"/>
  <c r="P84" i="591"/>
  <c r="H84" i="591"/>
  <c r="W83" i="591"/>
  <c r="N83" i="591" s="1"/>
  <c r="P83" i="591"/>
  <c r="H83" i="591"/>
  <c r="AE82" i="591"/>
  <c r="AD82" i="591"/>
  <c r="AA82" i="591"/>
  <c r="Z82" i="591"/>
  <c r="M82" i="591"/>
  <c r="W81" i="591"/>
  <c r="AG80" i="591"/>
  <c r="AF80" i="591"/>
  <c r="W80" i="591"/>
  <c r="AG79" i="591"/>
  <c r="AF79" i="591"/>
  <c r="W79" i="591"/>
  <c r="AG78" i="591"/>
  <c r="AF78" i="591"/>
  <c r="W78" i="591"/>
  <c r="AG77" i="591"/>
  <c r="AF77" i="591"/>
  <c r="W77" i="591"/>
  <c r="AG76" i="591"/>
  <c r="AF76" i="591"/>
  <c r="W76" i="591"/>
  <c r="H76" i="591"/>
  <c r="W75" i="591"/>
  <c r="N75" i="591" s="1"/>
  <c r="P75" i="591"/>
  <c r="H75" i="591"/>
  <c r="W74" i="591"/>
  <c r="N74" i="591" s="1"/>
  <c r="P74" i="591"/>
  <c r="H74" i="591"/>
  <c r="W73" i="591"/>
  <c r="N73" i="591" s="1"/>
  <c r="P73" i="591"/>
  <c r="H73" i="591"/>
  <c r="W72" i="591"/>
  <c r="N72" i="591" s="1"/>
  <c r="P72" i="591"/>
  <c r="H72" i="591"/>
  <c r="W71" i="591"/>
  <c r="N71" i="591" s="1"/>
  <c r="P71" i="591"/>
  <c r="H71" i="591"/>
  <c r="W70" i="591"/>
  <c r="N70" i="591" s="1"/>
  <c r="H70" i="591"/>
  <c r="AE69" i="591"/>
  <c r="AD69" i="591"/>
  <c r="AA69" i="591"/>
  <c r="Z69" i="591"/>
  <c r="W69" i="591"/>
  <c r="M69" i="591"/>
  <c r="W68" i="591"/>
  <c r="H68" i="591"/>
  <c r="AG67" i="591"/>
  <c r="AF67" i="591"/>
  <c r="W67" i="591"/>
  <c r="H67" i="591"/>
  <c r="AG66" i="591"/>
  <c r="AF66" i="591"/>
  <c r="W66" i="591"/>
  <c r="H66" i="591"/>
  <c r="AG65" i="591"/>
  <c r="AF65" i="591"/>
  <c r="W65" i="591"/>
  <c r="H65" i="591"/>
  <c r="AG64" i="591"/>
  <c r="AF64" i="591"/>
  <c r="W64" i="591"/>
  <c r="H64" i="591"/>
  <c r="AG63" i="591"/>
  <c r="AF63" i="591"/>
  <c r="W63" i="591"/>
  <c r="H63" i="591"/>
  <c r="AG62" i="591"/>
  <c r="AF62" i="591"/>
  <c r="W62" i="591"/>
  <c r="H62" i="591"/>
  <c r="AG61" i="591"/>
  <c r="AF61" i="591"/>
  <c r="W61" i="591"/>
  <c r="H61" i="591"/>
  <c r="W60" i="591"/>
  <c r="N60" i="591" s="1"/>
  <c r="P60" i="591"/>
  <c r="H60" i="591"/>
  <c r="W59" i="591"/>
  <c r="N59" i="591" s="1"/>
  <c r="AG59" i="591" s="1"/>
  <c r="P59" i="591"/>
  <c r="H59" i="591"/>
  <c r="W58" i="591"/>
  <c r="N58" i="591" s="1"/>
  <c r="P58" i="591"/>
  <c r="H58" i="591"/>
  <c r="W57" i="591"/>
  <c r="N57" i="591" s="1"/>
  <c r="P57" i="591"/>
  <c r="H57" i="591"/>
  <c r="AE56" i="591"/>
  <c r="AD56" i="591"/>
  <c r="AA56" i="591"/>
  <c r="Z56" i="591"/>
  <c r="W56" i="591"/>
  <c r="M56" i="591"/>
  <c r="W55" i="591"/>
  <c r="H55" i="591"/>
  <c r="AG54" i="591"/>
  <c r="AF54" i="591"/>
  <c r="W54" i="591"/>
  <c r="H54" i="591"/>
  <c r="AG53" i="591"/>
  <c r="AF53" i="591"/>
  <c r="W53" i="591"/>
  <c r="H53" i="591"/>
  <c r="AG52" i="591"/>
  <c r="AF52" i="591"/>
  <c r="W52" i="591"/>
  <c r="H52" i="591"/>
  <c r="AG51" i="591"/>
  <c r="W51" i="591"/>
  <c r="P51" i="591"/>
  <c r="N51" i="591"/>
  <c r="AF51" i="591" s="1"/>
  <c r="H51" i="591"/>
  <c r="W50" i="591"/>
  <c r="N50" i="591" s="1"/>
  <c r="P50" i="591"/>
  <c r="H50" i="591"/>
  <c r="AG49" i="591"/>
  <c r="W49" i="591"/>
  <c r="P49" i="591"/>
  <c r="N49" i="591"/>
  <c r="AF49" i="591" s="1"/>
  <c r="H49" i="591"/>
  <c r="W48" i="591"/>
  <c r="N48" i="591" s="1"/>
  <c r="P48" i="591"/>
  <c r="H48" i="591"/>
  <c r="AG47" i="591"/>
  <c r="W47" i="591"/>
  <c r="P47" i="591"/>
  <c r="N47" i="591"/>
  <c r="AF47" i="591" s="1"/>
  <c r="H47" i="591"/>
  <c r="W46" i="591"/>
  <c r="N46" i="591" s="1"/>
  <c r="P46" i="591"/>
  <c r="H46" i="591"/>
  <c r="AG45" i="591"/>
  <c r="W45" i="591"/>
  <c r="P45" i="591"/>
  <c r="N45" i="591"/>
  <c r="AF45" i="591" s="1"/>
  <c r="H45" i="591"/>
  <c r="W44" i="591"/>
  <c r="P44" i="591"/>
  <c r="N44" i="591"/>
  <c r="O44" i="591" s="1"/>
  <c r="H44" i="591"/>
  <c r="AE43" i="591"/>
  <c r="AD43" i="591"/>
  <c r="AA43" i="591"/>
  <c r="Z43" i="591"/>
  <c r="M43" i="591"/>
  <c r="W42" i="591"/>
  <c r="H42" i="591"/>
  <c r="W41" i="591"/>
  <c r="H41" i="591"/>
  <c r="AG40" i="591"/>
  <c r="AF40" i="591"/>
  <c r="W40" i="591"/>
  <c r="H40" i="591"/>
  <c r="AG39" i="591"/>
  <c r="AF39" i="591"/>
  <c r="W39" i="591"/>
  <c r="H39" i="591"/>
  <c r="AG38" i="591"/>
  <c r="AF38" i="591"/>
  <c r="W38" i="591"/>
  <c r="H38" i="591"/>
  <c r="AG37" i="591"/>
  <c r="AF37" i="591"/>
  <c r="W37" i="591"/>
  <c r="H37" i="591"/>
  <c r="W36" i="591"/>
  <c r="N36" i="591" s="1"/>
  <c r="P36" i="591"/>
  <c r="H36" i="591"/>
  <c r="W35" i="591"/>
  <c r="N35" i="591" s="1"/>
  <c r="P35" i="591"/>
  <c r="H35" i="591"/>
  <c r="W34" i="591"/>
  <c r="N34" i="591" s="1"/>
  <c r="P34" i="591"/>
  <c r="H34" i="591"/>
  <c r="W33" i="591"/>
  <c r="N33" i="591" s="1"/>
  <c r="P33" i="591"/>
  <c r="H33" i="591"/>
  <c r="W32" i="591"/>
  <c r="N32" i="591" s="1"/>
  <c r="P32" i="591"/>
  <c r="H32" i="591"/>
  <c r="W31" i="591"/>
  <c r="N31" i="591" s="1"/>
  <c r="P31" i="591"/>
  <c r="H31" i="591"/>
  <c r="AE30" i="591"/>
  <c r="AD30" i="591"/>
  <c r="AA30" i="591"/>
  <c r="Z30" i="591"/>
  <c r="M30" i="591"/>
  <c r="AF29" i="591"/>
  <c r="W29" i="591"/>
  <c r="H29" i="591"/>
  <c r="AG28" i="591"/>
  <c r="AF28" i="591"/>
  <c r="W28" i="591"/>
  <c r="H28" i="591"/>
  <c r="AG27" i="591"/>
  <c r="AF27" i="591"/>
  <c r="W27" i="591"/>
  <c r="H27" i="591"/>
  <c r="AG26" i="591"/>
  <c r="AF26" i="591"/>
  <c r="W26" i="591"/>
  <c r="H26" i="591"/>
  <c r="W25" i="591"/>
  <c r="N25" i="591" s="1"/>
  <c r="P25" i="591"/>
  <c r="H25" i="591"/>
  <c r="W24" i="591"/>
  <c r="N24" i="591" s="1"/>
  <c r="H24" i="591"/>
  <c r="W23" i="591"/>
  <c r="N23" i="591" s="1"/>
  <c r="AF23" i="591" s="1"/>
  <c r="P23" i="591"/>
  <c r="H23" i="591"/>
  <c r="W22" i="591"/>
  <c r="N22" i="591" s="1"/>
  <c r="H22" i="591"/>
  <c r="W21" i="591"/>
  <c r="N21" i="591" s="1"/>
  <c r="P21" i="591"/>
  <c r="H21" i="591"/>
  <c r="W20" i="591"/>
  <c r="N20" i="591" s="1"/>
  <c r="H20" i="591"/>
  <c r="W19" i="591"/>
  <c r="N19" i="591" s="1"/>
  <c r="AF19" i="591" s="1"/>
  <c r="P19" i="591"/>
  <c r="H19" i="591"/>
  <c r="W18" i="591"/>
  <c r="N18" i="591" s="1"/>
  <c r="P18" i="591"/>
  <c r="P30" i="591"/>
  <c r="H18" i="591"/>
  <c r="AE17" i="591"/>
  <c r="AD17" i="591"/>
  <c r="AD2" i="591" s="1"/>
  <c r="AA17" i="591"/>
  <c r="Z17" i="591"/>
  <c r="Z2" i="591" s="1"/>
  <c r="W17" i="591"/>
  <c r="M17" i="591"/>
  <c r="I1" i="591" s="1"/>
  <c r="AG16" i="591"/>
  <c r="AF16" i="591"/>
  <c r="W16" i="591"/>
  <c r="H16" i="591"/>
  <c r="AG15" i="591"/>
  <c r="AF15" i="591"/>
  <c r="W15" i="591"/>
  <c r="H15" i="591"/>
  <c r="AG14" i="591"/>
  <c r="AF14" i="591"/>
  <c r="W14" i="591"/>
  <c r="H14" i="591"/>
  <c r="AG13" i="591"/>
  <c r="AF13" i="591"/>
  <c r="W13" i="591"/>
  <c r="H13" i="591"/>
  <c r="W12" i="591"/>
  <c r="N12" i="591" s="1"/>
  <c r="O12" i="591"/>
  <c r="P12" i="591"/>
  <c r="H12" i="591"/>
  <c r="W11" i="591"/>
  <c r="P11" i="591"/>
  <c r="N11" i="591"/>
  <c r="AG11" i="591" s="1"/>
  <c r="H11" i="591"/>
  <c r="W10" i="591"/>
  <c r="N10" i="591" s="1"/>
  <c r="P10" i="591"/>
  <c r="O10" i="591"/>
  <c r="H10" i="591"/>
  <c r="W9" i="591"/>
  <c r="P9" i="591"/>
  <c r="N9" i="591"/>
  <c r="H9" i="591"/>
  <c r="W8" i="591"/>
  <c r="N8" i="591" s="1"/>
  <c r="AG8" i="591" s="1"/>
  <c r="P8" i="591"/>
  <c r="O8" i="591"/>
  <c r="H8" i="591"/>
  <c r="W7" i="591"/>
  <c r="P7" i="591"/>
  <c r="N7" i="591"/>
  <c r="AG7" i="591" s="1"/>
  <c r="H7" i="591"/>
  <c r="W6" i="591"/>
  <c r="N6" i="591" s="1"/>
  <c r="AG6" i="591" s="1"/>
  <c r="P6" i="591"/>
  <c r="H6" i="591"/>
  <c r="W5" i="591"/>
  <c r="N5" i="591" s="1"/>
  <c r="P5" i="591"/>
  <c r="H5" i="591"/>
  <c r="AE2" i="591"/>
  <c r="I2" i="591"/>
  <c r="E1" i="591"/>
  <c r="O59" i="592" l="1"/>
  <c r="R59" i="592" s="1"/>
  <c r="AG59" i="592"/>
  <c r="O112" i="592"/>
  <c r="AG112" i="592"/>
  <c r="O138" i="592"/>
  <c r="AG138" i="592"/>
  <c r="O58" i="591"/>
  <c r="AG58" i="591"/>
  <c r="AF74" i="591"/>
  <c r="AG74" i="591"/>
  <c r="AG122" i="591"/>
  <c r="AF122" i="591"/>
  <c r="AF137" i="591"/>
  <c r="AG137" i="591"/>
  <c r="AF141" i="591"/>
  <c r="AG141" i="591"/>
  <c r="O154" i="591"/>
  <c r="AG154" i="591"/>
  <c r="AF162" i="591"/>
  <c r="AG162" i="591"/>
  <c r="AF166" i="591"/>
  <c r="AG166" i="591"/>
  <c r="N82" i="592"/>
  <c r="AF70" i="592"/>
  <c r="O70" i="592"/>
  <c r="Q70" i="592" s="1"/>
  <c r="Q91" i="591"/>
  <c r="R91" i="591"/>
  <c r="O89" i="592"/>
  <c r="R89" i="592" s="1"/>
  <c r="AF89" i="592"/>
  <c r="O110" i="592"/>
  <c r="AG110" i="592"/>
  <c r="O136" i="592"/>
  <c r="Q136" i="592" s="1"/>
  <c r="AG136" i="592"/>
  <c r="AF33" i="591"/>
  <c r="AG33" i="591"/>
  <c r="AF35" i="591"/>
  <c r="AG35" i="591"/>
  <c r="O97" i="591"/>
  <c r="R97" i="591" s="1"/>
  <c r="AG97" i="591"/>
  <c r="AG161" i="591"/>
  <c r="AF161" i="591"/>
  <c r="O6" i="592"/>
  <c r="AG6" i="592"/>
  <c r="AF6" i="592"/>
  <c r="AF72" i="591"/>
  <c r="AG72" i="591"/>
  <c r="O99" i="591"/>
  <c r="R99" i="591" s="1"/>
  <c r="AG99" i="591"/>
  <c r="AF139" i="591"/>
  <c r="AG139" i="591"/>
  <c r="O152" i="591"/>
  <c r="AG152" i="591"/>
  <c r="AF152" i="591"/>
  <c r="AF164" i="591"/>
  <c r="AG164" i="591"/>
  <c r="L24" i="594"/>
  <c r="L75" i="594"/>
  <c r="AA2" i="591"/>
  <c r="O44" i="592"/>
  <c r="N69" i="592"/>
  <c r="Q69" i="592" s="1"/>
  <c r="AF44" i="591"/>
  <c r="AF12" i="592"/>
  <c r="AF85" i="592"/>
  <c r="AG140" i="592"/>
  <c r="K16" i="593"/>
  <c r="L24" i="593"/>
  <c r="K100" i="593"/>
  <c r="L92" i="593"/>
  <c r="L100" i="593" s="1"/>
  <c r="L16" i="594"/>
  <c r="K75" i="594"/>
  <c r="L111" i="594"/>
  <c r="L25" i="593"/>
  <c r="L38" i="593" s="1"/>
  <c r="K38" i="593"/>
  <c r="K64" i="594"/>
  <c r="L52" i="594"/>
  <c r="L64" i="594" s="1"/>
  <c r="K100" i="594"/>
  <c r="L92" i="594"/>
  <c r="L100" i="594" s="1"/>
  <c r="K111" i="593"/>
  <c r="K124" i="593"/>
  <c r="G1" i="594"/>
  <c r="G2" i="594" s="1"/>
  <c r="L25" i="594"/>
  <c r="L38" i="594" s="1"/>
  <c r="K38" i="594"/>
  <c r="L82" i="594"/>
  <c r="L91" i="594" s="1"/>
  <c r="K91" i="594"/>
  <c r="K124" i="594"/>
  <c r="K64" i="593"/>
  <c r="L52" i="593"/>
  <c r="L64" i="593" s="1"/>
  <c r="L82" i="593"/>
  <c r="L91" i="593" s="1"/>
  <c r="K91" i="593"/>
  <c r="K16" i="594"/>
  <c r="K111" i="594"/>
  <c r="K24" i="593"/>
  <c r="L65" i="593"/>
  <c r="L75" i="593" s="1"/>
  <c r="L101" i="593"/>
  <c r="L111" i="593" s="1"/>
  <c r="L112" i="593"/>
  <c r="L124" i="593" s="1"/>
  <c r="K24" i="594"/>
  <c r="L112" i="594"/>
  <c r="L124" i="594" s="1"/>
  <c r="G1" i="591"/>
  <c r="G2" i="591" s="1"/>
  <c r="G1" i="592"/>
  <c r="G2" i="592" s="1"/>
  <c r="AG5" i="591"/>
  <c r="AF5" i="591"/>
  <c r="AF10" i="591"/>
  <c r="R10" i="591"/>
  <c r="Q10" i="591"/>
  <c r="AF6" i="591"/>
  <c r="AF9" i="591"/>
  <c r="O9" i="591"/>
  <c r="R12" i="591"/>
  <c r="Q12" i="591"/>
  <c r="AG20" i="591"/>
  <c r="AF20" i="591"/>
  <c r="O20" i="591"/>
  <c r="O21" i="591"/>
  <c r="AG21" i="591"/>
  <c r="AG34" i="591"/>
  <c r="AF34" i="591"/>
  <c r="O34" i="591"/>
  <c r="AG48" i="591"/>
  <c r="AF48" i="591"/>
  <c r="O48" i="591"/>
  <c r="AG70" i="591"/>
  <c r="AF70" i="591"/>
  <c r="N82" i="591"/>
  <c r="O70" i="591"/>
  <c r="AG73" i="591"/>
  <c r="AF73" i="591"/>
  <c r="O73" i="591"/>
  <c r="AF102" i="591"/>
  <c r="AG102" i="591"/>
  <c r="O102" i="591"/>
  <c r="O5" i="591"/>
  <c r="AF7" i="591"/>
  <c r="O7" i="591"/>
  <c r="O6" i="591"/>
  <c r="Q8" i="591"/>
  <c r="AF8" i="591"/>
  <c r="AG9" i="591"/>
  <c r="AG10" i="591"/>
  <c r="AF11" i="591"/>
  <c r="O11" i="591"/>
  <c r="AG12" i="591"/>
  <c r="AF12" i="591"/>
  <c r="O19" i="591"/>
  <c r="AG19" i="591"/>
  <c r="AF21" i="591"/>
  <c r="AG32" i="591"/>
  <c r="AF32" i="591"/>
  <c r="O32" i="591"/>
  <c r="AG46" i="591"/>
  <c r="AF46" i="591"/>
  <c r="N56" i="591"/>
  <c r="O46" i="591"/>
  <c r="O57" i="591"/>
  <c r="AG57" i="591"/>
  <c r="N69" i="591"/>
  <c r="AF57" i="591"/>
  <c r="O60" i="591"/>
  <c r="AG60" i="591"/>
  <c r="AF60" i="591"/>
  <c r="P82" i="591"/>
  <c r="O84" i="591"/>
  <c r="AG84" i="591"/>
  <c r="AF84" i="591"/>
  <c r="AG24" i="591"/>
  <c r="O24" i="591"/>
  <c r="AF24" i="591"/>
  <c r="O25" i="591"/>
  <c r="AG25" i="591"/>
  <c r="AF25" i="591"/>
  <c r="P56" i="591"/>
  <c r="R58" i="591"/>
  <c r="AG71" i="591"/>
  <c r="AF71" i="591"/>
  <c r="O71" i="591"/>
  <c r="O86" i="591"/>
  <c r="AG86" i="591"/>
  <c r="AF86" i="591"/>
  <c r="P17" i="591"/>
  <c r="N17" i="591"/>
  <c r="O18" i="591"/>
  <c r="AF18" i="591"/>
  <c r="N30" i="591"/>
  <c r="AG18" i="591"/>
  <c r="AG22" i="591"/>
  <c r="AF22" i="591"/>
  <c r="O22" i="591"/>
  <c r="O23" i="591"/>
  <c r="AG23" i="591"/>
  <c r="AG31" i="591"/>
  <c r="AF31" i="591"/>
  <c r="N43" i="591"/>
  <c r="O31" i="591"/>
  <c r="AG36" i="591"/>
  <c r="AF36" i="591"/>
  <c r="O36" i="591"/>
  <c r="R44" i="591"/>
  <c r="Q44" i="591"/>
  <c r="AG50" i="591"/>
  <c r="AF50" i="591"/>
  <c r="O50" i="591"/>
  <c r="AG75" i="591"/>
  <c r="AF75" i="591"/>
  <c r="O75" i="591"/>
  <c r="O83" i="591"/>
  <c r="N95" i="591"/>
  <c r="AG83" i="591"/>
  <c r="AF83" i="591"/>
  <c r="O88" i="591"/>
  <c r="AG88" i="591"/>
  <c r="AF88" i="591"/>
  <c r="R101" i="591"/>
  <c r="Q101" i="591"/>
  <c r="P43" i="591"/>
  <c r="AF58" i="591"/>
  <c r="Q97" i="591"/>
  <c r="P98" i="591"/>
  <c r="Q99" i="591"/>
  <c r="AG101" i="591"/>
  <c r="AG110" i="591"/>
  <c r="AF110" i="591"/>
  <c r="O110" i="591"/>
  <c r="R115" i="591"/>
  <c r="Q115" i="591"/>
  <c r="AF138" i="591"/>
  <c r="O138" i="591"/>
  <c r="AG138" i="591"/>
  <c r="R143" i="591"/>
  <c r="Q143" i="591"/>
  <c r="AF151" i="591"/>
  <c r="O151" i="591"/>
  <c r="AG151" i="591"/>
  <c r="AF7" i="592"/>
  <c r="O7" i="592"/>
  <c r="AG7" i="592"/>
  <c r="AG44" i="591"/>
  <c r="Q58" i="591"/>
  <c r="O59" i="591"/>
  <c r="P69" i="591"/>
  <c r="P70" i="591"/>
  <c r="O85" i="591"/>
  <c r="O87" i="591"/>
  <c r="O89" i="591"/>
  <c r="AG90" i="591"/>
  <c r="P95" i="591"/>
  <c r="P108" i="591"/>
  <c r="AG112" i="591"/>
  <c r="AF112" i="591"/>
  <c r="O112" i="591"/>
  <c r="AF126" i="591"/>
  <c r="O126" i="591"/>
  <c r="AG126" i="591"/>
  <c r="AF136" i="591"/>
  <c r="O136" i="591"/>
  <c r="AG136" i="591"/>
  <c r="AF167" i="591"/>
  <c r="O167" i="591"/>
  <c r="AG167" i="591"/>
  <c r="N17" i="592"/>
  <c r="AG5" i="592"/>
  <c r="AF5" i="592"/>
  <c r="O5" i="592"/>
  <c r="P20" i="591"/>
  <c r="P22" i="591"/>
  <c r="P24" i="591"/>
  <c r="O33" i="591"/>
  <c r="O35" i="591"/>
  <c r="O45" i="591"/>
  <c r="O47" i="591"/>
  <c r="O49" i="591"/>
  <c r="O51" i="591"/>
  <c r="AF59" i="591"/>
  <c r="O72" i="591"/>
  <c r="O74" i="591"/>
  <c r="P85" i="591"/>
  <c r="AF85" i="591"/>
  <c r="P87" i="591"/>
  <c r="AF87" i="591"/>
  <c r="P89" i="591"/>
  <c r="AF89" i="591"/>
  <c r="O90" i="591"/>
  <c r="AF90" i="591"/>
  <c r="AF91" i="591"/>
  <c r="AF96" i="591"/>
  <c r="AG98" i="591"/>
  <c r="AG100" i="591"/>
  <c r="N108" i="591"/>
  <c r="AF109" i="591"/>
  <c r="N121" i="591"/>
  <c r="O109" i="591"/>
  <c r="AG109" i="591"/>
  <c r="R111" i="591"/>
  <c r="Q111" i="591"/>
  <c r="AG114" i="591"/>
  <c r="AF114" i="591"/>
  <c r="O114" i="591"/>
  <c r="AF142" i="591"/>
  <c r="O142" i="591"/>
  <c r="AG142" i="591"/>
  <c r="N160" i="591"/>
  <c r="R152" i="591"/>
  <c r="Q152" i="591"/>
  <c r="AF165" i="591"/>
  <c r="O165" i="591"/>
  <c r="AG165" i="591"/>
  <c r="AG91" i="591"/>
  <c r="Q96" i="591"/>
  <c r="AG96" i="591"/>
  <c r="AF97" i="591"/>
  <c r="O98" i="591"/>
  <c r="AF98" i="591"/>
  <c r="AF99" i="591"/>
  <c r="O100" i="591"/>
  <c r="AF100" i="591"/>
  <c r="AF101" i="591"/>
  <c r="R113" i="591"/>
  <c r="Q113" i="591"/>
  <c r="AG116" i="591"/>
  <c r="AF116" i="591"/>
  <c r="O116" i="591"/>
  <c r="AF124" i="591"/>
  <c r="O124" i="591"/>
  <c r="AG124" i="591"/>
  <c r="AF128" i="591"/>
  <c r="O128" i="591"/>
  <c r="AG128" i="591"/>
  <c r="N147" i="591"/>
  <c r="O135" i="591"/>
  <c r="AG135" i="591"/>
  <c r="AF135" i="591"/>
  <c r="AF140" i="591"/>
  <c r="O140" i="591"/>
  <c r="AG140" i="591"/>
  <c r="P147" i="591"/>
  <c r="P160" i="591"/>
  <c r="AF163" i="591"/>
  <c r="O163" i="591"/>
  <c r="AG163" i="591"/>
  <c r="R6" i="592"/>
  <c r="Q6" i="592"/>
  <c r="O103" i="591"/>
  <c r="P111" i="591"/>
  <c r="AF111" i="591"/>
  <c r="P113" i="591"/>
  <c r="AF113" i="591"/>
  <c r="P115" i="591"/>
  <c r="AF115" i="591"/>
  <c r="O122" i="591"/>
  <c r="O123" i="591"/>
  <c r="O125" i="591"/>
  <c r="O127" i="591"/>
  <c r="O129" i="591"/>
  <c r="N134" i="591"/>
  <c r="O137" i="591"/>
  <c r="O139" i="591"/>
  <c r="O141" i="591"/>
  <c r="Q148" i="591"/>
  <c r="AF148" i="591"/>
  <c r="AG149" i="591"/>
  <c r="AG153" i="591"/>
  <c r="O161" i="591"/>
  <c r="O162" i="591"/>
  <c r="O164" i="591"/>
  <c r="O166" i="591"/>
  <c r="N173" i="591"/>
  <c r="P17" i="592"/>
  <c r="AG8" i="592"/>
  <c r="P9" i="592"/>
  <c r="R12" i="592"/>
  <c r="O33" i="592"/>
  <c r="AG33" i="592"/>
  <c r="AF33" i="592"/>
  <c r="O45" i="592"/>
  <c r="AG45" i="592"/>
  <c r="AF45" i="592"/>
  <c r="AG50" i="592"/>
  <c r="AF50" i="592"/>
  <c r="O50" i="592"/>
  <c r="AG111" i="591"/>
  <c r="AG113" i="591"/>
  <c r="AG115" i="591"/>
  <c r="AF123" i="591"/>
  <c r="AF125" i="591"/>
  <c r="AF127" i="591"/>
  <c r="AF129" i="591"/>
  <c r="R148" i="591"/>
  <c r="AG148" i="591"/>
  <c r="AF150" i="591"/>
  <c r="AF154" i="591"/>
  <c r="R10" i="592"/>
  <c r="AG11" i="592"/>
  <c r="AF11" i="592"/>
  <c r="AF31" i="592"/>
  <c r="N43" i="592"/>
  <c r="O31" i="592"/>
  <c r="AG31" i="592"/>
  <c r="O35" i="592"/>
  <c r="AG35" i="592"/>
  <c r="AF35" i="592"/>
  <c r="AG48" i="592"/>
  <c r="AF48" i="592"/>
  <c r="O48" i="592"/>
  <c r="O149" i="591"/>
  <c r="Q150" i="591"/>
  <c r="O153" i="591"/>
  <c r="R154" i="591"/>
  <c r="AG9" i="592"/>
  <c r="AF9" i="592"/>
  <c r="P30" i="592"/>
  <c r="AG46" i="592"/>
  <c r="AF46" i="592"/>
  <c r="O46" i="592"/>
  <c r="O49" i="592"/>
  <c r="AG49" i="592"/>
  <c r="AF49" i="592"/>
  <c r="O51" i="592"/>
  <c r="AG51" i="592"/>
  <c r="AF51" i="592"/>
  <c r="P135" i="591"/>
  <c r="O8" i="592"/>
  <c r="O9" i="592"/>
  <c r="AG10" i="592"/>
  <c r="Q11" i="592"/>
  <c r="P11" i="592"/>
  <c r="N30" i="592"/>
  <c r="AG18" i="592"/>
  <c r="O18" i="592"/>
  <c r="AF18" i="592"/>
  <c r="AF20" i="592"/>
  <c r="O20" i="592"/>
  <c r="AG20" i="592"/>
  <c r="AF22" i="592"/>
  <c r="O22" i="592"/>
  <c r="AG22" i="592"/>
  <c r="AF24" i="592"/>
  <c r="O24" i="592"/>
  <c r="AG24" i="592"/>
  <c r="Q32" i="592"/>
  <c r="R32" i="592"/>
  <c r="O47" i="592"/>
  <c r="AG47" i="592"/>
  <c r="AF47" i="592"/>
  <c r="O19" i="592"/>
  <c r="O21" i="592"/>
  <c r="O23" i="592"/>
  <c r="P44" i="592"/>
  <c r="P45" i="592"/>
  <c r="P47" i="592"/>
  <c r="P49" i="592"/>
  <c r="P51" i="592"/>
  <c r="O57" i="592"/>
  <c r="O58" i="592"/>
  <c r="AG60" i="592"/>
  <c r="O60" i="592"/>
  <c r="AF60" i="592"/>
  <c r="P70" i="592"/>
  <c r="R70" i="592"/>
  <c r="P71" i="592"/>
  <c r="O74" i="592"/>
  <c r="AG74" i="592"/>
  <c r="AF74" i="592"/>
  <c r="R96" i="592"/>
  <c r="Q96" i="592"/>
  <c r="P108" i="592"/>
  <c r="N121" i="592"/>
  <c r="O109" i="592"/>
  <c r="AG109" i="592"/>
  <c r="AF109" i="592"/>
  <c r="R112" i="592"/>
  <c r="Q112" i="592"/>
  <c r="AG113" i="592"/>
  <c r="AF113" i="592"/>
  <c r="O113" i="592"/>
  <c r="AF19" i="592"/>
  <c r="AF21" i="592"/>
  <c r="AF23" i="592"/>
  <c r="O34" i="592"/>
  <c r="O36" i="592"/>
  <c r="Q44" i="592"/>
  <c r="AF44" i="592"/>
  <c r="N56" i="592"/>
  <c r="AF58" i="592"/>
  <c r="AF59" i="592"/>
  <c r="P69" i="592"/>
  <c r="O72" i="592"/>
  <c r="AG72" i="592"/>
  <c r="AF72" i="592"/>
  <c r="AG75" i="592"/>
  <c r="AF75" i="592"/>
  <c r="O75" i="592"/>
  <c r="R44" i="592"/>
  <c r="AF57" i="592"/>
  <c r="Q59" i="592"/>
  <c r="AG73" i="592"/>
  <c r="AF73" i="592"/>
  <c r="O73" i="592"/>
  <c r="R85" i="592"/>
  <c r="Q85" i="592"/>
  <c r="P95" i="592"/>
  <c r="AG100" i="592"/>
  <c r="AF100" i="592"/>
  <c r="O100" i="592"/>
  <c r="AG102" i="592"/>
  <c r="AF102" i="592"/>
  <c r="O102" i="592"/>
  <c r="R110" i="592"/>
  <c r="Q110" i="592"/>
  <c r="AG111" i="592"/>
  <c r="AF111" i="592"/>
  <c r="O111" i="592"/>
  <c r="P20" i="592"/>
  <c r="AF69" i="592"/>
  <c r="AG57" i="592"/>
  <c r="AF82" i="592"/>
  <c r="Q82" i="592"/>
  <c r="AG82" i="592"/>
  <c r="AH70" i="592" s="1"/>
  <c r="AG71" i="592"/>
  <c r="AF71" i="592"/>
  <c r="P82" i="592"/>
  <c r="AG70" i="592"/>
  <c r="O83" i="592"/>
  <c r="O84" i="592"/>
  <c r="AG85" i="592"/>
  <c r="O86" i="592"/>
  <c r="Q87" i="592"/>
  <c r="AG87" i="592"/>
  <c r="O88" i="592"/>
  <c r="AG89" i="592"/>
  <c r="N95" i="592"/>
  <c r="AF96" i="592"/>
  <c r="AG97" i="592"/>
  <c r="O98" i="592"/>
  <c r="AG99" i="592"/>
  <c r="AG101" i="592"/>
  <c r="N108" i="592"/>
  <c r="AF110" i="592"/>
  <c r="AF112" i="592"/>
  <c r="AG114" i="592"/>
  <c r="AG129" i="592"/>
  <c r="AF129" i="592"/>
  <c r="O129" i="592"/>
  <c r="R136" i="592"/>
  <c r="Q140" i="592"/>
  <c r="R144" i="592"/>
  <c r="Q144" i="592"/>
  <c r="R165" i="592"/>
  <c r="Q165" i="592"/>
  <c r="AF84" i="592"/>
  <c r="AF86" i="592"/>
  <c r="AF88" i="592"/>
  <c r="AG96" i="592"/>
  <c r="AF98" i="592"/>
  <c r="AG127" i="592"/>
  <c r="AF127" i="592"/>
  <c r="O127" i="592"/>
  <c r="O128" i="592"/>
  <c r="AG128" i="592"/>
  <c r="P73" i="592"/>
  <c r="P75" i="592"/>
  <c r="AF83" i="592"/>
  <c r="O97" i="592"/>
  <c r="O108" i="592" s="1"/>
  <c r="O99" i="592"/>
  <c r="O101" i="592"/>
  <c r="O115" i="592"/>
  <c r="AF115" i="592"/>
  <c r="AF116" i="592"/>
  <c r="O116" i="592"/>
  <c r="AG116" i="592"/>
  <c r="AF122" i="592"/>
  <c r="N134" i="592"/>
  <c r="O122" i="592"/>
  <c r="AG125" i="592"/>
  <c r="AF125" i="592"/>
  <c r="O125" i="592"/>
  <c r="O126" i="592"/>
  <c r="AG126" i="592"/>
  <c r="AF128" i="592"/>
  <c r="R142" i="592"/>
  <c r="Q142" i="592"/>
  <c r="R163" i="592"/>
  <c r="Q163" i="592"/>
  <c r="P121" i="592"/>
  <c r="O114" i="592"/>
  <c r="AG123" i="592"/>
  <c r="AF123" i="592"/>
  <c r="O123" i="592"/>
  <c r="O124" i="592"/>
  <c r="AG124" i="592"/>
  <c r="O135" i="592"/>
  <c r="AG135" i="592"/>
  <c r="AF135" i="592"/>
  <c r="N147" i="592"/>
  <c r="R149" i="592"/>
  <c r="Q149" i="592"/>
  <c r="R151" i="592"/>
  <c r="Q151" i="592"/>
  <c r="R153" i="592"/>
  <c r="Q153" i="592"/>
  <c r="P160" i="592"/>
  <c r="AF136" i="592"/>
  <c r="AF138" i="592"/>
  <c r="AF140" i="592"/>
  <c r="AF142" i="592"/>
  <c r="AF144" i="592"/>
  <c r="AF149" i="592"/>
  <c r="AF151" i="592"/>
  <c r="AF153" i="592"/>
  <c r="AG160" i="592"/>
  <c r="AH148" i="592" s="1"/>
  <c r="AG161" i="592"/>
  <c r="AF163" i="592"/>
  <c r="AF165" i="592"/>
  <c r="P134" i="592"/>
  <c r="O137" i="592"/>
  <c r="R138" i="592"/>
  <c r="O139" i="592"/>
  <c r="R140" i="592"/>
  <c r="O141" i="592"/>
  <c r="AG142" i="592"/>
  <c r="O143" i="592"/>
  <c r="AG144" i="592"/>
  <c r="AF148" i="592"/>
  <c r="AG149" i="592"/>
  <c r="O150" i="592"/>
  <c r="AG151" i="592"/>
  <c r="O152" i="592"/>
  <c r="AG153" i="592"/>
  <c r="O161" i="592"/>
  <c r="O162" i="592"/>
  <c r="AG163" i="592"/>
  <c r="O164" i="592"/>
  <c r="AG165" i="592"/>
  <c r="O166" i="592"/>
  <c r="P173" i="592"/>
  <c r="N173" i="592"/>
  <c r="P125" i="592"/>
  <c r="P127" i="592"/>
  <c r="P129" i="592"/>
  <c r="AF137" i="592"/>
  <c r="AF139" i="592"/>
  <c r="AF141" i="592"/>
  <c r="AF143" i="592"/>
  <c r="AG148" i="592"/>
  <c r="AF150" i="592"/>
  <c r="AF152" i="592"/>
  <c r="AF162" i="592"/>
  <c r="AF164" i="592"/>
  <c r="AF166" i="592"/>
  <c r="O148" i="592"/>
  <c r="M32" i="590"/>
  <c r="L32" i="590"/>
  <c r="K32" i="590"/>
  <c r="J32" i="590"/>
  <c r="I32" i="590"/>
  <c r="H32" i="590"/>
  <c r="G32" i="590"/>
  <c r="F32" i="590"/>
  <c r="E32" i="590"/>
  <c r="D32" i="590"/>
  <c r="Q15" i="590"/>
  <c r="P15" i="590"/>
  <c r="O15" i="590"/>
  <c r="N15" i="590"/>
  <c r="M15" i="590"/>
  <c r="L15" i="590"/>
  <c r="K15" i="590"/>
  <c r="J15" i="590"/>
  <c r="I15" i="590"/>
  <c r="H15" i="590"/>
  <c r="G15" i="590"/>
  <c r="F15" i="590"/>
  <c r="E15" i="590"/>
  <c r="D15" i="590"/>
  <c r="H8" i="590"/>
  <c r="L7" i="590"/>
  <c r="J7" i="590"/>
  <c r="H7" i="590"/>
  <c r="F7" i="590"/>
  <c r="L6" i="590"/>
  <c r="J6" i="590"/>
  <c r="H6" i="590"/>
  <c r="F6" i="590"/>
  <c r="AG69" i="592" l="1"/>
  <c r="AH57" i="592" s="1"/>
  <c r="E2" i="593"/>
  <c r="O56" i="592"/>
  <c r="R56" i="592" s="1"/>
  <c r="S44" i="592" s="1"/>
  <c r="O82" i="592"/>
  <c r="R82" i="592" s="1"/>
  <c r="S70" i="592" s="1"/>
  <c r="L8" i="590"/>
  <c r="J8" i="590"/>
  <c r="F8" i="590"/>
  <c r="E2" i="594"/>
  <c r="Q108" i="592"/>
  <c r="R108" i="592"/>
  <c r="S96" i="592" s="1"/>
  <c r="Q161" i="592"/>
  <c r="O173" i="592"/>
  <c r="R161" i="592"/>
  <c r="Q143" i="592"/>
  <c r="R143" i="592"/>
  <c r="Q164" i="592"/>
  <c r="R164" i="592"/>
  <c r="R124" i="592"/>
  <c r="Q124" i="592"/>
  <c r="Q152" i="592"/>
  <c r="R152" i="592"/>
  <c r="Q141" i="592"/>
  <c r="R141" i="592"/>
  <c r="Q137" i="592"/>
  <c r="R137" i="592"/>
  <c r="AF160" i="592"/>
  <c r="Q166" i="592"/>
  <c r="R166" i="592"/>
  <c r="Q162" i="592"/>
  <c r="R162" i="592"/>
  <c r="R135" i="592"/>
  <c r="O147" i="592"/>
  <c r="Q135" i="592"/>
  <c r="Q138" i="592"/>
  <c r="R126" i="592"/>
  <c r="Q126" i="592"/>
  <c r="Q122" i="592"/>
  <c r="O134" i="592"/>
  <c r="R122" i="592"/>
  <c r="Q116" i="592"/>
  <c r="R116" i="592"/>
  <c r="R101" i="592"/>
  <c r="Q101" i="592"/>
  <c r="R128" i="592"/>
  <c r="Q128" i="592"/>
  <c r="R98" i="592"/>
  <c r="Q98" i="592"/>
  <c r="R100" i="592"/>
  <c r="Q100" i="592"/>
  <c r="Q89" i="592"/>
  <c r="Q73" i="592"/>
  <c r="R73" i="592"/>
  <c r="Q75" i="592"/>
  <c r="R75" i="592"/>
  <c r="R87" i="592"/>
  <c r="R74" i="592"/>
  <c r="Q74" i="592"/>
  <c r="Q60" i="592"/>
  <c r="R60" i="592"/>
  <c r="R71" i="592"/>
  <c r="R47" i="592"/>
  <c r="Q47" i="592"/>
  <c r="R24" i="592"/>
  <c r="Q24" i="592"/>
  <c r="R11" i="592"/>
  <c r="Q9" i="592"/>
  <c r="R9" i="592"/>
  <c r="R49" i="592"/>
  <c r="Q49" i="592"/>
  <c r="R149" i="591"/>
  <c r="Q149" i="591"/>
  <c r="R45" i="592"/>
  <c r="Q45" i="592"/>
  <c r="R162" i="591"/>
  <c r="Q162" i="591"/>
  <c r="R139" i="591"/>
  <c r="Q139" i="591"/>
  <c r="R129" i="591"/>
  <c r="Q129" i="591"/>
  <c r="R122" i="591"/>
  <c r="Q122" i="591"/>
  <c r="O134" i="591"/>
  <c r="R163" i="591"/>
  <c r="Q163" i="591"/>
  <c r="R124" i="591"/>
  <c r="Q124" i="591"/>
  <c r="Q98" i="591"/>
  <c r="R98" i="591"/>
  <c r="AG108" i="591"/>
  <c r="AH96" i="591" s="1"/>
  <c r="AF108" i="591"/>
  <c r="R45" i="591"/>
  <c r="Q45" i="591"/>
  <c r="R136" i="591"/>
  <c r="Q136" i="591"/>
  <c r="Q85" i="591"/>
  <c r="R85" i="591"/>
  <c r="R150" i="591"/>
  <c r="R138" i="591"/>
  <c r="Q138" i="591"/>
  <c r="Q110" i="591"/>
  <c r="R110" i="591"/>
  <c r="R36" i="591"/>
  <c r="Q36" i="591"/>
  <c r="Q43" i="591"/>
  <c r="AG43" i="591"/>
  <c r="AH31" i="591" s="1"/>
  <c r="AF43" i="591"/>
  <c r="Q23" i="591"/>
  <c r="R23" i="591"/>
  <c r="AG17" i="591"/>
  <c r="AH5" i="591" s="1"/>
  <c r="AF17" i="591"/>
  <c r="R86" i="591"/>
  <c r="Q86" i="591"/>
  <c r="R19" i="591"/>
  <c r="Q19" i="591"/>
  <c r="Q7" i="591"/>
  <c r="R7" i="591"/>
  <c r="R8" i="591"/>
  <c r="R73" i="591"/>
  <c r="Q73" i="591"/>
  <c r="AG82" i="591"/>
  <c r="AH70" i="591" s="1"/>
  <c r="AF82" i="591"/>
  <c r="Q82" i="591"/>
  <c r="Q9" i="591"/>
  <c r="R9" i="591"/>
  <c r="AG147" i="592"/>
  <c r="AH135" i="592" s="1"/>
  <c r="AF147" i="592"/>
  <c r="Q125" i="592"/>
  <c r="R125" i="592"/>
  <c r="AG134" i="592"/>
  <c r="AH122" i="592" s="1"/>
  <c r="AF134" i="592"/>
  <c r="R99" i="592"/>
  <c r="Q99" i="592"/>
  <c r="Q127" i="592"/>
  <c r="R127" i="592"/>
  <c r="AG108" i="592"/>
  <c r="AH96" i="592" s="1"/>
  <c r="AF108" i="592"/>
  <c r="R84" i="592"/>
  <c r="Q84" i="592"/>
  <c r="R102" i="592"/>
  <c r="Q102" i="592"/>
  <c r="R72" i="592"/>
  <c r="Q72" i="592"/>
  <c r="AF56" i="592"/>
  <c r="AG56" i="592"/>
  <c r="AH44" i="592" s="1"/>
  <c r="Q56" i="592"/>
  <c r="Q36" i="592"/>
  <c r="R36" i="592"/>
  <c r="O121" i="592"/>
  <c r="R109" i="592"/>
  <c r="Q109" i="592"/>
  <c r="R23" i="592"/>
  <c r="Q23" i="592"/>
  <c r="Q71" i="592"/>
  <c r="R18" i="592"/>
  <c r="O30" i="592"/>
  <c r="Q18" i="592"/>
  <c r="R8" i="592"/>
  <c r="Q8" i="592"/>
  <c r="R51" i="592"/>
  <c r="Q51" i="592"/>
  <c r="Q46" i="592"/>
  <c r="R46" i="592"/>
  <c r="Q48" i="592"/>
  <c r="R48" i="592"/>
  <c r="Q31" i="592"/>
  <c r="O43" i="592"/>
  <c r="R43" i="592" s="1"/>
  <c r="S31" i="592" s="1"/>
  <c r="R31" i="592"/>
  <c r="AG173" i="591"/>
  <c r="AH161" i="591" s="1"/>
  <c r="AF173" i="591"/>
  <c r="R161" i="591"/>
  <c r="Q161" i="591"/>
  <c r="O173" i="591"/>
  <c r="R137" i="591"/>
  <c r="Q137" i="591"/>
  <c r="R127" i="591"/>
  <c r="Q127" i="591"/>
  <c r="R128" i="591"/>
  <c r="Q128" i="591"/>
  <c r="Q100" i="591"/>
  <c r="R100" i="591"/>
  <c r="R142" i="591"/>
  <c r="Q142" i="591"/>
  <c r="Q109" i="591"/>
  <c r="O121" i="591"/>
  <c r="R109" i="591"/>
  <c r="R74" i="591"/>
  <c r="Q74" i="591"/>
  <c r="R51" i="591"/>
  <c r="Q51" i="591"/>
  <c r="R35" i="591"/>
  <c r="Q35" i="591"/>
  <c r="AG17" i="592"/>
  <c r="AH5" i="592" s="1"/>
  <c r="AF17" i="592"/>
  <c r="Q154" i="591"/>
  <c r="Q112" i="591"/>
  <c r="R112" i="591"/>
  <c r="R7" i="592"/>
  <c r="Q7" i="592"/>
  <c r="R151" i="591"/>
  <c r="Q151" i="591"/>
  <c r="AG95" i="591"/>
  <c r="AH83" i="591" s="1"/>
  <c r="AF95" i="591"/>
  <c r="Q22" i="591"/>
  <c r="R22" i="591"/>
  <c r="AF30" i="591"/>
  <c r="AG30" i="591"/>
  <c r="AH18" i="591" s="1"/>
  <c r="R71" i="591"/>
  <c r="Q71" i="591"/>
  <c r="R25" i="591"/>
  <c r="Q25" i="591"/>
  <c r="R60" i="591"/>
  <c r="Q60" i="591"/>
  <c r="O69" i="591"/>
  <c r="R69" i="591" s="1"/>
  <c r="S57" i="591" s="1"/>
  <c r="R57" i="591"/>
  <c r="Q57" i="591"/>
  <c r="R11" i="591"/>
  <c r="Q11" i="591"/>
  <c r="R102" i="591"/>
  <c r="Q102" i="591"/>
  <c r="Q139" i="592"/>
  <c r="R139" i="592"/>
  <c r="R83" i="592"/>
  <c r="Q83" i="592"/>
  <c r="O95" i="592"/>
  <c r="Q34" i="592"/>
  <c r="R34" i="592"/>
  <c r="Q113" i="592"/>
  <c r="R113" i="592"/>
  <c r="AF121" i="592"/>
  <c r="AG121" i="592"/>
  <c r="AH109" i="592" s="1"/>
  <c r="R58" i="592"/>
  <c r="Q58" i="592"/>
  <c r="R21" i="592"/>
  <c r="Q21" i="592"/>
  <c r="R20" i="592"/>
  <c r="Q20" i="592"/>
  <c r="R153" i="591"/>
  <c r="Q153" i="591"/>
  <c r="AG43" i="592"/>
  <c r="AH31" i="592" s="1"/>
  <c r="AF43" i="592"/>
  <c r="Q43" i="592"/>
  <c r="R166" i="591"/>
  <c r="Q166" i="591"/>
  <c r="R125" i="591"/>
  <c r="Q125" i="591"/>
  <c r="R140" i="591"/>
  <c r="Q140" i="591"/>
  <c r="R135" i="591"/>
  <c r="O147" i="591"/>
  <c r="Q135" i="591"/>
  <c r="Q116" i="591"/>
  <c r="R116" i="591"/>
  <c r="AF121" i="591"/>
  <c r="AG121" i="591"/>
  <c r="AH109" i="591" s="1"/>
  <c r="Q90" i="591"/>
  <c r="R90" i="591"/>
  <c r="R72" i="591"/>
  <c r="Q72" i="591"/>
  <c r="R49" i="591"/>
  <c r="Q49" i="591"/>
  <c r="R33" i="591"/>
  <c r="Q33" i="591"/>
  <c r="R5" i="592"/>
  <c r="Q5" i="592"/>
  <c r="O17" i="592"/>
  <c r="Q89" i="591"/>
  <c r="R89" i="591"/>
  <c r="R88" i="591"/>
  <c r="Q88" i="591"/>
  <c r="O95" i="591"/>
  <c r="R83" i="591"/>
  <c r="Q83" i="591"/>
  <c r="R50" i="591"/>
  <c r="Q50" i="591"/>
  <c r="R46" i="591"/>
  <c r="Q46" i="591"/>
  <c r="R5" i="591"/>
  <c r="Q5" i="591"/>
  <c r="O17" i="591"/>
  <c r="R34" i="591"/>
  <c r="Q34" i="591"/>
  <c r="R21" i="591"/>
  <c r="Q21" i="591"/>
  <c r="Q150" i="592"/>
  <c r="R150" i="592"/>
  <c r="R148" i="592"/>
  <c r="Q148" i="592"/>
  <c r="O160" i="592"/>
  <c r="AG173" i="592"/>
  <c r="AH161" i="592" s="1"/>
  <c r="AF173" i="592"/>
  <c r="R114" i="592"/>
  <c r="Q114" i="592"/>
  <c r="R97" i="592"/>
  <c r="Q97" i="592"/>
  <c r="R86" i="592"/>
  <c r="Q86" i="592"/>
  <c r="Q123" i="592"/>
  <c r="R123" i="592"/>
  <c r="R115" i="592"/>
  <c r="Q115" i="592"/>
  <c r="Q129" i="592"/>
  <c r="R129" i="592"/>
  <c r="AG95" i="592"/>
  <c r="AH83" i="592" s="1"/>
  <c r="AF95" i="592"/>
  <c r="R88" i="592"/>
  <c r="Q88" i="592"/>
  <c r="Q111" i="592"/>
  <c r="R111" i="592"/>
  <c r="R57" i="592"/>
  <c r="O69" i="592"/>
  <c r="R69" i="592" s="1"/>
  <c r="S57" i="592" s="1"/>
  <c r="Q57" i="592"/>
  <c r="R19" i="592"/>
  <c r="Q19" i="592"/>
  <c r="R22" i="592"/>
  <c r="Q22" i="592"/>
  <c r="AG30" i="592"/>
  <c r="AH18" i="592" s="1"/>
  <c r="AF30" i="592"/>
  <c r="R35" i="592"/>
  <c r="Q35" i="592"/>
  <c r="Q50" i="592"/>
  <c r="R50" i="592"/>
  <c r="R33" i="592"/>
  <c r="Q33" i="592"/>
  <c r="R164" i="591"/>
  <c r="Q164" i="591"/>
  <c r="R141" i="591"/>
  <c r="Q141" i="591"/>
  <c r="AG134" i="591"/>
  <c r="AH122" i="591" s="1"/>
  <c r="AF134" i="591"/>
  <c r="R123" i="591"/>
  <c r="Q123" i="591"/>
  <c r="R103" i="591"/>
  <c r="Q103" i="591"/>
  <c r="O160" i="591"/>
  <c r="AG147" i="591"/>
  <c r="AH135" i="591" s="1"/>
  <c r="AF147" i="591"/>
  <c r="R165" i="591"/>
  <c r="Q165" i="591"/>
  <c r="AF160" i="591"/>
  <c r="AG160" i="591"/>
  <c r="AH148" i="591" s="1"/>
  <c r="Q114" i="591"/>
  <c r="R114" i="591"/>
  <c r="R47" i="591"/>
  <c r="Q47" i="591"/>
  <c r="R167" i="591"/>
  <c r="Q167" i="591"/>
  <c r="R126" i="591"/>
  <c r="Q126" i="591"/>
  <c r="O108" i="591"/>
  <c r="Q87" i="591"/>
  <c r="R87" i="591"/>
  <c r="Q59" i="591"/>
  <c r="R59" i="591"/>
  <c r="R75" i="591"/>
  <c r="Q75" i="591"/>
  <c r="O56" i="591"/>
  <c r="R56" i="591" s="1"/>
  <c r="S44" i="591" s="1"/>
  <c r="R31" i="591"/>
  <c r="Q31" i="591"/>
  <c r="O43" i="591"/>
  <c r="R43" i="591" s="1"/>
  <c r="S31" i="591" s="1"/>
  <c r="O30" i="591"/>
  <c r="Q18" i="591"/>
  <c r="R18" i="591"/>
  <c r="Q24" i="591"/>
  <c r="R24" i="591"/>
  <c r="R84" i="591"/>
  <c r="Q84" i="591"/>
  <c r="AF69" i="591"/>
  <c r="AG69" i="591"/>
  <c r="AH57" i="591" s="1"/>
  <c r="Q69" i="591"/>
  <c r="AG56" i="591"/>
  <c r="AH44" i="591" s="1"/>
  <c r="Q56" i="591"/>
  <c r="AF56" i="591"/>
  <c r="R32" i="591"/>
  <c r="Q32" i="591"/>
  <c r="R6" i="591"/>
  <c r="Q6" i="591"/>
  <c r="R70" i="591"/>
  <c r="O82" i="591"/>
  <c r="R82" i="591" s="1"/>
  <c r="S70" i="591" s="1"/>
  <c r="Q70" i="591"/>
  <c r="R48" i="591"/>
  <c r="Q48" i="591"/>
  <c r="Q20" i="591"/>
  <c r="R20" i="591"/>
  <c r="M32" i="587"/>
  <c r="L32" i="587"/>
  <c r="K32" i="587"/>
  <c r="J32" i="587"/>
  <c r="I32" i="587"/>
  <c r="H32" i="587"/>
  <c r="G32" i="587"/>
  <c r="F32" i="587"/>
  <c r="E32" i="587"/>
  <c r="J8" i="587" s="1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L7" i="587"/>
  <c r="J7" i="587"/>
  <c r="H7" i="587"/>
  <c r="F7" i="587"/>
  <c r="L6" i="587"/>
  <c r="J6" i="587"/>
  <c r="H6" i="587"/>
  <c r="F6" i="587"/>
  <c r="H8" i="587" l="1"/>
  <c r="L8" i="587"/>
  <c r="Q17" i="591"/>
  <c r="E2" i="591"/>
  <c r="R17" i="591"/>
  <c r="S5" i="591" s="1"/>
  <c r="R160" i="591"/>
  <c r="S148" i="591" s="1"/>
  <c r="Q160" i="591"/>
  <c r="R95" i="591"/>
  <c r="S83" i="591" s="1"/>
  <c r="Q95" i="591"/>
  <c r="R30" i="592"/>
  <c r="S18" i="592" s="1"/>
  <c r="Q30" i="592"/>
  <c r="R121" i="592"/>
  <c r="S109" i="592" s="1"/>
  <c r="Q121" i="592"/>
  <c r="Q147" i="592"/>
  <c r="R147" i="592"/>
  <c r="S135" i="592" s="1"/>
  <c r="R173" i="592"/>
  <c r="S161" i="592" s="1"/>
  <c r="Q173" i="592"/>
  <c r="Q108" i="591"/>
  <c r="R108" i="591"/>
  <c r="S96" i="591" s="1"/>
  <c r="R17" i="592"/>
  <c r="S5" i="592" s="1"/>
  <c r="Q17" i="592"/>
  <c r="E2" i="592"/>
  <c r="R147" i="591"/>
  <c r="S135" i="591" s="1"/>
  <c r="Q147" i="591"/>
  <c r="R160" i="592"/>
  <c r="S148" i="592" s="1"/>
  <c r="Q160" i="592"/>
  <c r="Q134" i="591"/>
  <c r="R134" i="591"/>
  <c r="S122" i="591" s="1"/>
  <c r="R134" i="592"/>
  <c r="S122" i="592" s="1"/>
  <c r="Q134" i="592"/>
  <c r="R30" i="591"/>
  <c r="S18" i="591" s="1"/>
  <c r="Q30" i="591"/>
  <c r="Q95" i="592"/>
  <c r="R95" i="592"/>
  <c r="S83" i="592" s="1"/>
  <c r="R121" i="591"/>
  <c r="S109" i="591" s="1"/>
  <c r="Q121" i="591"/>
  <c r="Q173" i="591"/>
  <c r="R173" i="591"/>
  <c r="S161" i="591" s="1"/>
  <c r="F8" i="587"/>
</calcChain>
</file>

<file path=xl/sharedStrings.xml><?xml version="1.0" encoding="utf-8"?>
<sst xmlns="http://schemas.openxmlformats.org/spreadsheetml/2006/main" count="15215" uniqueCount="1398">
  <si>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</si>
  <si>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</si>
  <si>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</si>
  <si>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</si>
  <si>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</si>
  <si>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</si>
  <si>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</si>
  <si>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</si>
  <si>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</si>
  <si>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</si>
  <si>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</si>
  <si>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</si>
  <si>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</si>
  <si>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</si>
  <si>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</si>
  <si>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</si>
  <si>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</si>
  <si>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</si>
  <si>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</si>
  <si>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</si>
  <si>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</si>
  <si>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</si>
  <si>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</si>
  <si>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</si>
  <si>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</si>
  <si>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</si>
  <si>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</si>
  <si>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</si>
  <si>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</si>
  <si>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</si>
  <si>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</si>
  <si>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</si>
  <si>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</si>
  <si>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</si>
  <si>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</si>
  <si>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</si>
  <si>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</si>
  <si>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</si>
  <si>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</si>
  <si>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</si>
  <si>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</si>
  <si>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</si>
  <si>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</si>
  <si>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</si>
  <si>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</si>
  <si>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</si>
  <si>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</si>
  <si>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</si>
  <si>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</si>
  <si>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</si>
  <si>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</si>
  <si>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</si>
  <si>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</si>
  <si>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</si>
  <si>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</si>
  <si>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</si>
  <si>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</si>
  <si>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</si>
  <si>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</si>
  <si>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</si>
  <si>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</si>
  <si>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</si>
  <si>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</si>
  <si>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</si>
  <si>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</si>
  <si>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</si>
  <si>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</si>
  <si>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</si>
  <si>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</si>
  <si>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</si>
  <si>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</si>
  <si>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</si>
  <si>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</si>
  <si>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</si>
  <si>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</si>
  <si>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</si>
  <si>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</si>
  <si>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</si>
  <si>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</si>
  <si>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出勤人數</t>
  </si>
  <si>
    <t>產線配置圖</t>
  </si>
  <si>
    <t>生產實績</t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</si>
  <si>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</si>
  <si>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</si>
  <si>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</si>
  <si>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</si>
  <si>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</si>
  <si>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</si>
  <si>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</si>
  <si>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09月01日  星期二</t>
    <phoneticPr fontId="6" type="noConversion"/>
  </si>
  <si>
    <t>人時性</t>
    <phoneticPr fontId="6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</si>
  <si>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</si>
  <si>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</si>
  <si>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</si>
  <si>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</si>
  <si>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</si>
  <si>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</si>
  <si>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</si>
  <si>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</si>
  <si>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6" type="noConversion"/>
  </si>
  <si>
    <t>人數</t>
  </si>
  <si>
    <t>產能/時</t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</si>
  <si>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</si>
  <si>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</si>
  <si>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</si>
  <si>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</si>
  <si>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</si>
  <si>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</si>
  <si>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</si>
  <si>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</si>
  <si>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</si>
  <si>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</si>
  <si>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</si>
  <si>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</si>
  <si>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</si>
  <si>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</si>
  <si>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</si>
  <si>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</si>
  <si>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</si>
  <si>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</si>
  <si>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</si>
  <si>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</si>
  <si>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</si>
  <si>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</si>
  <si>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</si>
  <si>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</si>
  <si>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</si>
  <si>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</si>
  <si>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</si>
  <si>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</si>
  <si>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</si>
  <si>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</si>
  <si>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</si>
  <si>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</si>
  <si>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</si>
  <si>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</si>
  <si>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</si>
  <si>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</si>
  <si>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</si>
  <si>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</si>
  <si>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</si>
  <si>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</si>
  <si>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</si>
  <si>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大口歐風焙煎咖哩漢堡排飯糰</t>
  </si>
  <si>
    <t>大口法式蕈菇起司雞排飯糰</t>
  </si>
  <si>
    <t>古早味炒炊粉</t>
  </si>
  <si>
    <t xml:space="preserve">
4度二組B
</t>
    <phoneticPr fontId="3" type="noConversion"/>
  </si>
  <si>
    <t>四度二組
(烤飯糰/八爪機)</t>
    <phoneticPr fontId="6" type="noConversion"/>
  </si>
  <si>
    <t>淡麗清酒蒸蛤蜊烤飯糰</t>
  </si>
  <si>
    <t>糖燻野郎起司炙燒牛烤飯糰</t>
  </si>
  <si>
    <t>媽媽煮藝-鹹酥雞</t>
  </si>
  <si>
    <t>糖燻豬耳絲</t>
  </si>
  <si>
    <t>燻之味-糖燻雞腿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</si>
  <si>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</si>
  <si>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</si>
  <si>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</si>
  <si>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</si>
  <si>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燻之味-糖燻雞胗</t>
  </si>
  <si>
    <t>韓式蒜味炸雞</t>
  </si>
  <si>
    <t xml:space="preserve">
4度二組C2
</t>
    <phoneticPr fontId="3" type="noConversion"/>
  </si>
  <si>
    <t>四度三組
(ET-55)</t>
    <phoneticPr fontId="6" type="noConversion"/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</si>
  <si>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</si>
  <si>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</si>
  <si>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</si>
  <si>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</si>
  <si>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</si>
  <si>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</si>
  <si>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 xml:space="preserve">
4度三組
</t>
    <phoneticPr fontId="3" type="noConversion"/>
  </si>
  <si>
    <t>四度四組
(ET-55)</t>
    <phoneticPr fontId="6" type="noConversion"/>
  </si>
  <si>
    <t>壹號醬雞豚雙拼</t>
  </si>
  <si>
    <t>鐵道滷排便當</t>
  </si>
  <si>
    <t>懷舊滷雙拼便當</t>
  </si>
  <si>
    <t>香烤鱈魚輕蔬餐盒</t>
  </si>
  <si>
    <t>益活雞胸補力餐盒</t>
  </si>
  <si>
    <t>嫩烤魚排佐花椰菜義大利麵</t>
  </si>
  <si>
    <t>香辣醬粉絲煲</t>
  </si>
  <si>
    <t xml:space="preserve">
4度四組
</t>
    <phoneticPr fontId="3" type="noConversion"/>
  </si>
  <si>
    <t>四度五組
(ET-55)</t>
    <phoneticPr fontId="3" type="noConversion"/>
  </si>
  <si>
    <t>椒麻滷三寶(區)</t>
  </si>
  <si>
    <t>二配香烤魚排青醬燉飯</t>
  </si>
  <si>
    <t xml:space="preserve">
4度五組
</t>
    <phoneticPr fontId="3" type="noConversion"/>
  </si>
  <si>
    <t>綜合一組
(ET-55)</t>
    <phoneticPr fontId="3" type="noConversion"/>
  </si>
  <si>
    <t>麻油雞飯糰</t>
  </si>
  <si>
    <t>柚見極炙烤牛</t>
  </si>
  <si>
    <t>二配香辣醬蒜味香腸蛋炒飯</t>
  </si>
  <si>
    <t>二配排骨蛋炒飯</t>
  </si>
  <si>
    <t>二配叉燒蛋炒飯</t>
  </si>
  <si>
    <t>二配厚香料優格咖哩雞排飯</t>
  </si>
  <si>
    <t xml:space="preserve">
綜合一組
</t>
    <phoneticPr fontId="3" type="noConversion"/>
  </si>
  <si>
    <t>綜合二組
(ET-55)</t>
    <phoneticPr fontId="6" type="noConversion"/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</si>
  <si>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</si>
  <si>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</si>
  <si>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</si>
  <si>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</si>
  <si>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</si>
  <si>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</si>
  <si>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</si>
  <si>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</si>
  <si>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</si>
  <si>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</si>
  <si>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>韓式泡菜豬肉豆腐丼飯</t>
  </si>
  <si>
    <t>日式炙烤親子丼</t>
  </si>
  <si>
    <t>鐵板滑蛋炸豬排丼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</si>
  <si>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</si>
  <si>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</si>
  <si>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</si>
  <si>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</si>
  <si>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</si>
  <si>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</si>
  <si>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</si>
  <si>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</si>
  <si>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</si>
  <si>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</si>
  <si>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</si>
  <si>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</si>
  <si>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 xml:space="preserve">
綜合四組
</t>
    <phoneticPr fontId="3" type="noConversion"/>
  </si>
  <si>
    <t>便當組
大口
固定線
(伺服包裝機)</t>
    <phoneticPr fontId="6" type="noConversion"/>
  </si>
  <si>
    <t>香辣醬雞肉炒飯飯糰</t>
  </si>
  <si>
    <t>大口蒜味香腸燒肉雙拼飯糰</t>
  </si>
  <si>
    <t>大口益活烤雞蛋白青醬飯糰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</si>
  <si>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</si>
  <si>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</si>
  <si>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</si>
  <si>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</si>
  <si>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6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</si>
  <si>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</si>
  <si>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</si>
  <si>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</si>
  <si>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</si>
  <si>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</si>
  <si>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</si>
  <si>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</si>
  <si>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</si>
  <si>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</si>
  <si>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</si>
  <si>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09月02日  星期三</t>
    <phoneticPr fontId="6" type="noConversion"/>
  </si>
  <si>
    <t>0</t>
  </si>
  <si>
    <t>季節調理麵</t>
  </si>
  <si>
    <t>小菜微波</t>
  </si>
  <si>
    <t>熱食義麵</t>
  </si>
  <si>
    <t>飯糰</t>
  </si>
  <si>
    <t>微波主食</t>
  </si>
  <si>
    <t>便當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</si>
  <si>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</si>
  <si>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</si>
  <si>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</si>
  <si>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</si>
  <si>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</si>
  <si>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</si>
  <si>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</si>
  <si>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</si>
  <si>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</si>
  <si>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6" type="noConversion"/>
  </si>
  <si>
    <t>壽司線</t>
    <phoneticPr fontId="6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</si>
  <si>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</si>
  <si>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</si>
  <si>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</si>
  <si>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</si>
  <si>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</si>
  <si>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</si>
  <si>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</si>
  <si>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</si>
  <si>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</si>
  <si>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連續式
海苔機</t>
    <phoneticPr fontId="6" type="noConversion"/>
  </si>
  <si>
    <t>3300型
飯糰機A</t>
    <phoneticPr fontId="6" type="noConversion"/>
  </si>
  <si>
    <t>鮭魚奶油醬油飯糰</t>
  </si>
  <si>
    <t>碳烤燒肉飯飯糰(區)</t>
  </si>
  <si>
    <t>醬燒炙烤牛飯糰</t>
    <phoneticPr fontId="3" type="noConversion"/>
  </si>
  <si>
    <t>鹽蔥燒肉飯糰</t>
    <phoneticPr fontId="3" type="noConversion"/>
  </si>
  <si>
    <t>紹興醉雞風味飯糰(區)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</si>
  <si>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</si>
  <si>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</si>
  <si>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</si>
  <si>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</si>
  <si>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</si>
  <si>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熟成紅鮭飯糰</t>
  </si>
  <si>
    <t>北海道秋鮭親子飯糰</t>
  </si>
  <si>
    <t>贅沢鮭魚肚飯糰</t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</si>
  <si>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</si>
  <si>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</si>
  <si>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</si>
  <si>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</si>
  <si>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</si>
  <si>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蔬食鮪魚飯糰</t>
  </si>
  <si>
    <t>經典肉鬆飯糰</t>
  </si>
  <si>
    <t>明太子龍蝦風味沙拉飯糰</t>
  </si>
  <si>
    <t>黑胡椒洋蔥豬飯糰</t>
    <phoneticPr fontId="3" type="noConversion"/>
  </si>
  <si>
    <t>椒鹽檸檬鯖魚飯糰</t>
    <phoneticPr fontId="3" type="noConversion"/>
  </si>
  <si>
    <t>鮪魚飯糰</t>
  </si>
  <si>
    <t>卵黃牛挽肉飯糰</t>
    <phoneticPr fontId="3" type="noConversion"/>
  </si>
  <si>
    <t>3600型
飯糰機B</t>
    <phoneticPr fontId="6" type="noConversion"/>
  </si>
  <si>
    <t>二配 夾心型
飯糰機</t>
  </si>
  <si>
    <t>二配 3300型A
飯糰機</t>
    <phoneticPr fontId="3" type="noConversion"/>
  </si>
  <si>
    <t>二配醬燒炙烤牛飯糰</t>
    <phoneticPr fontId="3" type="noConversion"/>
  </si>
  <si>
    <t>二配雞肉飯飯糰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</si>
  <si>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</si>
  <si>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</si>
  <si>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</si>
  <si>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</si>
  <si>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</si>
  <si>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</si>
  <si>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</si>
  <si>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</si>
  <si>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</si>
  <si>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</si>
  <si>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</si>
  <si>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二配三杯醬爆菇菇飯糰</t>
  </si>
  <si>
    <t>二配 3600型B
飯糰機</t>
    <phoneticPr fontId="3" type="noConversion"/>
  </si>
  <si>
    <t>二配蔬食鮪魚飯糰</t>
    <phoneticPr fontId="3" type="noConversion"/>
  </si>
  <si>
    <t>二配芝麻香鬆飯糰</t>
  </si>
  <si>
    <t>二配明太子龍蝦風味沙拉飯糰</t>
  </si>
  <si>
    <t>二配鮪魚飯糰</t>
  </si>
  <si>
    <t>二配經典肉鬆飯糰</t>
    <phoneticPr fontId="3" type="noConversion"/>
  </si>
  <si>
    <t>09月2日  星期三</t>
    <phoneticPr fontId="6" type="noConversion"/>
  </si>
  <si>
    <t>壽司手卷</t>
  </si>
  <si>
    <t>09月01日  星期二</t>
  </si>
  <si>
    <t>09月02日  星期三</t>
  </si>
  <si>
    <t>09月03日  星期四</t>
  </si>
  <si>
    <t>09月04日  星期五</t>
  </si>
  <si>
    <t>09月05日  星期六</t>
  </si>
  <si>
    <t>09月06日  星期 日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</si>
  <si>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</si>
  <si>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</si>
  <si>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</si>
  <si>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</si>
  <si>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</si>
  <si>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</si>
  <si>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</si>
  <si>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</si>
  <si>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</si>
  <si>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09月03日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</si>
  <si>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</si>
  <si>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</si>
  <si>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</si>
  <si>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</si>
  <si>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</si>
  <si>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</si>
  <si>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</si>
  <si>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</si>
  <si>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</si>
  <si>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</si>
  <si>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</si>
  <si>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</si>
  <si>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</si>
  <si>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</si>
  <si>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</si>
  <si>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</si>
  <si>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</si>
  <si>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</si>
  <si>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</si>
  <si>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</si>
  <si>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</si>
  <si>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</si>
  <si>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</si>
  <si>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</si>
  <si>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</si>
  <si>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</si>
  <si>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</si>
  <si>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</si>
  <si>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平均</t>
    <phoneticPr fontId="6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</si>
  <si>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</si>
  <si>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</si>
  <si>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</si>
  <si>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</si>
  <si>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</si>
  <si>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</si>
  <si>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平均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</si>
  <si>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</si>
  <si>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</si>
  <si>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</si>
  <si>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</si>
  <si>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</si>
  <si>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</si>
  <si>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</si>
  <si>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</si>
  <si>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</si>
  <si>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</si>
  <si>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</si>
  <si>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</si>
  <si>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</si>
  <si>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</si>
  <si>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</si>
  <si>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</si>
  <si>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</si>
  <si>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</si>
  <si>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09月04日  星期五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</si>
  <si>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</si>
  <si>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</si>
  <si>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</si>
  <si>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</si>
  <si>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</si>
  <si>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</si>
  <si>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</si>
  <si>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</si>
  <si>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</si>
  <si>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</si>
  <si>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</si>
  <si>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</si>
  <si>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</si>
  <si>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09月05日  星期六</t>
    <phoneticPr fontId="6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</si>
  <si>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</si>
  <si>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</si>
  <si>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</si>
  <si>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</si>
  <si>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</si>
  <si>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</si>
  <si>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</si>
  <si>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</si>
  <si>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</si>
  <si>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</si>
  <si>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產能差異分析</t>
    <phoneticPr fontId="6" type="noConversion"/>
  </si>
  <si>
    <t>09月06日  星期 日</t>
    <phoneticPr fontId="6" type="noConversion"/>
  </si>
  <si>
    <t>線別</t>
    <phoneticPr fontId="3" type="noConversion"/>
  </si>
  <si>
    <t>品名</t>
    <phoneticPr fontId="3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</si>
  <si>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</si>
  <si>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</si>
  <si>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</si>
  <si>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</si>
  <si>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休息時間</t>
    <phoneticPr fontId="6" type="noConversion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</si>
  <si>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</si>
  <si>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</si>
  <si>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</si>
  <si>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設備因素(次數)</t>
    <phoneticPr fontId="4"/>
  </si>
  <si>
    <t>四度一組
(ET-600)</t>
    <phoneticPr fontId="6" type="noConversion"/>
  </si>
  <si>
    <t>平均</t>
    <phoneticPr fontId="6" type="noConversion"/>
  </si>
  <si>
    <t>綜合二組
(ET-55)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</si>
  <si>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</si>
  <si>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</si>
  <si>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</si>
  <si>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09月3日  星期四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</si>
  <si>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</si>
  <si>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</si>
  <si>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</si>
  <si>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</si>
  <si>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</si>
  <si>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</si>
  <si>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</si>
  <si>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</si>
  <si>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</si>
  <si>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</si>
  <si>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</si>
  <si>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</si>
  <si>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</si>
  <si>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</si>
  <si>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</si>
  <si>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</si>
  <si>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</si>
  <si>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</si>
  <si>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</si>
  <si>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</si>
  <si>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</si>
  <si>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</si>
  <si>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</si>
  <si>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</si>
  <si>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</si>
  <si>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</si>
  <si>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</si>
  <si>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</si>
  <si>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</si>
  <si>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</si>
  <si>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</si>
  <si>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</si>
  <si>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</si>
  <si>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</si>
  <si>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</si>
  <si>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</si>
  <si>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</si>
  <si>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</si>
  <si>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</si>
  <si>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</si>
  <si>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09月4日  星期五</t>
    <phoneticPr fontId="6" type="noConversion"/>
  </si>
  <si>
    <t>09月5日  星期六</t>
    <phoneticPr fontId="6" type="noConversion"/>
  </si>
  <si>
    <t>醬燒炙烤牛飯糰</t>
  </si>
  <si>
    <t>鹽蔥燒肉飯糰</t>
  </si>
  <si>
    <t>明太子生鮭飯糰(區)</t>
  </si>
  <si>
    <t>二配贅沢鮭魚肚飯糰</t>
  </si>
  <si>
    <t>二配卵黃牛挽肉飯糰</t>
  </si>
  <si>
    <t>二配生鱈魚子鮭魚飯糰</t>
  </si>
  <si>
    <t>二配經典肉鬆飯糰</t>
  </si>
  <si>
    <t>二配蔬食鮪魚飯糰</t>
  </si>
  <si>
    <t>09月6日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</si>
  <si>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</si>
  <si>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</si>
  <si>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</si>
  <si>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</si>
  <si>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</si>
  <si>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</si>
  <si>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</si>
  <si>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</si>
  <si>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</si>
  <si>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</si>
  <si>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</si>
  <si>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</si>
  <si>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</si>
  <si>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</si>
  <si>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</si>
  <si>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</si>
  <si>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</si>
  <si>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</si>
  <si>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</si>
  <si>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</si>
  <si>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</si>
  <si>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</si>
  <si>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</si>
  <si>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</si>
  <si>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</si>
  <si>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</si>
  <si>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</si>
  <si>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</si>
  <si>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</si>
  <si>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</si>
  <si>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</si>
  <si>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</si>
  <si>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</si>
  <si>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</si>
  <si>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</si>
  <si>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</si>
  <si>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</si>
  <si>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</si>
  <si>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</si>
  <si>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</si>
  <si>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</si>
  <si>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</si>
  <si>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</si>
  <si>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</si>
  <si>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</si>
  <si>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</si>
  <si>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</si>
  <si>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</si>
  <si>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</si>
  <si>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</si>
  <si>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</si>
  <si>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</si>
  <si>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</si>
  <si>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</si>
  <si>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</si>
  <si>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</si>
  <si>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</si>
  <si>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</si>
  <si>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</si>
  <si>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</si>
  <si>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</si>
  <si>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09月07日  星期 一</t>
  </si>
  <si>
    <t>09月07日  星期 一</t>
    <phoneticPr fontId="6" type="noConversion"/>
  </si>
  <si>
    <t>09月7日  星期一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</si>
  <si>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</si>
  <si>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</si>
  <si>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</si>
  <si>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</si>
  <si>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</si>
  <si>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</si>
  <si>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平均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</si>
  <si>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</si>
  <si>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</si>
  <si>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</si>
  <si>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</si>
  <si>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</si>
  <si>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</si>
  <si>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</si>
  <si>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</si>
  <si>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</si>
  <si>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</si>
  <si>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</si>
  <si>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</si>
  <si>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</si>
  <si>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</si>
  <si>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</si>
  <si>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</si>
  <si>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</si>
  <si>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</si>
  <si>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</si>
  <si>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</si>
  <si>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</si>
  <si>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</si>
  <si>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</si>
  <si>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</si>
  <si>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</si>
  <si>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</si>
  <si>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</si>
  <si>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</si>
  <si>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</si>
  <si>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09月08日  星期 二</t>
  </si>
  <si>
    <t>09月08日  星期 二</t>
    <phoneticPr fontId="6" type="noConversion"/>
  </si>
  <si>
    <t>09月8日  星期二</t>
    <phoneticPr fontId="6" type="noConversion"/>
  </si>
  <si>
    <t>碳烤燒肉飯飯糰(區)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</si>
  <si>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</si>
  <si>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</si>
  <si>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</si>
  <si>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二配鮪魚飯糰</t>
    <phoneticPr fontId="3" type="noConversion"/>
  </si>
  <si>
    <t>09月09日  星期 三</t>
  </si>
  <si>
    <t>09月9日  星期三</t>
    <phoneticPr fontId="6" type="noConversion"/>
  </si>
  <si>
    <t>09月09日  星期 三</t>
    <phoneticPr fontId="6" type="noConversion"/>
  </si>
  <si>
    <t>09月10日  星期四</t>
    <phoneticPr fontId="6" type="noConversion"/>
  </si>
  <si>
    <t>人時性</t>
    <phoneticPr fontId="6" type="noConversion"/>
  </si>
  <si>
    <t>多次
生產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</si>
  <si>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</si>
  <si>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</si>
  <si>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</si>
  <si>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</si>
  <si>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</si>
  <si>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</si>
  <si>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</si>
  <si>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</si>
  <si>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</si>
  <si>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</si>
  <si>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</si>
  <si>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</si>
  <si>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</si>
  <si>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</si>
  <si>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</si>
  <si>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</si>
  <si>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</si>
  <si>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</si>
  <si>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</si>
  <si>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</si>
  <si>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</si>
  <si>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</si>
  <si>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</si>
  <si>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</si>
  <si>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</si>
  <si>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</si>
  <si>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</si>
  <si>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</si>
  <si>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</si>
  <si>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</si>
  <si>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</si>
  <si>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</si>
  <si>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</si>
  <si>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</si>
  <si>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</si>
  <si>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</si>
  <si>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</si>
  <si>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</si>
  <si>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</si>
  <si>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</si>
  <si>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</si>
  <si>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</si>
  <si>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</si>
  <si>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</si>
  <si>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3600型
飯糰機B</t>
    <phoneticPr fontId="6" type="noConversion"/>
  </si>
  <si>
    <t>平均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</si>
  <si>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</si>
  <si>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</si>
  <si>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</si>
  <si>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</si>
  <si>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</si>
  <si>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</si>
  <si>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</si>
  <si>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</si>
  <si>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</si>
  <si>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09月10日  星期 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</si>
  <si>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</si>
  <si>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</si>
  <si>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</si>
  <si>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</si>
  <si>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</si>
  <si>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</si>
  <si>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</si>
  <si>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</si>
  <si>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</si>
  <si>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</si>
  <si>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</si>
  <si>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</si>
  <si>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</si>
  <si>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</si>
  <si>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</si>
  <si>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</si>
  <si>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</si>
  <si>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</si>
  <si>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</si>
  <si>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</si>
  <si>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</si>
  <si>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</si>
  <si>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</si>
  <si>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</si>
  <si>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</si>
  <si>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</si>
  <si>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</si>
  <si>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</si>
  <si>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</si>
  <si>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</si>
  <si>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</si>
  <si>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</si>
  <si>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</si>
  <si>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</si>
  <si>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</si>
  <si>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</si>
  <si>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</si>
  <si>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</si>
  <si>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</si>
  <si>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</si>
  <si>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</si>
  <si>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</si>
  <si>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</si>
  <si>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</si>
  <si>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</si>
  <si>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</si>
  <si>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</si>
  <si>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</si>
  <si>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</si>
  <si>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</si>
  <si>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</si>
  <si>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09月10日  星期 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</si>
  <si>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</si>
  <si>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</si>
  <si>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</si>
  <si>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</si>
  <si>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</si>
  <si>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</si>
  <si>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</si>
  <si>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</si>
  <si>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</si>
  <si>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09月11日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</si>
  <si>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</si>
  <si>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</si>
  <si>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</si>
  <si>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</si>
  <si>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</si>
  <si>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</si>
  <si>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</si>
  <si>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</si>
  <si>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</si>
  <si>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</si>
  <si>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</si>
  <si>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</si>
  <si>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</si>
  <si>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</si>
  <si>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</si>
  <si>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</si>
  <si>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</si>
  <si>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</si>
  <si>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</si>
  <si>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</si>
  <si>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</si>
  <si>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</si>
  <si>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</si>
  <si>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</si>
  <si>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</si>
  <si>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</si>
  <si>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</si>
  <si>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</si>
  <si>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</si>
  <si>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</si>
  <si>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</si>
  <si>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</si>
  <si>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</si>
  <si>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</si>
  <si>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</si>
  <si>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</si>
  <si>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</si>
  <si>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</si>
  <si>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</si>
  <si>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</si>
  <si>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</si>
  <si>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</si>
  <si>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</si>
  <si>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</si>
  <si>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</si>
  <si>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</si>
  <si>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</si>
  <si>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</si>
  <si>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</si>
  <si>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</si>
  <si>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09月12日  星期 六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</si>
  <si>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</si>
  <si>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</si>
  <si>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</si>
  <si>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</si>
  <si>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09月11日  星期 五</t>
  </si>
  <si>
    <t>09月12日  星期 六</t>
  </si>
  <si>
    <t>09月13日  星期 日</t>
  </si>
  <si>
    <t>出勤人數</t>
    <phoneticPr fontId="6" type="noConversion"/>
  </si>
  <si>
    <t>生產實績</t>
    <phoneticPr fontId="6" type="noConversion"/>
  </si>
  <si>
    <t>09月11日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</si>
  <si>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</si>
  <si>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</si>
  <si>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</si>
  <si>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</si>
  <si>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</si>
  <si>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</si>
  <si>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</si>
  <si>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</si>
  <si>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</si>
  <si>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</si>
  <si>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</si>
  <si>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</si>
  <si>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</si>
  <si>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</si>
  <si>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</si>
  <si>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</si>
  <si>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</si>
  <si>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</si>
  <si>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</si>
  <si>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</si>
  <si>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</si>
  <si>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</si>
  <si>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</si>
  <si>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</si>
  <si>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</si>
  <si>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</si>
  <si>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</si>
  <si>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</si>
  <si>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</si>
  <si>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</si>
  <si>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</si>
  <si>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</si>
  <si>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</si>
  <si>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</si>
  <si>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</si>
  <si>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</si>
  <si>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</si>
  <si>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</si>
  <si>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</si>
  <si>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</si>
  <si>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</si>
  <si>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</si>
  <si>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</si>
  <si>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</si>
  <si>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</si>
  <si>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</si>
  <si>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</si>
  <si>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</si>
  <si>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</si>
  <si>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</si>
  <si>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09月12日  星期六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</si>
  <si>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</si>
  <si>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</si>
  <si>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</si>
  <si>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</si>
  <si>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</si>
  <si>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</si>
  <si>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</si>
  <si>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</si>
  <si>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</si>
  <si>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</si>
  <si>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</si>
  <si>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</si>
  <si>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</si>
  <si>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</si>
  <si>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</si>
  <si>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</si>
  <si>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</si>
  <si>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</si>
  <si>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</si>
  <si>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</si>
  <si>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</si>
  <si>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</si>
  <si>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</si>
  <si>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</si>
  <si>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</si>
  <si>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</si>
  <si>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</si>
  <si>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</si>
  <si>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</si>
  <si>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</si>
  <si>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</si>
  <si>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</si>
  <si>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</si>
  <si>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</si>
  <si>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</si>
  <si>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</si>
  <si>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</si>
  <si>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</si>
  <si>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</si>
  <si>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</si>
  <si>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</si>
  <si>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</si>
  <si>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</si>
  <si>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</si>
  <si>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</si>
  <si>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09月13日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</si>
  <si>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</si>
  <si>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</si>
  <si>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</si>
  <si>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</si>
  <si>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</si>
  <si>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</si>
  <si>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</si>
  <si>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</si>
  <si>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</si>
  <si>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09月13日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</si>
  <si>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</si>
  <si>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</si>
  <si>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</si>
  <si>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</si>
  <si>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</si>
  <si>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</si>
  <si>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</si>
  <si>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</si>
  <si>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</si>
  <si>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</si>
  <si>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</si>
  <si>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</si>
  <si>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</si>
  <si>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</si>
  <si>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</si>
  <si>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</si>
  <si>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</si>
  <si>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</si>
  <si>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</si>
  <si>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</si>
  <si>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</si>
  <si>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</si>
  <si>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</si>
  <si>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</si>
  <si>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</si>
  <si>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</si>
  <si>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</si>
  <si>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</si>
  <si>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</si>
  <si>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</si>
  <si>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</si>
  <si>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</si>
  <si>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</si>
  <si>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</si>
  <si>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</si>
  <si>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</si>
  <si>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</si>
  <si>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</si>
  <si>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</si>
  <si>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</si>
  <si>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</si>
  <si>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</si>
  <si>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</si>
  <si>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</si>
  <si>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</si>
  <si>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</si>
  <si>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</si>
  <si>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</si>
  <si>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</si>
  <si>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</si>
  <si>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</si>
  <si>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</si>
  <si>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09月14日  星期一</t>
    <phoneticPr fontId="6" type="noConversion"/>
  </si>
  <si>
    <t>09月14日  星期 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</si>
  <si>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</si>
  <si>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</si>
  <si>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</si>
  <si>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</si>
  <si>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</si>
  <si>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</si>
  <si>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</si>
  <si>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</si>
  <si>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</si>
  <si>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09月14日  星期 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</si>
  <si>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</si>
  <si>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</si>
  <si>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</si>
  <si>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</si>
  <si>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</si>
  <si>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</si>
  <si>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</si>
  <si>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</si>
  <si>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</si>
  <si>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</si>
  <si>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</si>
  <si>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</si>
  <si>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</si>
  <si>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</si>
  <si>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</si>
  <si>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</si>
  <si>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</si>
  <si>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</si>
  <si>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</si>
  <si>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</si>
  <si>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</si>
  <si>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</si>
  <si>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二配起司棉被海陸白醬焗烤飯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</si>
  <si>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</si>
  <si>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</si>
  <si>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</si>
  <si>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</si>
  <si>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</si>
  <si>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</si>
  <si>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</si>
  <si>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</si>
  <si>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</si>
  <si>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09月15日  星期 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</si>
  <si>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</si>
  <si>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</si>
  <si>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</si>
  <si>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</si>
  <si>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</si>
  <si>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</si>
  <si>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</si>
  <si>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</si>
  <si>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</si>
  <si>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</si>
  <si>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</si>
  <si>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</si>
  <si>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</si>
  <si>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</si>
  <si>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</si>
  <si>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</si>
  <si>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</si>
  <si>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</si>
  <si>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</si>
  <si>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</si>
  <si>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</si>
  <si>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</si>
  <si>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</si>
  <si>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</si>
  <si>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</si>
  <si>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愛恨椒芝鮮肉包</t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</si>
  <si>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</si>
  <si>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</si>
  <si>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</si>
  <si>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</si>
  <si>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</si>
  <si>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</si>
  <si>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</si>
  <si>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</si>
  <si>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>壹號醬泡菜鹽蔥雞豚雙拼</t>
  </si>
  <si>
    <t xml:space="preserve">
4度三組
</t>
    <phoneticPr fontId="3" type="noConversion"/>
  </si>
  <si>
    <t>四度四組
(ET-55)</t>
    <phoneticPr fontId="6" type="noConversion"/>
  </si>
  <si>
    <t>兩粒飯糰(鮪魚.焦糖鮭魚)</t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</si>
  <si>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</si>
  <si>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</si>
  <si>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</si>
  <si>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</si>
  <si>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</si>
  <si>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</si>
  <si>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</si>
  <si>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</si>
  <si>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</si>
  <si>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</si>
  <si>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</si>
  <si>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</si>
  <si>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</si>
  <si>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</si>
  <si>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</si>
  <si>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</si>
  <si>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09月16日  星期 三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</si>
  <si>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</si>
  <si>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</si>
  <si>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</si>
  <si>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</si>
  <si>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</si>
  <si>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</si>
  <si>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</si>
  <si>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</si>
  <si>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</si>
  <si>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</si>
  <si>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</si>
  <si>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09月15日  星期 二</t>
  </si>
  <si>
    <t>09月16日  星期 三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</si>
  <si>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</si>
  <si>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</si>
  <si>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</si>
  <si>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09月15日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</si>
  <si>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</si>
  <si>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</si>
  <si>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</si>
  <si>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</si>
  <si>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</si>
  <si>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</si>
  <si>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</si>
  <si>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</si>
  <si>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</si>
  <si>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</si>
  <si>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</si>
  <si>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</si>
  <si>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</si>
  <si>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</si>
  <si>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</si>
  <si>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</si>
  <si>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</si>
  <si>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</si>
  <si>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</si>
  <si>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</si>
  <si>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</si>
  <si>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</si>
  <si>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</si>
  <si>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</si>
  <si>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</si>
  <si>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</si>
  <si>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</si>
  <si>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</si>
  <si>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</si>
  <si>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</si>
  <si>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</si>
  <si>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</si>
  <si>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</si>
  <si>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</si>
  <si>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</si>
  <si>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</si>
  <si>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</si>
  <si>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</si>
  <si>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</si>
  <si>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</si>
  <si>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</si>
  <si>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</si>
  <si>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</si>
  <si>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</si>
  <si>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09月16日  星期三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</si>
  <si>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</si>
  <si>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</si>
  <si>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</si>
  <si>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09月17日  星期四</t>
    <phoneticPr fontId="6" type="noConversion"/>
  </si>
  <si>
    <t>多次生產數</t>
    <phoneticPr fontId="6" type="noConversion"/>
  </si>
  <si>
    <t>生產量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</si>
  <si>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</si>
  <si>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</si>
  <si>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</si>
  <si>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</si>
  <si>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3300型
飯糰機A</t>
    <phoneticPr fontId="6" type="noConversion"/>
  </si>
  <si>
    <t>碳烤燒肉飯飯糰(區)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</si>
  <si>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</si>
  <si>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</si>
  <si>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</si>
  <si>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</si>
  <si>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</si>
  <si>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</si>
  <si>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</si>
  <si>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</si>
  <si>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</si>
  <si>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</si>
  <si>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二配醬燒炙烤牛飯糰</t>
    <phoneticPr fontId="3" type="noConversion"/>
  </si>
  <si>
    <t>二配生鱈魚子鮭魚飯糰</t>
    <phoneticPr fontId="3" type="noConversion"/>
  </si>
  <si>
    <t>合計
次數</t>
    <phoneticPr fontId="6" type="noConversion"/>
  </si>
  <si>
    <t>產線異常分析
說明(5分鐘以上)</t>
    <phoneticPr fontId="6" type="noConversion"/>
  </si>
  <si>
    <t>合計
設備次數</t>
    <phoneticPr fontId="3" type="noConversion"/>
  </si>
  <si>
    <t>09月17日  星期 四</t>
    <phoneticPr fontId="6" type="noConversion"/>
  </si>
  <si>
    <t>四度一組
(ET-600)</t>
    <phoneticPr fontId="6" type="noConversion"/>
  </si>
  <si>
    <t xml:space="preserve">
4度五組
</t>
    <phoneticPr fontId="3" type="noConversion"/>
  </si>
  <si>
    <t>綜合二組
(ET-55)</t>
    <phoneticPr fontId="6" type="noConversion"/>
  </si>
  <si>
    <t>綜合四組</t>
    <phoneticPr fontId="3" type="noConversion"/>
  </si>
  <si>
    <t>3.當日出勤熟手較少</t>
    <phoneticPr fontId="6" type="noConversion"/>
  </si>
  <si>
    <t>09月17日  星期 四</t>
  </si>
  <si>
    <t xml:space="preserve">晉欣廠18度C日報分析                              </t>
    <phoneticPr fontId="6" type="noConversion"/>
  </si>
  <si>
    <t>09月18日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</si>
  <si>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</si>
  <si>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</si>
  <si>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</si>
  <si>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</si>
  <si>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</si>
  <si>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</si>
  <si>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</si>
  <si>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</si>
  <si>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</si>
  <si>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</si>
  <si>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</si>
  <si>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</si>
  <si>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</si>
  <si>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</si>
  <si>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</si>
  <si>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</si>
  <si>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</si>
  <si>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</si>
  <si>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</si>
  <si>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</si>
  <si>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</si>
  <si>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</si>
  <si>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</si>
  <si>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</si>
  <si>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</si>
  <si>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</si>
  <si>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</si>
  <si>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</si>
  <si>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</si>
  <si>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</si>
  <si>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</si>
  <si>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</si>
  <si>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</si>
  <si>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</si>
  <si>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</si>
  <si>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</si>
  <si>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</si>
  <si>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</si>
  <si>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</si>
  <si>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</si>
  <si>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</si>
  <si>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</si>
  <si>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</si>
  <si>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</si>
  <si>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</si>
  <si>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</si>
  <si>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</si>
  <si>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</si>
  <si>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</si>
  <si>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09月19日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</si>
  <si>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</si>
  <si>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</si>
  <si>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</si>
  <si>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</si>
  <si>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</si>
  <si>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</si>
  <si>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</si>
  <si>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</si>
  <si>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</si>
  <si>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</si>
  <si>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</si>
  <si>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</si>
  <si>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</si>
  <si>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</si>
  <si>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</si>
  <si>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</si>
  <si>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</si>
  <si>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</si>
  <si>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</si>
  <si>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</si>
  <si>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</si>
  <si>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</si>
  <si>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</si>
  <si>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</si>
  <si>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</si>
  <si>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</si>
  <si>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</si>
  <si>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</si>
  <si>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</si>
  <si>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</si>
  <si>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</si>
  <si>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</si>
  <si>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</si>
  <si>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</si>
  <si>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</si>
  <si>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</si>
  <si>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</si>
  <si>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</si>
  <si>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</si>
  <si>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</si>
  <si>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</si>
  <si>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</si>
  <si>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</si>
  <si>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</si>
  <si>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</si>
  <si>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</si>
  <si>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</si>
  <si>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</si>
  <si>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</si>
  <si>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</si>
  <si>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</si>
  <si>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</si>
  <si>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</si>
  <si>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</si>
  <si>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09月18日  星期 五</t>
  </si>
  <si>
    <t>09月19日  星期 六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</si>
  <si>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</si>
  <si>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</si>
  <si>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</si>
  <si>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</si>
  <si>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</si>
  <si>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</si>
  <si>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</si>
  <si>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</si>
  <si>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09月18日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</si>
  <si>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</si>
  <si>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</si>
  <si>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</si>
  <si>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</si>
  <si>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</si>
  <si>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</si>
  <si>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</si>
  <si>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</si>
  <si>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</si>
  <si>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</si>
  <si>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</si>
  <si>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</si>
  <si>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</si>
  <si>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</si>
  <si>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</si>
  <si>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</si>
  <si>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</si>
  <si>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</si>
  <si>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</si>
  <si>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</si>
  <si>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</si>
  <si>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</si>
  <si>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</si>
  <si>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</si>
  <si>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</si>
  <si>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</si>
  <si>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</si>
  <si>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</si>
  <si>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</si>
  <si>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</si>
  <si>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</si>
  <si>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</si>
  <si>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</si>
  <si>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</si>
  <si>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</si>
  <si>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</si>
  <si>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</si>
  <si>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</si>
  <si>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</si>
  <si>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</si>
  <si>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</si>
  <si>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</si>
  <si>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</si>
  <si>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</si>
  <si>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</si>
  <si>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</si>
  <si>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</si>
  <si>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平均換線時間</t>
    <phoneticPr fontId="3" type="noConversion"/>
  </si>
  <si>
    <t>09月19日  星期 六</t>
    <phoneticPr fontId="6" type="noConversion"/>
  </si>
  <si>
    <t>XX時間</t>
    <phoneticPr fontId="3" type="noConversion"/>
  </si>
  <si>
    <t>實際
換線時間/分</t>
    <rPh sb="0" eb="2">
      <t>キリカエ</t>
    </rPh>
    <phoneticPr fontId="4"/>
  </si>
  <si>
    <t>09月20日  星期日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</si>
  <si>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</si>
  <si>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</si>
  <si>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</si>
  <si>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</si>
  <si>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</si>
  <si>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09月21日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</si>
  <si>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</si>
  <si>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</si>
  <si>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</si>
  <si>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</si>
  <si>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</si>
  <si>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</si>
  <si>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</si>
  <si>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</si>
  <si>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</si>
  <si>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</si>
  <si>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</si>
  <si>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</si>
  <si>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</si>
  <si>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</si>
  <si>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</si>
  <si>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</si>
  <si>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</si>
  <si>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</si>
  <si>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</si>
  <si>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</si>
  <si>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</si>
  <si>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</si>
  <si>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</si>
  <si>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</si>
  <si>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</si>
  <si>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</si>
  <si>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</si>
  <si>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</si>
  <si>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</si>
  <si>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</si>
  <si>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</si>
  <si>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</si>
  <si>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</si>
  <si>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</si>
  <si>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</si>
  <si>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</si>
  <si>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</si>
  <si>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</si>
  <si>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</si>
  <si>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</si>
  <si>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</si>
  <si>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</si>
  <si>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</si>
  <si>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</si>
  <si>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</si>
  <si>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</si>
  <si>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</si>
  <si>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</si>
  <si>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</si>
  <si>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</si>
  <si>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</si>
  <si>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</si>
  <si>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</si>
  <si>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</si>
  <si>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</si>
  <si>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</si>
  <si>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</si>
  <si>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</si>
  <si>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</si>
  <si>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</si>
  <si>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</si>
  <si>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</si>
  <si>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</si>
  <si>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</si>
  <si>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</si>
  <si>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</si>
  <si>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平均換線時間</t>
    <phoneticPr fontId="3" type="noConversion"/>
  </si>
  <si>
    <t>09月20日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</si>
  <si>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</si>
  <si>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</si>
  <si>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</si>
  <si>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</si>
  <si>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</si>
  <si>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</si>
  <si>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</si>
  <si>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</si>
  <si>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</si>
  <si>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</si>
  <si>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</si>
  <si>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</si>
  <si>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</si>
  <si>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</si>
  <si>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</si>
  <si>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</si>
  <si>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</si>
  <si>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</si>
  <si>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</si>
  <si>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</si>
  <si>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</si>
  <si>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</si>
  <si>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09月21日  星期一</t>
    <phoneticPr fontId="6" type="noConversion"/>
  </si>
  <si>
    <t>二配港式滑蛋牛肉燴飯</t>
  </si>
  <si>
    <t>09月20日  星期 日</t>
  </si>
  <si>
    <t>09月21日  星期一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</si>
</sst>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</cellStyleXfs>
  <cellXfs count="97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78" fontId="12" fillId="0" borderId="31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8" fillId="0" borderId="39" xfId="4" applyFont="1" applyBorder="1">
      <alignment vertical="center"/>
    </xf>
    <xf numFmtId="0" fontId="28" fillId="0" borderId="39" xfId="4" applyFont="1" applyBorder="1" applyAlignment="1">
      <alignment horizontal="left" vertical="center"/>
    </xf>
    <xf numFmtId="176" fontId="8" fillId="12" borderId="39" xfId="286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0" xfId="4" applyFont="1">
      <alignment vertical="center"/>
    </xf>
    <xf numFmtId="0" fontId="28" fillId="0" borderId="39" xfId="4" applyFont="1" applyBorder="1" applyAlignment="1">
      <alignment horizontal="left"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0" fontId="4" fillId="14" borderId="48" xfId="160" applyFont="1" applyFill="1" applyBorder="1" applyAlignment="1"/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vertical="center" wrapText="1"/>
    </xf>
    <xf numFmtId="0" fontId="31" fillId="0" borderId="2" xfId="4" applyFont="1" applyBorder="1">
      <alignment vertical="center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73" xfId="97" applyFont="1" applyBorder="1">
      <alignment vertical="center"/>
    </xf>
    <xf numFmtId="0" fontId="10" fillId="0" borderId="74" xfId="97" applyFont="1" applyBorder="1">
      <alignment vertical="center"/>
    </xf>
    <xf numFmtId="0" fontId="10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66" xfId="160" applyFont="1" applyBorder="1" applyAlignment="1">
      <alignment vertical="top"/>
    </xf>
    <xf numFmtId="0" fontId="4" fillId="0" borderId="92" xfId="97" applyFont="1" applyBorder="1">
      <alignment vertical="center"/>
    </xf>
    <xf numFmtId="0" fontId="4" fillId="0" borderId="94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8" xfId="97" applyFont="1" applyBorder="1">
      <alignment vertical="center"/>
    </xf>
    <xf numFmtId="0" fontId="4" fillId="0" borderId="95" xfId="97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2" fontId="31" fillId="26" borderId="0" xfId="4" applyNumberFormat="1" applyFont="1" applyFill="1">
      <alignment vertical="center"/>
    </xf>
    <xf numFmtId="0" fontId="35" fillId="5" borderId="0" xfId="4" applyNumberFormat="1" applyFont="1" applyFill="1">
      <alignment vertical="center"/>
    </xf>
    <xf numFmtId="0" fontId="31" fillId="2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2" fillId="0" borderId="28" xfId="1" applyNumberFormat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53" xfId="97" applyFont="1" applyFill="1" applyBorder="1" applyAlignment="1"/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15" borderId="2" xfId="4" applyFont="1" applyFill="1" applyBorder="1" applyAlignment="1"/>
    <xf numFmtId="0" fontId="31" fillId="0" borderId="2" xfId="4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7" xfId="341" applyNumberFormat="1" applyFont="1" applyBorder="1" applyAlignment="1">
      <alignment horizontal="center" vertical="center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15" borderId="40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61" xfId="4" applyFont="1" applyFill="1" applyBorder="1" applyAlignment="1">
      <alignment horizontal="center" vertical="center" wrapText="1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0" fontId="31" fillId="15" borderId="49" xfId="4" applyFont="1" applyFill="1" applyBorder="1" applyAlignment="1"/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13" borderId="39" xfId="4" applyFont="1" applyFill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31" fillId="0" borderId="70" xfId="4" applyFont="1" applyBorder="1" applyAlignment="1">
      <alignment horizontal="center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60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315</v>
      </c>
      <c r="E3" s="829"/>
      <c r="F3" s="818" t="s">
        <v>2</v>
      </c>
      <c r="G3" s="779"/>
      <c r="H3" s="830">
        <v>317305.7</v>
      </c>
      <c r="I3" s="831"/>
      <c r="J3" s="818" t="s">
        <v>3</v>
      </c>
      <c r="K3" s="779"/>
      <c r="L3" s="823">
        <v>9929702.543743059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390.10253196489072</v>
      </c>
      <c r="G6" s="820"/>
      <c r="H6" s="798">
        <f>AVERAGE(D13:P13,Q13)</f>
        <v>135.79655765169284</v>
      </c>
      <c r="I6" s="799"/>
      <c r="J6" s="798">
        <f>AVERAGE(D30:E30,G30:H30)</f>
        <v>711.25</v>
      </c>
      <c r="K6" s="799"/>
      <c r="L6" s="800">
        <f>AVERAGE(J30:M30)</f>
        <v>959.02597402597405</v>
      </c>
      <c r="M6" s="801"/>
      <c r="N6" s="802">
        <v>0</v>
      </c>
      <c r="O6" s="787">
        <v>0</v>
      </c>
      <c r="P6" s="803">
        <v>8</v>
      </c>
      <c r="Q6" s="787">
        <v>7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351.76174627510022</v>
      </c>
      <c r="G7" s="791"/>
      <c r="H7" s="792">
        <f>AVERAGE(D14:P14,Q14)</f>
        <v>123.27147340719831</v>
      </c>
      <c r="I7" s="793"/>
      <c r="J7" s="792">
        <f>AVERAGE(D31:E31,G31:H31)</f>
        <v>689.9853266989154</v>
      </c>
      <c r="K7" s="793"/>
      <c r="L7" s="794">
        <f>AVERAGE(J31:M31)</f>
        <v>813.25412088894166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0.89925315594536592</v>
      </c>
      <c r="G8" s="797"/>
      <c r="H8" s="796">
        <f>AVERAGE(D15:O15,P15:Q15)</f>
        <v>0.90008055600915071</v>
      </c>
      <c r="I8" s="797"/>
      <c r="J8" s="796">
        <f>AVERAGE(D32:E32,G32:H32)</f>
        <v>0.9469286582064973</v>
      </c>
      <c r="K8" s="797"/>
      <c r="L8" s="796">
        <f>AVERAGE(J32:M32)</f>
        <v>0.84868175346098762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105.265522875817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80.397603485838772</v>
      </c>
      <c r="K13" s="18">
        <v>81.697970416236672</v>
      </c>
      <c r="L13" s="18">
        <v>101.69665404040404</v>
      </c>
      <c r="M13" s="18">
        <v>79.422044695071023</v>
      </c>
      <c r="N13" s="18">
        <v>88.025958482808335</v>
      </c>
      <c r="O13" s="18">
        <v>135.20631936985319</v>
      </c>
      <c r="P13" s="18">
        <v>181.32873792873792</v>
      </c>
      <c r="Q13" s="20">
        <v>150</v>
      </c>
    </row>
    <row r="14" spans="2:17" ht="39.9" customHeight="1">
      <c r="B14" s="771"/>
      <c r="C14" s="13" t="s">
        <v>60</v>
      </c>
      <c r="D14" s="18">
        <v>130.22913201197116</v>
      </c>
      <c r="E14" s="18">
        <v>92.541792407686501</v>
      </c>
      <c r="F14" s="18">
        <v>118.55135590107689</v>
      </c>
      <c r="G14" s="18">
        <v>273.93203568088666</v>
      </c>
      <c r="H14" s="18">
        <v>228.71374332463586</v>
      </c>
      <c r="I14" s="18">
        <v>75.420538286198749</v>
      </c>
      <c r="J14" s="18">
        <v>68.889656939862846</v>
      </c>
      <c r="K14" s="18">
        <v>72.444515898384793</v>
      </c>
      <c r="L14" s="18">
        <v>92.558140888923603</v>
      </c>
      <c r="M14" s="18">
        <v>72.526749837051668</v>
      </c>
      <c r="N14" s="18">
        <v>78.368943151821171</v>
      </c>
      <c r="O14" s="18">
        <v>113.9210179395008</v>
      </c>
      <c r="P14" s="18">
        <v>168.33832011808997</v>
      </c>
      <c r="Q14" s="8">
        <v>139.36468531468543</v>
      </c>
    </row>
    <row r="15" spans="2:17" ht="39.9" customHeight="1">
      <c r="B15" s="772"/>
      <c r="C15" s="28" t="s">
        <v>61</v>
      </c>
      <c r="D15" s="9">
        <f t="shared" ref="D15:Q15" si="0">D14/D13</f>
        <v>0.89690349416600568</v>
      </c>
      <c r="E15" s="9">
        <f t="shared" si="0"/>
        <v>0.87912727623895592</v>
      </c>
      <c r="F15" s="9">
        <f t="shared" si="0"/>
        <v>0.88206407252511587</v>
      </c>
      <c r="G15" s="9">
        <f t="shared" si="0"/>
        <v>0.90723853634012075</v>
      </c>
      <c r="H15" s="9">
        <f t="shared" si="0"/>
        <v>0.98522843278304684</v>
      </c>
      <c r="I15" s="9">
        <f t="shared" si="0"/>
        <v>0.89332400190474637</v>
      </c>
      <c r="J15" s="9">
        <f t="shared" si="0"/>
        <v>0.85686206992472191</v>
      </c>
      <c r="K15" s="9">
        <f t="shared" si="0"/>
        <v>0.88673580909406724</v>
      </c>
      <c r="L15" s="9">
        <f t="shared" si="0"/>
        <v>0.91013949045118325</v>
      </c>
      <c r="M15" s="9">
        <f t="shared" si="0"/>
        <v>0.91318159983801972</v>
      </c>
      <c r="N15" s="9">
        <f t="shared" si="0"/>
        <v>0.89029355093164708</v>
      </c>
      <c r="O15" s="9">
        <f t="shared" si="0"/>
        <v>0.84257169687367173</v>
      </c>
      <c r="P15" s="30">
        <f t="shared" si="0"/>
        <v>0.92835985095890772</v>
      </c>
      <c r="Q15" s="10">
        <f t="shared" si="0"/>
        <v>0.92909790209790288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0.3923611111111111</v>
      </c>
    </row>
    <row r="17" spans="2:23" ht="22.8" customHeight="1">
      <c r="B17" s="774"/>
      <c r="C17" s="28" t="s">
        <v>36</v>
      </c>
      <c r="D17" s="11">
        <v>0.69305555555555542</v>
      </c>
      <c r="E17" s="11">
        <v>0.60972222222222228</v>
      </c>
      <c r="F17" s="11">
        <v>0.6333333333333333</v>
      </c>
      <c r="G17" s="11">
        <v>0.61041666666666661</v>
      </c>
      <c r="H17" s="11">
        <v>0.60347222222222219</v>
      </c>
      <c r="I17" s="11">
        <v>0.72430555555555554</v>
      </c>
      <c r="J17" s="11">
        <v>0.76319444444444451</v>
      </c>
      <c r="K17" s="11">
        <v>0.77083333333333326</v>
      </c>
      <c r="L17" s="11">
        <v>0.96041666666666647</v>
      </c>
      <c r="M17" s="11">
        <v>0.95277777777777772</v>
      </c>
      <c r="N17" s="11">
        <v>0.96666666666666656</v>
      </c>
      <c r="O17" s="21">
        <v>0.90347222222222212</v>
      </c>
      <c r="P17" s="11">
        <v>0.64861111111111103</v>
      </c>
      <c r="Q17" s="31">
        <v>0.60416666666666663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3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</v>
      </c>
      <c r="F22" s="35">
        <v>14.666666666666666</v>
      </c>
      <c r="G22" s="35">
        <v>6.125</v>
      </c>
      <c r="H22" s="35">
        <v>6.5</v>
      </c>
      <c r="I22" s="35">
        <v>17.833333333333332</v>
      </c>
      <c r="J22" s="35">
        <v>18.222222222222221</v>
      </c>
      <c r="K22" s="35">
        <v>17.75</v>
      </c>
      <c r="L22" s="35">
        <v>16.125</v>
      </c>
      <c r="M22" s="35">
        <v>18.75</v>
      </c>
      <c r="N22" s="35">
        <v>17.111111111111111</v>
      </c>
      <c r="O22" s="35">
        <v>13.714285714285714</v>
      </c>
      <c r="P22" s="35">
        <v>13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5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0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186.90607775477338</v>
      </c>
      <c r="E31" s="7">
        <v>784.21384656272119</v>
      </c>
      <c r="F31" s="7">
        <v>0</v>
      </c>
      <c r="G31" s="7">
        <v>777.37712898556583</v>
      </c>
      <c r="H31" s="44">
        <v>1011.444253492601</v>
      </c>
      <c r="I31" s="43">
        <v>0</v>
      </c>
      <c r="J31" s="7">
        <v>784.76388888888903</v>
      </c>
      <c r="K31" s="7">
        <v>627.77430555555372</v>
      </c>
      <c r="L31" s="7">
        <v>846.49691655941717</v>
      </c>
      <c r="M31" s="44">
        <v>993.9813725519067</v>
      </c>
      <c r="N31" s="27"/>
      <c r="O31" s="27"/>
      <c r="P31" s="27"/>
      <c r="Q31" s="27"/>
    </row>
    <row r="32" spans="2:23" ht="39.9" customHeight="1">
      <c r="B32" s="772"/>
      <c r="C32" s="58" t="s">
        <v>61</v>
      </c>
      <c r="D32" s="45">
        <f t="shared" ref="D32:M32" si="1">D31/D30</f>
        <v>0.84957308070351534</v>
      </c>
      <c r="E32" s="9">
        <f t="shared" si="1"/>
        <v>0.95056223825784392</v>
      </c>
      <c r="F32" s="9">
        <f t="shared" si="1"/>
        <v>0</v>
      </c>
      <c r="G32" s="9">
        <f t="shared" si="1"/>
        <v>0.86375236553951762</v>
      </c>
      <c r="H32" s="9">
        <f t="shared" si="1"/>
        <v>1.1238269483251122</v>
      </c>
      <c r="I32" s="43">
        <f t="shared" si="1"/>
        <v>0</v>
      </c>
      <c r="J32" s="9">
        <f t="shared" si="1"/>
        <v>0.87195987654321006</v>
      </c>
      <c r="K32" s="9">
        <f t="shared" si="1"/>
        <v>0.83227654145622643</v>
      </c>
      <c r="L32" s="9">
        <f t="shared" si="1"/>
        <v>0.86217278538459152</v>
      </c>
      <c r="M32" s="10">
        <f t="shared" si="1"/>
        <v>0.82831781045992225</v>
      </c>
      <c r="N32" s="27"/>
      <c r="O32" s="27"/>
      <c r="P32" s="27"/>
      <c r="Q32" s="27"/>
    </row>
    <row r="33" spans="2:17" ht="28.8" customHeight="1">
      <c r="B33" s="773" t="s">
        <v>62</v>
      </c>
      <c r="C33" s="58" t="s">
        <v>63</v>
      </c>
      <c r="D33" s="46">
        <v>0.17013888888888887</v>
      </c>
      <c r="E33" s="11">
        <v>0.17916666666666667</v>
      </c>
      <c r="F33" s="11">
        <v>0.2638888888888889</v>
      </c>
      <c r="G33" s="11">
        <v>2987.0000000000027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5.2777777777777778E-2</v>
      </c>
      <c r="N33" s="27"/>
      <c r="O33" s="27"/>
      <c r="P33" s="27"/>
      <c r="Q33" s="27"/>
    </row>
    <row r="34" spans="2:17" ht="28.8" customHeight="1">
      <c r="B34" s="774"/>
      <c r="C34" s="58" t="s">
        <v>36</v>
      </c>
      <c r="D34" s="46">
        <v>0.35069444444444442</v>
      </c>
      <c r="E34" s="11">
        <v>0.46319444444444446</v>
      </c>
      <c r="F34" s="11">
        <v>0.33333333333333331</v>
      </c>
      <c r="G34" s="11">
        <v>795.8571428571438</v>
      </c>
      <c r="H34" s="31">
        <v>0.55555555555555558</v>
      </c>
      <c r="I34" s="22">
        <v>0</v>
      </c>
      <c r="J34" s="11">
        <v>46267.002083333333</v>
      </c>
      <c r="K34" s="11">
        <v>0.7909722222222223</v>
      </c>
      <c r="L34" s="11">
        <v>0.97777777777777775</v>
      </c>
      <c r="M34" s="12">
        <v>46267.038194444445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139967</v>
      </c>
      <c r="F1" s="365" t="s">
        <v>3</v>
      </c>
      <c r="G1" s="366">
        <f>SUM(H5:H124)</f>
        <v>2764270.2140259743</v>
      </c>
      <c r="H1" s="367" t="s">
        <v>244</v>
      </c>
      <c r="I1" s="368">
        <f>+J16+J64+J24+J38+J51+J81+J100+J91+J57+J124+J111</f>
        <v>47.083333333333329</v>
      </c>
      <c r="J1" s="873" t="s">
        <v>245</v>
      </c>
      <c r="K1" s="874"/>
      <c r="L1" s="875"/>
      <c r="M1" s="873" t="s">
        <v>83</v>
      </c>
      <c r="N1" s="874"/>
      <c r="O1" s="874"/>
      <c r="P1" s="874"/>
      <c r="Q1" s="874"/>
      <c r="R1" s="875"/>
    </row>
    <row r="2" spans="1:18" ht="26.25" customHeight="1" thickBot="1">
      <c r="A2" s="879" t="s">
        <v>246</v>
      </c>
      <c r="B2" s="880"/>
      <c r="C2" s="370"/>
      <c r="D2" s="371" t="s">
        <v>90</v>
      </c>
      <c r="E2" s="372">
        <f>AVERAGE(L16,L24,L38,L51,L100,L111,L91)</f>
        <v>561.58662010600665</v>
      </c>
      <c r="F2" s="373" t="s">
        <v>91</v>
      </c>
      <c r="G2" s="374">
        <f>G1/E1</f>
        <v>19.749442468767455</v>
      </c>
      <c r="H2" s="375" t="s">
        <v>247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93</v>
      </c>
      <c r="B3" s="883" t="s">
        <v>248</v>
      </c>
      <c r="C3" s="377"/>
      <c r="D3" s="884" t="s">
        <v>95</v>
      </c>
      <c r="E3" s="884"/>
      <c r="F3" s="885" t="s">
        <v>96</v>
      </c>
      <c r="G3" s="886" t="s">
        <v>249</v>
      </c>
      <c r="H3" s="887" t="s">
        <v>250</v>
      </c>
      <c r="I3" s="888" t="s">
        <v>99</v>
      </c>
      <c r="J3" s="861" t="s">
        <v>103</v>
      </c>
      <c r="K3" s="863" t="s">
        <v>102</v>
      </c>
      <c r="L3" s="865" t="s">
        <v>90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377"/>
      <c r="D4" s="884"/>
      <c r="E4" s="884"/>
      <c r="F4" s="885"/>
      <c r="G4" s="886"/>
      <c r="H4" s="887"/>
      <c r="I4" s="889"/>
      <c r="J4" s="862"/>
      <c r="K4" s="864"/>
      <c r="L4" s="866"/>
      <c r="M4" s="379" t="s">
        <v>113</v>
      </c>
      <c r="N4" s="379" t="s">
        <v>114</v>
      </c>
      <c r="O4" s="862"/>
      <c r="P4" s="892"/>
      <c r="Q4" s="380" t="s">
        <v>115</v>
      </c>
      <c r="R4" s="380" t="s">
        <v>252</v>
      </c>
    </row>
    <row r="5" spans="1:18">
      <c r="A5" s="86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1305</v>
      </c>
      <c r="H5" s="385">
        <f>F5*G5</f>
        <v>33460.200000000004</v>
      </c>
      <c r="I5" s="386"/>
      <c r="J5" s="387">
        <v>10</v>
      </c>
      <c r="K5" s="388">
        <f t="shared" ref="K5:K8" si="0">G5/P5*60</f>
        <v>1423.6363636363626</v>
      </c>
      <c r="L5" s="389">
        <f t="shared" ref="L5:L8" si="1">K5/J5</f>
        <v>142.36363636363626</v>
      </c>
      <c r="M5" s="390">
        <v>0.3923611111111111</v>
      </c>
      <c r="N5" s="390">
        <v>0.43055555555555558</v>
      </c>
      <c r="O5" s="380">
        <v>5</v>
      </c>
      <c r="P5" s="391">
        <f t="shared" ref="P5:P8" si="2">(N5-M5)*24*60</f>
        <v>55.000000000000043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377">
        <v>3270</v>
      </c>
      <c r="H6" s="385">
        <f t="shared" ref="H6:H15" si="3">F6*G6</f>
        <v>97609.5</v>
      </c>
      <c r="I6" s="386"/>
      <c r="J6" s="387">
        <v>13</v>
      </c>
      <c r="K6" s="388">
        <f t="shared" si="0"/>
        <v>1783.6363636363633</v>
      </c>
      <c r="L6" s="389">
        <f t="shared" si="1"/>
        <v>137.20279720279717</v>
      </c>
      <c r="M6" s="390">
        <v>0.43402777777777773</v>
      </c>
      <c r="N6" s="390">
        <v>0.51041666666666663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377">
        <v>2833</v>
      </c>
      <c r="H7" s="385">
        <f t="shared" si="3"/>
        <v>83630.16</v>
      </c>
      <c r="I7" s="386"/>
      <c r="J7" s="387">
        <v>13</v>
      </c>
      <c r="K7" s="388">
        <f t="shared" si="0"/>
        <v>1699.8000000000006</v>
      </c>
      <c r="L7" s="389">
        <f t="shared" si="1"/>
        <v>130.75384615384621</v>
      </c>
      <c r="M7" s="390">
        <v>0.51388888888888895</v>
      </c>
      <c r="N7" s="390">
        <v>0.58333333333333337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867"/>
      <c r="B8" s="381" t="s">
        <v>314</v>
      </c>
      <c r="C8" s="381"/>
      <c r="D8" s="382" t="s">
        <v>257</v>
      </c>
      <c r="E8" s="383"/>
      <c r="F8" s="384">
        <v>30</v>
      </c>
      <c r="G8" s="377">
        <v>797</v>
      </c>
      <c r="H8" s="385">
        <f t="shared" si="3"/>
        <v>23910</v>
      </c>
      <c r="I8" s="386"/>
      <c r="J8" s="387">
        <v>13</v>
      </c>
      <c r="K8" s="388">
        <f t="shared" si="0"/>
        <v>1912.8000000000068</v>
      </c>
      <c r="L8" s="389">
        <f t="shared" si="1"/>
        <v>147.13846153846205</v>
      </c>
      <c r="M8" s="390">
        <v>0.58680555555555558</v>
      </c>
      <c r="N8" s="390">
        <v>0.60416666666666663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86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869"/>
      <c r="B16" s="381">
        <v>0</v>
      </c>
      <c r="C16" s="398" t="s">
        <v>258</v>
      </c>
      <c r="D16" s="852" t="s">
        <v>130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1704.9681818181834</v>
      </c>
      <c r="L16" s="404">
        <f>AVERAGE(L5:L15)</f>
        <v>139.36468531468543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797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1912.7999999999977</v>
      </c>
      <c r="L17" s="389">
        <f>K17/J17</f>
        <v>191.27999999999977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870"/>
      <c r="B18" s="381">
        <v>0</v>
      </c>
      <c r="C18" s="394"/>
      <c r="D18" s="382" t="s">
        <v>261</v>
      </c>
      <c r="E18" s="382"/>
      <c r="F18" s="384" t="s">
        <v>236</v>
      </c>
      <c r="G18" s="395">
        <v>3270</v>
      </c>
      <c r="H18" s="385">
        <f t="shared" si="4"/>
        <v>0</v>
      </c>
      <c r="I18" s="386"/>
      <c r="J18" s="387">
        <v>9</v>
      </c>
      <c r="K18" s="388">
        <f t="shared" si="5"/>
        <v>1706.0869565217397</v>
      </c>
      <c r="L18" s="389">
        <f t="shared" ref="L18:L19" si="6">K18/J18</f>
        <v>189.5652173913044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870"/>
      <c r="B19" s="381">
        <v>0</v>
      </c>
      <c r="C19" s="394"/>
      <c r="D19" s="382" t="s">
        <v>262</v>
      </c>
      <c r="E19" s="382"/>
      <c r="F19" s="384" t="s">
        <v>236</v>
      </c>
      <c r="G19" s="395">
        <v>2833</v>
      </c>
      <c r="H19" s="385">
        <f t="shared" si="4"/>
        <v>0</v>
      </c>
      <c r="I19" s="386"/>
      <c r="J19" s="387">
        <v>9</v>
      </c>
      <c r="K19" s="388">
        <f t="shared" si="5"/>
        <v>1618.8571428571438</v>
      </c>
      <c r="L19" s="389">
        <f t="shared" si="6"/>
        <v>179.87301587301599</v>
      </c>
      <c r="M19" s="390">
        <v>0.27777777777777779</v>
      </c>
      <c r="N19" s="390">
        <v>0.35069444444444442</v>
      </c>
      <c r="O19" s="380">
        <v>5</v>
      </c>
      <c r="P19" s="391">
        <f t="shared" si="7"/>
        <v>104.99999999999994</v>
      </c>
      <c r="Q19" s="392">
        <v>0.35069444444444442</v>
      </c>
      <c r="R19" s="392">
        <v>0.3923611111111111</v>
      </c>
    </row>
    <row r="20" spans="1:18" ht="15.75" customHeight="1">
      <c r="A20" s="871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871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871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871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872"/>
      <c r="B24" s="381">
        <v>0</v>
      </c>
      <c r="C24" s="240" t="s">
        <v>263</v>
      </c>
      <c r="D24" s="852" t="s">
        <v>130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1745.9146997929604</v>
      </c>
      <c r="L24" s="404">
        <f>AVERAGE(L17:L23)</f>
        <v>186.90607775477338</v>
      </c>
      <c r="M24" s="390"/>
      <c r="N24" s="390"/>
      <c r="O24" s="380"/>
      <c r="P24" s="380"/>
      <c r="Q24" s="380"/>
      <c r="R24" s="380"/>
    </row>
    <row r="25" spans="1:18">
      <c r="A25" s="859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2243</v>
      </c>
      <c r="H25" s="385">
        <f t="shared" ref="H25:H37" si="8">F25*G25</f>
        <v>41562.79</v>
      </c>
      <c r="I25" s="386"/>
      <c r="J25" s="387">
        <v>3</v>
      </c>
      <c r="K25" s="388">
        <f t="shared" ref="K25:K30" si="9">G25/P25*60</f>
        <v>2691.5999999999985</v>
      </c>
      <c r="L25" s="389">
        <f t="shared" ref="L25:L30" si="10">K25/J25</f>
        <v>897.19999999999948</v>
      </c>
      <c r="M25" s="390">
        <v>0.17916666666666667</v>
      </c>
      <c r="N25" s="390">
        <v>0.21388888888888891</v>
      </c>
      <c r="O25" s="380">
        <v>18</v>
      </c>
      <c r="P25" s="391">
        <f>(N25-M25)*24*60</f>
        <v>50.000000000000021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377">
        <v>2796</v>
      </c>
      <c r="H26" s="385">
        <f t="shared" si="8"/>
        <v>50831.28</v>
      </c>
      <c r="I26" s="386"/>
      <c r="J26" s="387">
        <v>4</v>
      </c>
      <c r="K26" s="388">
        <f t="shared" si="9"/>
        <v>2796.0000000000005</v>
      </c>
      <c r="L26" s="389">
        <f t="shared" si="10"/>
        <v>699.00000000000011</v>
      </c>
      <c r="M26" s="390">
        <v>0.22916666666666666</v>
      </c>
      <c r="N26" s="390">
        <v>0.27083333333333331</v>
      </c>
      <c r="O26" s="380">
        <v>22</v>
      </c>
      <c r="P26" s="391">
        <f>(N26-M26)*24*60</f>
        <v>59.999999999999986</v>
      </c>
      <c r="Q26" s="392"/>
      <c r="R26" s="392"/>
    </row>
    <row r="27" spans="1:18">
      <c r="A27" s="859"/>
      <c r="B27" s="381" t="s">
        <v>314</v>
      </c>
      <c r="C27" s="408"/>
      <c r="D27" s="409" t="s">
        <v>267</v>
      </c>
      <c r="E27" s="411"/>
      <c r="F27" s="384">
        <v>22.32</v>
      </c>
      <c r="G27" s="377">
        <v>4127</v>
      </c>
      <c r="H27" s="385">
        <f t="shared" si="8"/>
        <v>92114.64</v>
      </c>
      <c r="I27" s="386"/>
      <c r="J27" s="387">
        <v>4</v>
      </c>
      <c r="K27" s="388">
        <f t="shared" si="9"/>
        <v>2983.3734939759061</v>
      </c>
      <c r="L27" s="389">
        <f t="shared" si="10"/>
        <v>745.84337349397651</v>
      </c>
      <c r="M27" s="390">
        <v>0.28125</v>
      </c>
      <c r="N27" s="390">
        <v>0.33888888888888885</v>
      </c>
      <c r="O27" s="380">
        <v>15</v>
      </c>
      <c r="P27" s="391">
        <f t="shared" ref="P27:P30" si="11">(N27-M27)*24*60</f>
        <v>82.999999999999943</v>
      </c>
      <c r="Q27" s="392"/>
      <c r="R27" s="392"/>
    </row>
    <row r="28" spans="1:18">
      <c r="A28" s="859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2539</v>
      </c>
      <c r="H28" s="385">
        <f t="shared" si="8"/>
        <v>45425.018181818181</v>
      </c>
      <c r="I28" s="386"/>
      <c r="J28" s="387">
        <v>3</v>
      </c>
      <c r="K28" s="388">
        <f t="shared" si="9"/>
        <v>3046.7999999999961</v>
      </c>
      <c r="L28" s="389">
        <f t="shared" si="10"/>
        <v>1015.5999999999987</v>
      </c>
      <c r="M28" s="390">
        <v>0.35069444444444442</v>
      </c>
      <c r="N28" s="390">
        <v>0.38541666666666669</v>
      </c>
      <c r="O28" s="380">
        <v>17</v>
      </c>
      <c r="P28" s="391">
        <f t="shared" si="11"/>
        <v>50.000000000000064</v>
      </c>
      <c r="Q28" s="392"/>
      <c r="R28" s="392"/>
    </row>
    <row r="29" spans="1:18">
      <c r="A29" s="859"/>
      <c r="B29" s="381" t="s">
        <v>314</v>
      </c>
      <c r="C29" s="377"/>
      <c r="D29" s="382" t="s">
        <v>269</v>
      </c>
      <c r="E29" s="411"/>
      <c r="F29" s="384">
        <v>18.77</v>
      </c>
      <c r="G29" s="377">
        <v>1749</v>
      </c>
      <c r="H29" s="385">
        <f t="shared" si="8"/>
        <v>32828.729999999996</v>
      </c>
      <c r="I29" s="386"/>
      <c r="J29" s="387">
        <v>4</v>
      </c>
      <c r="K29" s="388">
        <f t="shared" si="9"/>
        <v>2623.4999999999991</v>
      </c>
      <c r="L29" s="389">
        <f t="shared" si="10"/>
        <v>655.87499999999977</v>
      </c>
      <c r="M29" s="390">
        <v>0.39583333333333331</v>
      </c>
      <c r="N29" s="390">
        <v>0.4236111111111111</v>
      </c>
      <c r="O29" s="380">
        <v>15</v>
      </c>
      <c r="P29" s="391">
        <f t="shared" si="11"/>
        <v>40.000000000000014</v>
      </c>
      <c r="Q29" s="392"/>
      <c r="R29" s="392"/>
    </row>
    <row r="30" spans="1:18">
      <c r="A30" s="859"/>
      <c r="B30" s="381" t="s">
        <v>240</v>
      </c>
      <c r="C30" s="377"/>
      <c r="D30" s="409" t="s">
        <v>270</v>
      </c>
      <c r="E30" s="411"/>
      <c r="F30" s="384">
        <v>24.93</v>
      </c>
      <c r="G30" s="377">
        <v>784</v>
      </c>
      <c r="H30" s="385">
        <f t="shared" si="8"/>
        <v>19545.12</v>
      </c>
      <c r="I30" s="386"/>
      <c r="J30" s="387">
        <v>4</v>
      </c>
      <c r="K30" s="388">
        <f t="shared" si="9"/>
        <v>2767.0588235294085</v>
      </c>
      <c r="L30" s="389">
        <f t="shared" si="10"/>
        <v>691.76470588235213</v>
      </c>
      <c r="M30" s="390">
        <v>0.4513888888888889</v>
      </c>
      <c r="N30" s="390">
        <v>0.46319444444444446</v>
      </c>
      <c r="O30" s="380">
        <v>25</v>
      </c>
      <c r="P30" s="391">
        <f t="shared" si="11"/>
        <v>17.000000000000021</v>
      </c>
      <c r="Q30" s="392"/>
      <c r="R30" s="392"/>
    </row>
    <row r="31" spans="1:18" ht="15.75" customHeight="1">
      <c r="A31" s="859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859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859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2818.0553862508846</v>
      </c>
      <c r="L38" s="404">
        <f>AVERAGE(L25:L37)</f>
        <v>784.21384656272119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4516</v>
      </c>
      <c r="H39" s="385">
        <f t="shared" ref="H39:H47" si="12">F39*G39</f>
        <v>75236.56</v>
      </c>
      <c r="I39" s="386"/>
      <c r="J39" s="387">
        <v>3</v>
      </c>
      <c r="K39" s="388">
        <f t="shared" ref="K39" si="13">G39/P39*60</f>
        <v>2709.6000000000008</v>
      </c>
      <c r="L39" s="389">
        <f t="shared" ref="L39" si="14">K39/J39</f>
        <v>903.20000000000027</v>
      </c>
      <c r="M39" s="390">
        <v>0.2638888888888889</v>
      </c>
      <c r="N39" s="390">
        <v>0.33333333333333331</v>
      </c>
      <c r="O39" s="380">
        <v>20</v>
      </c>
      <c r="P39" s="391">
        <f t="shared" ref="P39" si="15">(N39-M39)*24*60</f>
        <v>99.999999999999972</v>
      </c>
      <c r="Q39" s="392"/>
      <c r="R39" s="392"/>
    </row>
    <row r="40" spans="1:18">
      <c r="A40" s="849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84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849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84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849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850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850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850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130</v>
      </c>
      <c r="E51" s="852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853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1322</v>
      </c>
      <c r="H52" s="385">
        <f>F52*G52</f>
        <v>33089.660000000003</v>
      </c>
      <c r="I52" s="386"/>
      <c r="J52" s="387">
        <v>4</v>
      </c>
      <c r="K52" s="388">
        <f>G52/P52*60</f>
        <v>3172.8000000000011</v>
      </c>
      <c r="L52" s="389">
        <f>K52/J52</f>
        <v>793.20000000000027</v>
      </c>
      <c r="M52" s="390">
        <v>0.17708333333333334</v>
      </c>
      <c r="N52" s="390">
        <v>0.19444444444444445</v>
      </c>
      <c r="O52" s="388">
        <v>15</v>
      </c>
      <c r="P52" s="391">
        <f>(N52-M52)*24*60</f>
        <v>24.999999999999993</v>
      </c>
      <c r="Q52" s="392"/>
      <c r="R52" s="392"/>
    </row>
    <row r="53" spans="1:18" ht="15.6" customHeight="1">
      <c r="A53" s="854"/>
      <c r="B53" s="381" t="s">
        <v>240</v>
      </c>
      <c r="C53" s="394"/>
      <c r="D53" s="410" t="s">
        <v>276</v>
      </c>
      <c r="E53" s="426"/>
      <c r="F53" s="384">
        <v>24.82</v>
      </c>
      <c r="G53" s="393">
        <v>1708</v>
      </c>
      <c r="H53" s="385">
        <f t="shared" ref="H53:H116" si="16">F53*G53</f>
        <v>42392.56</v>
      </c>
      <c r="I53" s="386"/>
      <c r="J53" s="387">
        <v>4</v>
      </c>
      <c r="K53" s="388">
        <f t="shared" ref="K53:K57" si="17">G53/P53*60</f>
        <v>3105.4545454545414</v>
      </c>
      <c r="L53" s="389">
        <f t="shared" ref="L53:L57" si="18">K53/J53</f>
        <v>776.36363636363535</v>
      </c>
      <c r="M53" s="390">
        <v>0.20138888888888887</v>
      </c>
      <c r="N53" s="390">
        <v>0.22430555555555556</v>
      </c>
      <c r="O53" s="388">
        <v>10</v>
      </c>
      <c r="P53" s="391">
        <f t="shared" ref="P53:P57" si="19">(N53-M53)*24*60</f>
        <v>33.000000000000043</v>
      </c>
      <c r="Q53" s="392"/>
      <c r="R53" s="392"/>
    </row>
    <row r="54" spans="1:18" ht="15.6" customHeight="1">
      <c r="A54" s="854"/>
      <c r="B54" s="381" t="s">
        <v>240</v>
      </c>
      <c r="C54" s="394"/>
      <c r="D54" s="410" t="s">
        <v>277</v>
      </c>
      <c r="E54" s="383"/>
      <c r="F54" s="384">
        <v>30</v>
      </c>
      <c r="G54" s="393">
        <v>1857</v>
      </c>
      <c r="H54" s="385">
        <f t="shared" si="16"/>
        <v>55710</v>
      </c>
      <c r="I54" s="386"/>
      <c r="J54" s="387">
        <v>4</v>
      </c>
      <c r="K54" s="388">
        <f t="shared" si="17"/>
        <v>3183.4285714285752</v>
      </c>
      <c r="L54" s="389">
        <f t="shared" si="18"/>
        <v>795.8571428571438</v>
      </c>
      <c r="M54" s="390">
        <v>0.33958333333333335</v>
      </c>
      <c r="N54" s="390">
        <v>0.36388888888888887</v>
      </c>
      <c r="O54" s="388">
        <v>20</v>
      </c>
      <c r="P54" s="391">
        <f t="shared" si="19"/>
        <v>34.999999999999957</v>
      </c>
      <c r="Q54" s="392"/>
      <c r="R54" s="392"/>
    </row>
    <row r="55" spans="1:18" ht="15.6" customHeight="1">
      <c r="A55" s="854"/>
      <c r="B55" s="381" t="s">
        <v>240</v>
      </c>
      <c r="C55" s="394"/>
      <c r="D55" s="412" t="s">
        <v>278</v>
      </c>
      <c r="E55" s="411"/>
      <c r="F55" s="384">
        <v>30</v>
      </c>
      <c r="G55" s="393">
        <v>1940</v>
      </c>
      <c r="H55" s="385">
        <f t="shared" si="16"/>
        <v>58200</v>
      </c>
      <c r="I55" s="386"/>
      <c r="J55" s="387">
        <v>4</v>
      </c>
      <c r="K55" s="388">
        <f t="shared" si="17"/>
        <v>3063.1578947368471</v>
      </c>
      <c r="L55" s="389">
        <f t="shared" si="18"/>
        <v>765.78947368421177</v>
      </c>
      <c r="M55" s="390">
        <v>0.375</v>
      </c>
      <c r="N55" s="390">
        <v>0.40138888888888885</v>
      </c>
      <c r="O55" s="388">
        <v>16</v>
      </c>
      <c r="P55" s="391">
        <f t="shared" si="19"/>
        <v>37.999999999999943</v>
      </c>
      <c r="Q55" s="392"/>
      <c r="R55" s="392"/>
    </row>
    <row r="56" spans="1:18" ht="15.6" customHeight="1">
      <c r="A56" s="854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2987</v>
      </c>
      <c r="H56" s="385">
        <f t="shared" si="16"/>
        <v>82082.759999999995</v>
      </c>
      <c r="I56" s="386"/>
      <c r="J56" s="387">
        <v>4</v>
      </c>
      <c r="K56" s="388">
        <f t="shared" si="17"/>
        <v>2987.0000000000027</v>
      </c>
      <c r="L56" s="389">
        <f t="shared" si="18"/>
        <v>746.75000000000068</v>
      </c>
      <c r="M56" s="390">
        <v>0.41666666666666669</v>
      </c>
      <c r="N56" s="390">
        <v>0.45833333333333331</v>
      </c>
      <c r="O56" s="388">
        <v>22</v>
      </c>
      <c r="P56" s="391">
        <f t="shared" si="19"/>
        <v>59.999999999999943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6238</v>
      </c>
      <c r="H57" s="385">
        <f t="shared" si="16"/>
        <v>148464.4</v>
      </c>
      <c r="I57" s="386"/>
      <c r="J57" s="387">
        <v>4</v>
      </c>
      <c r="K57" s="388">
        <f t="shared" si="17"/>
        <v>3145.2100840336129</v>
      </c>
      <c r="L57" s="389">
        <f t="shared" si="18"/>
        <v>786.30252100840323</v>
      </c>
      <c r="M57" s="390">
        <v>0.24305555555555555</v>
      </c>
      <c r="N57" s="390">
        <v>0.32569444444444445</v>
      </c>
      <c r="O57" s="388">
        <v>27</v>
      </c>
      <c r="P57" s="391">
        <f t="shared" si="19"/>
        <v>119.00000000000001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854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854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854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854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855"/>
      <c r="B64" s="381">
        <v>0</v>
      </c>
      <c r="C64" s="240" t="s">
        <v>281</v>
      </c>
      <c r="D64" s="852" t="s">
        <v>130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3109.5085159422633</v>
      </c>
      <c r="L64" s="404">
        <f>AVERAGE(L52:L63)</f>
        <v>777.37712898556583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1156</v>
      </c>
      <c r="H65" s="385">
        <f>F65*G65</f>
        <v>21016.079999999998</v>
      </c>
      <c r="I65" s="386"/>
      <c r="J65" s="387">
        <v>3</v>
      </c>
      <c r="K65" s="388">
        <f t="shared" ref="K65:K71" si="20">G65/P65*60</f>
        <v>3152.7272727272784</v>
      </c>
      <c r="L65" s="389">
        <f t="shared" ref="L65:L71" si="21">K65/J65</f>
        <v>1050.9090909090928</v>
      </c>
      <c r="M65" s="390">
        <v>0.17361111111111113</v>
      </c>
      <c r="N65" s="390">
        <v>0.18888888888888888</v>
      </c>
      <c r="O65" s="388">
        <v>10</v>
      </c>
      <c r="P65" s="391">
        <f>(N65-M65)*24*60</f>
        <v>21.999999999999961</v>
      </c>
      <c r="Q65" s="392"/>
      <c r="R65" s="392"/>
    </row>
    <row r="66" spans="1:18" ht="15.6" customHeight="1">
      <c r="A66" s="857"/>
      <c r="B66" s="381" t="s">
        <v>240</v>
      </c>
      <c r="C66" s="394"/>
      <c r="D66" s="432" t="s">
        <v>284</v>
      </c>
      <c r="E66" s="426"/>
      <c r="F66" s="384">
        <v>14.03</v>
      </c>
      <c r="G66" s="393">
        <v>4426</v>
      </c>
      <c r="H66" s="385">
        <f t="shared" ref="H66:H74" si="22">F66*G66</f>
        <v>62096.78</v>
      </c>
      <c r="I66" s="386"/>
      <c r="J66" s="387">
        <v>3</v>
      </c>
      <c r="K66" s="388">
        <f t="shared" si="20"/>
        <v>3199.5180722891587</v>
      </c>
      <c r="L66" s="389">
        <f t="shared" si="21"/>
        <v>1066.5060240963862</v>
      </c>
      <c r="M66" s="390">
        <v>0.24444444444444446</v>
      </c>
      <c r="N66" s="390">
        <v>0.30208333333333331</v>
      </c>
      <c r="O66" s="388">
        <v>20</v>
      </c>
      <c r="P66" s="391">
        <f t="shared" ref="P66:P71" si="23">(N66-M66)*24*60</f>
        <v>82.999999999999943</v>
      </c>
      <c r="Q66" s="392"/>
      <c r="R66" s="392"/>
    </row>
    <row r="67" spans="1:18" ht="15.6" customHeight="1">
      <c r="A67" s="857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2001</v>
      </c>
      <c r="H67" s="385">
        <f t="shared" si="22"/>
        <v>36378.18</v>
      </c>
      <c r="I67" s="386"/>
      <c r="J67" s="387">
        <v>3</v>
      </c>
      <c r="K67" s="388">
        <f t="shared" si="20"/>
        <v>3159.4736842105308</v>
      </c>
      <c r="L67" s="389">
        <f t="shared" si="21"/>
        <v>1053.1578947368437</v>
      </c>
      <c r="M67" s="390">
        <v>0.20486111111111113</v>
      </c>
      <c r="N67" s="390">
        <v>0.23124999999999998</v>
      </c>
      <c r="O67" s="388">
        <v>23</v>
      </c>
      <c r="P67" s="391">
        <f t="shared" si="23"/>
        <v>37.999999999999943</v>
      </c>
      <c r="Q67" s="392"/>
      <c r="R67" s="392"/>
    </row>
    <row r="68" spans="1:18" ht="15.6" customHeight="1">
      <c r="A68" s="857"/>
      <c r="B68" s="381" t="s">
        <v>240</v>
      </c>
      <c r="C68" s="394"/>
      <c r="D68" s="410" t="s">
        <v>286</v>
      </c>
      <c r="E68" s="411"/>
      <c r="F68" s="384">
        <v>17.07</v>
      </c>
      <c r="G68" s="393">
        <v>1515</v>
      </c>
      <c r="H68" s="385">
        <f t="shared" si="22"/>
        <v>25861.05</v>
      </c>
      <c r="I68" s="386"/>
      <c r="J68" s="387">
        <v>3</v>
      </c>
      <c r="K68" s="388">
        <f t="shared" si="20"/>
        <v>3029.9999999999945</v>
      </c>
      <c r="L68" s="389">
        <f t="shared" si="21"/>
        <v>1009.9999999999982</v>
      </c>
      <c r="M68" s="390">
        <v>0.31597222222222221</v>
      </c>
      <c r="N68" s="390">
        <v>0.33680555555555558</v>
      </c>
      <c r="O68" s="388">
        <v>20</v>
      </c>
      <c r="P68" s="391">
        <f t="shared" si="23"/>
        <v>30.000000000000053</v>
      </c>
      <c r="Q68" s="392"/>
      <c r="R68" s="392"/>
    </row>
    <row r="69" spans="1:18" ht="15.6" customHeight="1">
      <c r="A69" s="857"/>
      <c r="B69" s="381" t="s">
        <v>240</v>
      </c>
      <c r="C69" s="394"/>
      <c r="D69" s="412" t="s">
        <v>287</v>
      </c>
      <c r="E69" s="411"/>
      <c r="F69" s="384">
        <v>20.72</v>
      </c>
      <c r="G69" s="393">
        <v>892</v>
      </c>
      <c r="H69" s="385">
        <f t="shared" si="22"/>
        <v>18482.239999999998</v>
      </c>
      <c r="I69" s="386"/>
      <c r="J69" s="387">
        <v>3</v>
      </c>
      <c r="K69" s="388">
        <f t="shared" si="20"/>
        <v>3148.2352941176582</v>
      </c>
      <c r="L69" s="389">
        <f t="shared" si="21"/>
        <v>1049.4117647058861</v>
      </c>
      <c r="M69" s="390">
        <v>0.34722222222222227</v>
      </c>
      <c r="N69" s="390">
        <v>0.35902777777777778</v>
      </c>
      <c r="O69" s="388">
        <v>15</v>
      </c>
      <c r="P69" s="391">
        <f t="shared" si="23"/>
        <v>16.99999999999994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6459</v>
      </c>
      <c r="H70" s="385">
        <f t="shared" si="22"/>
        <v>92271.428571428551</v>
      </c>
      <c r="I70" s="386"/>
      <c r="J70" s="387">
        <v>3</v>
      </c>
      <c r="K70" s="388">
        <f t="shared" si="20"/>
        <v>3229.5000000000005</v>
      </c>
      <c r="L70" s="389">
        <f t="shared" si="21"/>
        <v>1076.5000000000002</v>
      </c>
      <c r="M70" s="390">
        <v>0.375</v>
      </c>
      <c r="N70" s="390">
        <v>0.45833333333333331</v>
      </c>
      <c r="O70" s="388">
        <v>23</v>
      </c>
      <c r="P70" s="391">
        <f t="shared" si="23"/>
        <v>119.99999999999997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289</v>
      </c>
      <c r="E71" s="411"/>
      <c r="F71" s="384">
        <v>24.76</v>
      </c>
      <c r="G71" s="428">
        <v>6189</v>
      </c>
      <c r="H71" s="385">
        <f t="shared" si="22"/>
        <v>153239.64000000001</v>
      </c>
      <c r="I71" s="386"/>
      <c r="J71" s="387">
        <v>4</v>
      </c>
      <c r="K71" s="388">
        <f t="shared" si="20"/>
        <v>3094.5000000000005</v>
      </c>
      <c r="L71" s="389">
        <f t="shared" si="21"/>
        <v>773.62500000000011</v>
      </c>
      <c r="M71" s="390">
        <v>0.47222222222222227</v>
      </c>
      <c r="N71" s="390">
        <v>0.55555555555555558</v>
      </c>
      <c r="O71" s="388">
        <v>20</v>
      </c>
      <c r="P71" s="391">
        <f t="shared" si="23"/>
        <v>119.99999999999997</v>
      </c>
      <c r="Q71" s="392"/>
      <c r="R71" s="392"/>
    </row>
    <row r="72" spans="1:18" ht="15.6" customHeight="1">
      <c r="A72" s="857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857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857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858"/>
      <c r="B75" s="381">
        <v>0</v>
      </c>
      <c r="C75" s="240" t="s">
        <v>290</v>
      </c>
      <c r="D75" s="852" t="s">
        <v>130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3144.8506176206602</v>
      </c>
      <c r="L75" s="404">
        <f>AVERAGE(L65:L74)</f>
        <v>1011.444253492601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130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2974</v>
      </c>
      <c r="H82" s="439">
        <f t="shared" ref="H82:H90" si="24">F82*G82</f>
        <v>66379.680000000008</v>
      </c>
      <c r="I82" s="386"/>
      <c r="J82" s="387">
        <v>4</v>
      </c>
      <c r="K82" s="388">
        <f>G82/P82*60</f>
        <v>2974.0000000000027</v>
      </c>
      <c r="L82" s="389">
        <f t="shared" ref="L82:L84" si="25">K82/J82</f>
        <v>743.50000000000068</v>
      </c>
      <c r="M82" s="390">
        <v>0.72222222222222221</v>
      </c>
      <c r="N82" s="390">
        <v>0.76388888888888884</v>
      </c>
      <c r="O82" s="388">
        <v>20</v>
      </c>
      <c r="P82" s="391">
        <f>(N82-M82)*24*60</f>
        <v>59.999999999999943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5497</v>
      </c>
      <c r="H83" s="439">
        <f t="shared" si="24"/>
        <v>91580.02</v>
      </c>
      <c r="I83" s="386"/>
      <c r="J83" s="387">
        <v>4</v>
      </c>
      <c r="K83" s="388">
        <f t="shared" ref="K83:K84" si="26">G83/P83*60</f>
        <v>2748.4999999999986</v>
      </c>
      <c r="L83" s="389">
        <f t="shared" si="25"/>
        <v>687.12499999999966</v>
      </c>
      <c r="M83" s="390">
        <v>0.77847222222222223</v>
      </c>
      <c r="N83" s="390">
        <v>0.8618055555555556</v>
      </c>
      <c r="O83" s="388">
        <v>21</v>
      </c>
      <c r="P83" s="391">
        <f t="shared" ref="P83:P84" si="27">(N83-M83)*24*60</f>
        <v>120.00000000000006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8313</v>
      </c>
      <c r="H84" s="439">
        <f t="shared" si="24"/>
        <v>148727.12727272726</v>
      </c>
      <c r="I84" s="386"/>
      <c r="J84" s="387">
        <v>3</v>
      </c>
      <c r="K84" s="388">
        <f t="shared" si="26"/>
        <v>2771</v>
      </c>
      <c r="L84" s="389">
        <f t="shared" si="25"/>
        <v>923.66666666666663</v>
      </c>
      <c r="M84" s="390">
        <v>46266.877083333333</v>
      </c>
      <c r="N84" s="390">
        <v>46267.002083333333</v>
      </c>
      <c r="O84" s="388">
        <v>22</v>
      </c>
      <c r="P84" s="391">
        <f t="shared" si="27"/>
        <v>180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264</v>
      </c>
      <c r="D91" s="844" t="s">
        <v>130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2831.1666666666674</v>
      </c>
      <c r="L91" s="404">
        <f>AVERAGE(L82:L90)</f>
        <v>784.76388888888903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1591</v>
      </c>
      <c r="H92" s="385">
        <f t="shared" ref="H92:H99" si="28">F92*G92</f>
        <v>39043.14</v>
      </c>
      <c r="I92" s="386"/>
      <c r="J92" s="387">
        <v>3</v>
      </c>
      <c r="K92" s="388">
        <f>G92/P92*60</f>
        <v>2121.333333333333</v>
      </c>
      <c r="L92" s="389">
        <f t="shared" ref="L92:L93" si="29">K92/J92</f>
        <v>707.11111111111097</v>
      </c>
      <c r="M92" s="390">
        <v>0.72222222222222221</v>
      </c>
      <c r="N92" s="390">
        <v>0.75347222222222221</v>
      </c>
      <c r="O92" s="380">
        <v>20</v>
      </c>
      <c r="P92" s="391">
        <f>(N92-M92)*24*60</f>
        <v>45</v>
      </c>
      <c r="Q92" s="392"/>
      <c r="R92" s="392"/>
    </row>
    <row r="93" spans="1:18">
      <c r="A93" s="846"/>
      <c r="B93" s="381" t="s">
        <v>240</v>
      </c>
      <c r="C93" s="398"/>
      <c r="D93" s="410" t="s">
        <v>298</v>
      </c>
      <c r="E93" s="429"/>
      <c r="F93" s="384">
        <v>24.33</v>
      </c>
      <c r="G93" s="393">
        <v>1170</v>
      </c>
      <c r="H93" s="385">
        <f t="shared" si="28"/>
        <v>28466.1</v>
      </c>
      <c r="I93" s="386"/>
      <c r="J93" s="387">
        <v>4</v>
      </c>
      <c r="K93" s="388">
        <f t="shared" ref="K93" si="30">G93/P93*60</f>
        <v>2193.7499999999859</v>
      </c>
      <c r="L93" s="389">
        <f t="shared" si="29"/>
        <v>548.43749999999648</v>
      </c>
      <c r="M93" s="390">
        <v>0.76874999999999993</v>
      </c>
      <c r="N93" s="390">
        <v>0.7909722222222223</v>
      </c>
      <c r="O93" s="380">
        <v>22</v>
      </c>
      <c r="P93" s="391">
        <f>(N93-M93)*24*60</f>
        <v>32.000000000000206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847"/>
      <c r="B100" s="381">
        <v>0</v>
      </c>
      <c r="C100" s="240" t="s">
        <v>299</v>
      </c>
      <c r="D100" s="840" t="s">
        <v>130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2157.5416666666597</v>
      </c>
      <c r="L100" s="404">
        <f>AVERAGE(L92:L99)</f>
        <v>627.77430555555372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1897</v>
      </c>
      <c r="H101" s="385">
        <f t="shared" ref="H101:H110" si="31">F101*G101</f>
        <v>47481.91</v>
      </c>
      <c r="I101" s="386"/>
      <c r="J101" s="387">
        <v>4</v>
      </c>
      <c r="K101" s="388">
        <f>G101/P101*60</f>
        <v>2845.50000000001</v>
      </c>
      <c r="L101" s="389">
        <f t="shared" ref="L101:L106" si="32">K101/J101</f>
        <v>711.3750000000025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2977</v>
      </c>
      <c r="H102" s="385">
        <f t="shared" si="31"/>
        <v>73889.14</v>
      </c>
      <c r="I102" s="386"/>
      <c r="J102" s="387">
        <v>4</v>
      </c>
      <c r="K102" s="388">
        <f t="shared" ref="K102:K106" si="34">G102/P102*60</f>
        <v>2976.999999999995</v>
      </c>
      <c r="L102" s="389">
        <f t="shared" si="32"/>
        <v>744.24999999999875</v>
      </c>
      <c r="M102" s="390">
        <v>0.68055555555555547</v>
      </c>
      <c r="N102" s="390">
        <v>0.72222222222222221</v>
      </c>
      <c r="O102" s="380">
        <v>20</v>
      </c>
      <c r="P102" s="388">
        <f t="shared" si="33"/>
        <v>60.000000000000107</v>
      </c>
      <c r="Q102" s="392"/>
      <c r="R102" s="392"/>
    </row>
    <row r="103" spans="1:18">
      <c r="A103" s="832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3680</v>
      </c>
      <c r="H103" s="385">
        <f t="shared" si="31"/>
        <v>110400</v>
      </c>
      <c r="I103" s="386"/>
      <c r="J103" s="387">
        <v>3</v>
      </c>
      <c r="K103" s="388">
        <f t="shared" si="34"/>
        <v>2983.7837837837815</v>
      </c>
      <c r="L103" s="389">
        <f t="shared" si="32"/>
        <v>994.59459459459379</v>
      </c>
      <c r="M103" s="390">
        <v>0.73749999999999993</v>
      </c>
      <c r="N103" s="390">
        <v>0.78888888888888886</v>
      </c>
      <c r="O103" s="380">
        <v>22</v>
      </c>
      <c r="P103" s="388">
        <f t="shared" si="33"/>
        <v>74.000000000000057</v>
      </c>
      <c r="Q103" s="392"/>
      <c r="R103" s="392"/>
    </row>
    <row r="104" spans="1:18">
      <c r="A104" s="832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4775</v>
      </c>
      <c r="H104" s="385">
        <f t="shared" si="31"/>
        <v>118229.00000000001</v>
      </c>
      <c r="I104" s="386"/>
      <c r="J104" s="387">
        <v>4</v>
      </c>
      <c r="K104" s="388">
        <f t="shared" si="34"/>
        <v>3183.3333333333335</v>
      </c>
      <c r="L104" s="389">
        <f t="shared" si="32"/>
        <v>795.83333333333337</v>
      </c>
      <c r="M104" s="390">
        <v>0.80347222222222225</v>
      </c>
      <c r="N104" s="390">
        <v>0.86597222222222225</v>
      </c>
      <c r="O104" s="380">
        <v>21</v>
      </c>
      <c r="P104" s="388">
        <f>(N104-M104)*24*60</f>
        <v>90</v>
      </c>
      <c r="Q104" s="392"/>
      <c r="R104" s="392"/>
    </row>
    <row r="105" spans="1:18">
      <c r="A105" s="832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4779</v>
      </c>
      <c r="H105" s="385">
        <f t="shared" si="31"/>
        <v>113740.2</v>
      </c>
      <c r="I105" s="386"/>
      <c r="J105" s="387">
        <v>4</v>
      </c>
      <c r="K105" s="388">
        <f t="shared" si="34"/>
        <v>3186</v>
      </c>
      <c r="L105" s="389">
        <f t="shared" si="32"/>
        <v>796.5</v>
      </c>
      <c r="M105" s="390">
        <v>0.88194444444444453</v>
      </c>
      <c r="N105" s="390">
        <v>0.94444444444444453</v>
      </c>
      <c r="O105" s="380">
        <v>23</v>
      </c>
      <c r="P105" s="388">
        <f>(N105-M105)*24*60</f>
        <v>90</v>
      </c>
      <c r="Q105" s="389"/>
      <c r="R105" s="392"/>
    </row>
    <row r="106" spans="1:18">
      <c r="A106" s="83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1451</v>
      </c>
      <c r="H106" s="385">
        <f t="shared" si="31"/>
        <v>24231.7</v>
      </c>
      <c r="I106" s="386"/>
      <c r="J106" s="387">
        <v>3</v>
      </c>
      <c r="K106" s="388">
        <f t="shared" si="34"/>
        <v>3109.2857142857251</v>
      </c>
      <c r="L106" s="389">
        <f t="shared" si="32"/>
        <v>1036.428571428575</v>
      </c>
      <c r="M106" s="390">
        <v>0.95833333333333337</v>
      </c>
      <c r="N106" s="390">
        <v>0.97777777777777775</v>
      </c>
      <c r="O106" s="380">
        <v>20</v>
      </c>
      <c r="P106" s="388">
        <f>(N106-M106)*24*60</f>
        <v>27.999999999999901</v>
      </c>
      <c r="Q106" s="389"/>
      <c r="R106" s="392"/>
    </row>
    <row r="107" spans="1:18">
      <c r="A107" s="832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281</v>
      </c>
      <c r="D111" s="833" t="s">
        <v>130</v>
      </c>
      <c r="E111" s="834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3047.4838052338077</v>
      </c>
      <c r="L111" s="404">
        <f>AVERAGE(L101:L110)</f>
        <v>846.49691655941717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1598</v>
      </c>
      <c r="H112" s="439">
        <f t="shared" si="16"/>
        <v>29051.64</v>
      </c>
      <c r="I112" s="386"/>
      <c r="J112" s="387">
        <v>3</v>
      </c>
      <c r="K112" s="388">
        <f t="shared" ref="K112:K116" si="35">G112/P112*60</f>
        <v>2996.2499999999964</v>
      </c>
      <c r="L112" s="389">
        <f t="shared" ref="L112:L116" si="36">K112/J112</f>
        <v>998.74999999999875</v>
      </c>
      <c r="M112" s="390">
        <v>0.72222222222222221</v>
      </c>
      <c r="N112" s="390">
        <v>0.74444444444444446</v>
      </c>
      <c r="O112" s="380">
        <v>20</v>
      </c>
      <c r="P112" s="391">
        <f t="shared" ref="P112:P116" si="37">(N112-M112)*24*60</f>
        <v>32.000000000000043</v>
      </c>
      <c r="Q112" s="380"/>
      <c r="R112" s="380"/>
    </row>
    <row r="113" spans="1:18">
      <c r="A113" s="835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1670</v>
      </c>
      <c r="H113" s="439">
        <f t="shared" si="16"/>
        <v>30360.6</v>
      </c>
      <c r="I113" s="386"/>
      <c r="J113" s="387">
        <v>3</v>
      </c>
      <c r="K113" s="388">
        <f t="shared" si="35"/>
        <v>2947.0588235294226</v>
      </c>
      <c r="L113" s="389">
        <f t="shared" si="36"/>
        <v>982.35294117647425</v>
      </c>
      <c r="M113" s="390">
        <v>0.7597222222222223</v>
      </c>
      <c r="N113" s="390">
        <v>0.78333333333333333</v>
      </c>
      <c r="O113" s="380">
        <v>22</v>
      </c>
      <c r="P113" s="391">
        <f t="shared" si="37"/>
        <v>33.999999999999879</v>
      </c>
      <c r="Q113" s="392"/>
      <c r="R113" s="392"/>
    </row>
    <row r="114" spans="1:18">
      <c r="A114" s="835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4320</v>
      </c>
      <c r="H114" s="439">
        <f t="shared" si="16"/>
        <v>123422.39999999999</v>
      </c>
      <c r="I114" s="386"/>
      <c r="J114" s="387">
        <v>3</v>
      </c>
      <c r="K114" s="388">
        <f t="shared" si="35"/>
        <v>3049.4117647058874</v>
      </c>
      <c r="L114" s="389">
        <f t="shared" si="36"/>
        <v>1016.4705882352958</v>
      </c>
      <c r="M114" s="390">
        <v>0.79861111111111116</v>
      </c>
      <c r="N114" s="390">
        <v>0.85763888888888884</v>
      </c>
      <c r="O114" s="380">
        <v>22</v>
      </c>
      <c r="P114" s="391">
        <f t="shared" si="37"/>
        <v>84.999999999999858</v>
      </c>
      <c r="Q114" s="392"/>
      <c r="R114" s="392"/>
    </row>
    <row r="115" spans="1:18">
      <c r="A115" s="835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11900</v>
      </c>
      <c r="H115" s="439">
        <f t="shared" si="16"/>
        <v>169999.99999999997</v>
      </c>
      <c r="I115" s="386"/>
      <c r="J115" s="387">
        <v>3</v>
      </c>
      <c r="K115" s="388">
        <f t="shared" si="35"/>
        <v>2975.0000000432919</v>
      </c>
      <c r="L115" s="389">
        <f t="shared" si="36"/>
        <v>991.66666668109735</v>
      </c>
      <c r="M115" s="390">
        <v>46266.871527777781</v>
      </c>
      <c r="N115" s="390">
        <v>46267.038194444445</v>
      </c>
      <c r="O115" s="380">
        <v>20</v>
      </c>
      <c r="P115" s="391">
        <f t="shared" si="37"/>
        <v>239.99999999650754</v>
      </c>
      <c r="Q115" s="392"/>
      <c r="R115" s="392"/>
    </row>
    <row r="116" spans="1:18">
      <c r="A116" s="835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8826</v>
      </c>
      <c r="H116" s="439">
        <f t="shared" si="16"/>
        <v>123828.78</v>
      </c>
      <c r="I116" s="386"/>
      <c r="J116" s="387">
        <v>3</v>
      </c>
      <c r="K116" s="388">
        <f t="shared" si="35"/>
        <v>2942</v>
      </c>
      <c r="L116" s="389">
        <f t="shared" si="36"/>
        <v>980.66666666666663</v>
      </c>
      <c r="M116" s="390">
        <v>5.2777777777777778E-2</v>
      </c>
      <c r="N116" s="441">
        <v>0.17777777777777778</v>
      </c>
      <c r="O116" s="380">
        <v>21</v>
      </c>
      <c r="P116" s="391">
        <f t="shared" si="37"/>
        <v>180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835"/>
      <c r="B124" s="398">
        <v>0</v>
      </c>
      <c r="C124" s="240" t="s">
        <v>290</v>
      </c>
      <c r="D124" s="836" t="s">
        <v>130</v>
      </c>
      <c r="E124" s="836"/>
      <c r="F124" s="399"/>
      <c r="G124" s="442"/>
      <c r="H124" s="443"/>
      <c r="I124" s="402"/>
      <c r="J124" s="403">
        <f>AVERAGE(J112:J123)</f>
        <v>3</v>
      </c>
      <c r="K124" s="403">
        <f>AVERAGE(K112:K123)</f>
        <v>2981.9441176557198</v>
      </c>
      <c r="L124" s="404">
        <f>AVERAGE(L112:L123)</f>
        <v>993.9813725519067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62" sqref="AE162"/>
      <selection pane="bottomLeft" activeCell="G30" sqref="G3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177338.7</v>
      </c>
      <c r="F1" s="70" t="s">
        <v>3</v>
      </c>
      <c r="G1" s="71">
        <f>SUM(H5:H173)</f>
        <v>7165432.3297170838</v>
      </c>
      <c r="H1" s="72" t="s">
        <v>79</v>
      </c>
      <c r="I1" s="73">
        <f>M17+M30+M43+M56+M69+M82+M95+M108+M121+M134+M147+M160+M173</f>
        <v>194.04761904761907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82</v>
      </c>
      <c r="Q1" s="956"/>
      <c r="R1" s="956"/>
      <c r="S1" s="956"/>
      <c r="T1" s="956" t="s">
        <v>83</v>
      </c>
      <c r="U1" s="956"/>
      <c r="V1" s="956"/>
      <c r="W1" s="956"/>
      <c r="X1" s="956"/>
      <c r="Y1" s="956"/>
      <c r="Z1" s="74" t="s">
        <v>84</v>
      </c>
      <c r="AA1" s="74" t="s">
        <v>85</v>
      </c>
      <c r="AB1" s="963" t="s">
        <v>86</v>
      </c>
      <c r="AC1" s="964"/>
      <c r="AD1" s="74" t="s">
        <v>84</v>
      </c>
      <c r="AE1" s="74" t="s">
        <v>87</v>
      </c>
      <c r="AF1" s="956" t="s">
        <v>88</v>
      </c>
      <c r="AG1" s="957"/>
      <c r="AH1" s="957"/>
    </row>
    <row r="2" spans="1:34" ht="26.25" customHeight="1">
      <c r="A2" s="958" t="s">
        <v>89</v>
      </c>
      <c r="B2" s="958"/>
      <c r="C2" s="68"/>
      <c r="D2" s="68" t="s">
        <v>90</v>
      </c>
      <c r="E2" s="78">
        <f>AVERAGE(O17,O30,O43,O56,O69,O82,O95,O108,O121,O134,O147,O160,O173)</f>
        <v>122.03353402969931</v>
      </c>
      <c r="F2" s="79" t="s">
        <v>91</v>
      </c>
      <c r="G2" s="80">
        <f>G1/E1</f>
        <v>40.405350494376485</v>
      </c>
      <c r="H2" s="72" t="s">
        <v>92</v>
      </c>
      <c r="I2" s="72">
        <f>COUNT(I5:I173)</f>
        <v>12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957"/>
      <c r="AG2" s="957"/>
      <c r="AH2" s="957"/>
    </row>
    <row r="3" spans="1:34" ht="30.6" customHeight="1">
      <c r="A3" s="897" t="s">
        <v>93</v>
      </c>
      <c r="B3" s="897" t="s">
        <v>94</v>
      </c>
      <c r="C3" s="954"/>
      <c r="D3" s="897" t="s">
        <v>95</v>
      </c>
      <c r="E3" s="897"/>
      <c r="F3" s="954" t="s">
        <v>96</v>
      </c>
      <c r="G3" s="946" t="s">
        <v>97</v>
      </c>
      <c r="H3" s="954" t="s">
        <v>98</v>
      </c>
      <c r="I3" s="948" t="s">
        <v>99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102</v>
      </c>
      <c r="O3" s="926" t="s">
        <v>90</v>
      </c>
      <c r="P3" s="952" t="s">
        <v>103</v>
      </c>
      <c r="Q3" s="926" t="s">
        <v>90</v>
      </c>
      <c r="R3" s="953" t="s">
        <v>104</v>
      </c>
      <c r="S3" s="927" t="s">
        <v>105</v>
      </c>
      <c r="T3" s="946" t="s">
        <v>106</v>
      </c>
      <c r="U3" s="946"/>
      <c r="V3" s="947" t="s">
        <v>107</v>
      </c>
      <c r="W3" s="948" t="s">
        <v>108</v>
      </c>
      <c r="X3" s="946" t="s">
        <v>109</v>
      </c>
      <c r="Y3" s="946"/>
      <c r="Z3" s="949" t="s">
        <v>110</v>
      </c>
      <c r="AA3" s="950"/>
      <c r="AB3" s="959" t="s">
        <v>111</v>
      </c>
      <c r="AC3" s="960"/>
      <c r="AD3" s="961" t="s">
        <v>112</v>
      </c>
      <c r="AE3" s="962"/>
      <c r="AF3" s="951" t="s">
        <v>102</v>
      </c>
      <c r="AG3" s="953" t="s">
        <v>104</v>
      </c>
      <c r="AH3" s="927" t="s">
        <v>105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84" t="s">
        <v>113</v>
      </c>
      <c r="U4" s="84" t="s">
        <v>114</v>
      </c>
      <c r="V4" s="946"/>
      <c r="W4" s="948"/>
      <c r="X4" s="70" t="s">
        <v>115</v>
      </c>
      <c r="Y4" s="70" t="s">
        <v>36</v>
      </c>
      <c r="Z4" s="84" t="s">
        <v>116</v>
      </c>
      <c r="AA4" s="84" t="s">
        <v>117</v>
      </c>
      <c r="AB4" s="960"/>
      <c r="AC4" s="960"/>
      <c r="AD4" s="84" t="s">
        <v>118</v>
      </c>
      <c r="AE4" s="85" t="s">
        <v>119</v>
      </c>
      <c r="AF4" s="951"/>
      <c r="AG4" s="953"/>
      <c r="AH4" s="927"/>
    </row>
    <row r="5" spans="1:34" ht="18.75" customHeight="1">
      <c r="A5" s="943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5788</v>
      </c>
      <c r="H5" s="92">
        <f t="shared" ref="H5:H16" si="0">F5*G5</f>
        <v>218960.03999999998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2315.1999999999994</v>
      </c>
      <c r="O5" s="95">
        <f t="shared" ref="O5:O12" si="2">N5/M5</f>
        <v>115.75999999999996</v>
      </c>
      <c r="P5" s="97">
        <f t="shared" ref="P5:P12" si="3">M5-J5</f>
        <v>0</v>
      </c>
      <c r="Q5" s="98">
        <f t="shared" ref="Q5:Q12" si="4">O5-L5</f>
        <v>-4.2400000000000375</v>
      </c>
      <c r="R5" s="99">
        <f t="shared" ref="R5:R12" si="5">O5/L5</f>
        <v>0.96466666666666634</v>
      </c>
      <c r="S5" s="912">
        <f>R17</f>
        <v>0.89690349416600568</v>
      </c>
      <c r="T5" s="101">
        <v>0.25</v>
      </c>
      <c r="U5" s="101">
        <v>0.35416666666666669</v>
      </c>
      <c r="V5" s="70">
        <v>5</v>
      </c>
      <c r="W5" s="93">
        <f>(U5-T5)*24*60</f>
        <v>150.00000000000003</v>
      </c>
      <c r="X5" s="70"/>
      <c r="Y5" s="70"/>
      <c r="Z5" s="102"/>
      <c r="AA5" s="102"/>
      <c r="AB5" s="897"/>
      <c r="AC5" s="897"/>
      <c r="AD5" s="103"/>
      <c r="AE5" s="103">
        <v>1</v>
      </c>
      <c r="AF5" s="97">
        <f t="shared" ref="AF5:AF70" si="6">N5-K5</f>
        <v>-84.800000000000637</v>
      </c>
      <c r="AG5" s="99">
        <f t="shared" ref="AG5:AG70" si="7">N5/K5</f>
        <v>0.96466666666666645</v>
      </c>
      <c r="AH5" s="912">
        <f>AG17</f>
        <v>0.90337046468535542</v>
      </c>
    </row>
    <row r="6" spans="1:34" ht="19.2" customHeight="1">
      <c r="A6" s="944"/>
      <c r="B6" s="86" t="s">
        <v>238</v>
      </c>
      <c r="C6" s="87"/>
      <c r="D6" s="88" t="s">
        <v>122</v>
      </c>
      <c r="E6" s="89"/>
      <c r="F6" s="90">
        <v>36.92</v>
      </c>
      <c r="G6" s="91">
        <v>1075.2</v>
      </c>
      <c r="H6" s="92">
        <f t="shared" si="0"/>
        <v>39696.384000000005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1573.4634146341459</v>
      </c>
      <c r="O6" s="95">
        <f t="shared" si="2"/>
        <v>131.12195121951217</v>
      </c>
      <c r="P6" s="97">
        <f t="shared" si="3"/>
        <v>0</v>
      </c>
      <c r="Q6" s="98">
        <f t="shared" si="4"/>
        <v>-35.544715447154488</v>
      </c>
      <c r="R6" s="99">
        <f t="shared" si="5"/>
        <v>0.78673170731707309</v>
      </c>
      <c r="S6" s="912"/>
      <c r="T6" s="101">
        <v>0.35972222222222222</v>
      </c>
      <c r="U6" s="101">
        <v>0.38819444444444445</v>
      </c>
      <c r="V6" s="70">
        <v>8</v>
      </c>
      <c r="W6" s="93">
        <f t="shared" ref="W6:W17" si="8">(U6-T6)*24*60</f>
        <v>41.000000000000014</v>
      </c>
      <c r="X6" s="104"/>
      <c r="Y6" s="104"/>
      <c r="Z6" s="105"/>
      <c r="AA6" s="105"/>
      <c r="AB6" s="897"/>
      <c r="AC6" s="897"/>
      <c r="AD6" s="106"/>
      <c r="AE6" s="106"/>
      <c r="AF6" s="97">
        <f t="shared" si="6"/>
        <v>-426.53658536585408</v>
      </c>
      <c r="AG6" s="99">
        <f t="shared" si="7"/>
        <v>0.78673170731707298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3255</v>
      </c>
      <c r="H7" s="92">
        <f t="shared" si="0"/>
        <v>116821.95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2381.7073170731701</v>
      </c>
      <c r="O7" s="95">
        <f t="shared" si="2"/>
        <v>132.31707317073167</v>
      </c>
      <c r="P7" s="97">
        <f t="shared" si="3"/>
        <v>0</v>
      </c>
      <c r="Q7" s="98">
        <f t="shared" si="4"/>
        <v>-10.516260162601668</v>
      </c>
      <c r="R7" s="99">
        <f t="shared" si="5"/>
        <v>0.92637390784642937</v>
      </c>
      <c r="S7" s="912"/>
      <c r="T7" s="101">
        <v>0.3923611111111111</v>
      </c>
      <c r="U7" s="101">
        <v>0.44930555555555557</v>
      </c>
      <c r="V7" s="70">
        <v>6</v>
      </c>
      <c r="W7" s="93">
        <f t="shared" si="8"/>
        <v>82.000000000000028</v>
      </c>
      <c r="X7" s="104"/>
      <c r="Y7" s="104"/>
      <c r="Z7" s="105"/>
      <c r="AA7" s="105"/>
      <c r="AB7" s="897"/>
      <c r="AC7" s="897"/>
      <c r="AD7" s="106"/>
      <c r="AE7" s="106"/>
      <c r="AF7" s="97">
        <f t="shared" si="6"/>
        <v>-189.29268292682991</v>
      </c>
      <c r="AG7" s="99">
        <f t="shared" si="7"/>
        <v>0.92637390784642948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983</v>
      </c>
      <c r="H8" s="92">
        <f t="shared" si="0"/>
        <v>36105.589999999997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2359.2000000000007</v>
      </c>
      <c r="O8" s="95">
        <f t="shared" si="2"/>
        <v>131.06666666666672</v>
      </c>
      <c r="P8" s="97">
        <f t="shared" si="3"/>
        <v>0</v>
      </c>
      <c r="Q8" s="98">
        <f t="shared" si="4"/>
        <v>-11.766666666666623</v>
      </c>
      <c r="R8" s="99">
        <f t="shared" si="5"/>
        <v>0.91761960326721148</v>
      </c>
      <c r="S8" s="912"/>
      <c r="T8" s="101">
        <v>0.45416666666666666</v>
      </c>
      <c r="U8" s="101">
        <v>0.47152777777777777</v>
      </c>
      <c r="V8" s="70">
        <v>7</v>
      </c>
      <c r="W8" s="93">
        <f t="shared" si="8"/>
        <v>24.999999999999993</v>
      </c>
      <c r="X8" s="104"/>
      <c r="Y8" s="104"/>
      <c r="Z8" s="105"/>
      <c r="AA8" s="105"/>
      <c r="AB8" s="897"/>
      <c r="AC8" s="897"/>
      <c r="AD8" s="106"/>
      <c r="AE8" s="106"/>
      <c r="AF8" s="97">
        <f t="shared" si="6"/>
        <v>-211.79999999999927</v>
      </c>
      <c r="AG8" s="99">
        <f t="shared" si="7"/>
        <v>0.91761960326721148</v>
      </c>
      <c r="AH8" s="912"/>
    </row>
    <row r="9" spans="1:34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1127</v>
      </c>
      <c r="H9" s="92">
        <f t="shared" si="0"/>
        <v>32525.22</v>
      </c>
      <c r="I9" s="106"/>
      <c r="J9" s="94">
        <v>17</v>
      </c>
      <c r="K9" s="91">
        <v>2571</v>
      </c>
      <c r="L9" s="95">
        <v>151.23529411764707</v>
      </c>
      <c r="M9" s="96">
        <v>17</v>
      </c>
      <c r="N9" s="91">
        <f t="shared" si="1"/>
        <v>2331.7241379310299</v>
      </c>
      <c r="O9" s="95">
        <f t="shared" si="2"/>
        <v>137.16024340770764</v>
      </c>
      <c r="P9" s="97">
        <f t="shared" si="3"/>
        <v>0</v>
      </c>
      <c r="Q9" s="98">
        <f t="shared" si="4"/>
        <v>-14.075050709939433</v>
      </c>
      <c r="R9" s="99">
        <f t="shared" si="5"/>
        <v>0.90693276465617645</v>
      </c>
      <c r="S9" s="912"/>
      <c r="T9" s="101">
        <v>0.51111111111111107</v>
      </c>
      <c r="U9" s="101">
        <v>0.53125</v>
      </c>
      <c r="V9" s="70">
        <v>4</v>
      </c>
      <c r="W9" s="93">
        <f t="shared" si="8"/>
        <v>29.000000000000057</v>
      </c>
      <c r="X9" s="104"/>
      <c r="Y9" s="104"/>
      <c r="Z9" s="105"/>
      <c r="AA9" s="105"/>
      <c r="AB9" s="897"/>
      <c r="AC9" s="897"/>
      <c r="AD9" s="106"/>
      <c r="AE9" s="106"/>
      <c r="AF9" s="97">
        <f t="shared" si="6"/>
        <v>-239.27586206897013</v>
      </c>
      <c r="AG9" s="99">
        <f t="shared" si="7"/>
        <v>0.90693276465617656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2055</v>
      </c>
      <c r="H10" s="92">
        <f t="shared" si="0"/>
        <v>63931.049999999996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2417.6470588235306</v>
      </c>
      <c r="O10" s="95">
        <f t="shared" si="2"/>
        <v>134.31372549019613</v>
      </c>
      <c r="P10" s="97">
        <f t="shared" si="3"/>
        <v>0</v>
      </c>
      <c r="Q10" s="98">
        <f t="shared" si="4"/>
        <v>-19.519607843137209</v>
      </c>
      <c r="R10" s="99">
        <f t="shared" si="5"/>
        <v>0.87311197501752624</v>
      </c>
      <c r="S10" s="913"/>
      <c r="T10" s="101">
        <v>0.53541666666666665</v>
      </c>
      <c r="U10" s="101">
        <v>0.5708333333333333</v>
      </c>
      <c r="V10" s="70">
        <v>6</v>
      </c>
      <c r="W10" s="93">
        <f t="shared" si="8"/>
        <v>50.999999999999979</v>
      </c>
      <c r="X10" s="104"/>
      <c r="Y10" s="104"/>
      <c r="Z10" s="105"/>
      <c r="AA10" s="105"/>
      <c r="AB10" s="897"/>
      <c r="AC10" s="897"/>
      <c r="AD10" s="106"/>
      <c r="AE10" s="106"/>
      <c r="AF10" s="97">
        <f>N10-K10</f>
        <v>-351.35294117646936</v>
      </c>
      <c r="AG10" s="99">
        <f>N10/K10</f>
        <v>0.87311197501752646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2673</v>
      </c>
      <c r="H11" s="92">
        <f t="shared" si="0"/>
        <v>102857.04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2545.7142857142885</v>
      </c>
      <c r="O11" s="95">
        <f t="shared" si="2"/>
        <v>133.98496240601517</v>
      </c>
      <c r="P11" s="97">
        <f t="shared" si="3"/>
        <v>0</v>
      </c>
      <c r="Q11" s="98">
        <f t="shared" si="4"/>
        <v>-11.751879699247979</v>
      </c>
      <c r="R11" s="99">
        <f t="shared" si="5"/>
        <v>0.91936232781303295</v>
      </c>
      <c r="S11" s="913"/>
      <c r="T11" s="101">
        <v>0.57638888888888884</v>
      </c>
      <c r="U11" s="101">
        <v>0.6201388888888888</v>
      </c>
      <c r="V11" s="70">
        <v>8</v>
      </c>
      <c r="W11" s="93">
        <f t="shared" si="8"/>
        <v>62.999999999999936</v>
      </c>
      <c r="X11" s="104"/>
      <c r="Y11" s="104"/>
      <c r="Z11" s="105"/>
      <c r="AA11" s="105"/>
      <c r="AB11" s="897"/>
      <c r="AC11" s="897"/>
      <c r="AD11" s="106"/>
      <c r="AE11" s="106"/>
      <c r="AF11" s="97">
        <f>N11-K11</f>
        <v>-223.28571428571149</v>
      </c>
      <c r="AG11" s="99">
        <f>N11/K11</f>
        <v>0.91936232781303306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3489</v>
      </c>
      <c r="H12" s="92">
        <f t="shared" si="0"/>
        <v>131884.19999999998</v>
      </c>
      <c r="I12" s="93"/>
      <c r="J12" s="94">
        <v>20</v>
      </c>
      <c r="K12" s="91">
        <v>2769</v>
      </c>
      <c r="L12" s="95">
        <v>138.44999999999999</v>
      </c>
      <c r="M12" s="94">
        <v>20</v>
      </c>
      <c r="N12" s="91">
        <f t="shared" si="1"/>
        <v>2522.1686746987943</v>
      </c>
      <c r="O12" s="95">
        <f t="shared" si="2"/>
        <v>126.10843373493972</v>
      </c>
      <c r="P12" s="97">
        <f t="shared" si="3"/>
        <v>0</v>
      </c>
      <c r="Q12" s="98">
        <f t="shared" si="4"/>
        <v>-12.341566265060266</v>
      </c>
      <c r="R12" s="99">
        <f t="shared" si="5"/>
        <v>0.91085903744990782</v>
      </c>
      <c r="S12" s="913"/>
      <c r="T12" s="101">
        <v>0.63541666666666652</v>
      </c>
      <c r="U12" s="101">
        <v>0.69305555555555542</v>
      </c>
      <c r="V12" s="70">
        <v>22</v>
      </c>
      <c r="W12" s="93">
        <f t="shared" si="8"/>
        <v>83.000000000000028</v>
      </c>
      <c r="X12" s="104">
        <v>0.625</v>
      </c>
      <c r="Y12" s="104">
        <v>0.63472222222222219</v>
      </c>
      <c r="Z12" s="105"/>
      <c r="AA12" s="105"/>
      <c r="AB12" s="897"/>
      <c r="AC12" s="897"/>
      <c r="AD12" s="106">
        <v>1</v>
      </c>
      <c r="AE12" s="106"/>
      <c r="AF12" s="97">
        <f t="shared" si="6"/>
        <v>-246.83132530120565</v>
      </c>
      <c r="AG12" s="99">
        <f t="shared" si="7"/>
        <v>0.9108590374499077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9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897"/>
      <c r="AC13" s="897"/>
      <c r="AD13" s="106"/>
      <c r="AE13" s="106"/>
      <c r="AF13" s="97">
        <f t="shared" si="6"/>
        <v>0</v>
      </c>
      <c r="AG13" s="99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9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897"/>
      <c r="AC14" s="897"/>
      <c r="AD14" s="106"/>
      <c r="AE14" s="106"/>
      <c r="AF14" s="97">
        <f t="shared" si="6"/>
        <v>0</v>
      </c>
      <c r="AG14" s="99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9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897"/>
      <c r="AC15" s="897"/>
      <c r="AD15" s="106"/>
      <c r="AE15" s="106"/>
      <c r="AF15" s="97">
        <f t="shared" si="6"/>
        <v>0</v>
      </c>
      <c r="AG15" s="99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9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897"/>
      <c r="AC16" s="897"/>
      <c r="AD16" s="106"/>
      <c r="AE16" s="106"/>
      <c r="AF16" s="97">
        <f t="shared" si="6"/>
        <v>0</v>
      </c>
      <c r="AG16" s="99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129</v>
      </c>
      <c r="D17" s="907" t="s">
        <v>130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2305.8531111093698</v>
      </c>
      <c r="O17" s="125">
        <f t="shared" si="9"/>
        <v>130.22913201197116</v>
      </c>
      <c r="P17" s="127">
        <f t="shared" ref="P17:P25" si="10">M17-J17</f>
        <v>0</v>
      </c>
      <c r="Q17" s="128">
        <f t="shared" ref="Q17:Q25" si="11">O17-L17</f>
        <v>-14.969468349225963</v>
      </c>
      <c r="R17" s="129">
        <f>O17/L17</f>
        <v>0.89690349416600568</v>
      </c>
      <c r="S17" s="9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1</v>
      </c>
      <c r="AF17" s="127">
        <f t="shared" si="6"/>
        <v>-246.64688889063018</v>
      </c>
      <c r="AG17" s="134">
        <f t="shared" si="7"/>
        <v>0.90337046468535542</v>
      </c>
      <c r="AH17" s="913"/>
    </row>
    <row r="18" spans="1:34" ht="19.2" customHeight="1">
      <c r="A18" s="895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385</v>
      </c>
      <c r="H18" s="140">
        <f t="shared" ref="H18:H29" si="12">F18*G18</f>
        <v>10587.5</v>
      </c>
      <c r="I18" s="106"/>
      <c r="J18" s="141">
        <v>12</v>
      </c>
      <c r="K18" s="107">
        <v>2000</v>
      </c>
      <c r="L18" s="142">
        <v>166.66666666666666</v>
      </c>
      <c r="M18" s="141">
        <v>10</v>
      </c>
      <c r="N18" s="107">
        <f t="shared" ref="N18:N25" si="13">G18/W18*60</f>
        <v>1283.3333333333323</v>
      </c>
      <c r="O18" s="142">
        <f t="shared" ref="O18:O25" si="14">N18/M18</f>
        <v>128.33333333333323</v>
      </c>
      <c r="P18" s="105">
        <f t="shared" si="10"/>
        <v>-2</v>
      </c>
      <c r="Q18" s="143">
        <f t="shared" si="11"/>
        <v>-38.333333333333428</v>
      </c>
      <c r="R18" s="144">
        <f t="shared" ref="R18:R25" si="15">O18/L18</f>
        <v>0.76999999999999946</v>
      </c>
      <c r="S18" s="896">
        <f>R30</f>
        <v>0.87912727623895592</v>
      </c>
      <c r="T18" s="101">
        <v>0.125</v>
      </c>
      <c r="U18" s="101">
        <v>0.13750000000000001</v>
      </c>
      <c r="V18" s="106">
        <v>5</v>
      </c>
      <c r="W18" s="146">
        <f>(U18-T18)*24*60</f>
        <v>18.000000000000014</v>
      </c>
      <c r="X18" s="142"/>
      <c r="Y18" s="142"/>
      <c r="Z18" s="105"/>
      <c r="AA18" s="105"/>
      <c r="AB18" s="897"/>
      <c r="AC18" s="897"/>
      <c r="AD18" s="106"/>
      <c r="AE18" s="106"/>
      <c r="AF18" s="147">
        <f t="shared" si="6"/>
        <v>-716.66666666666765</v>
      </c>
      <c r="AG18" s="148">
        <f t="shared" si="7"/>
        <v>0.64166666666666616</v>
      </c>
      <c r="AH18" s="938">
        <f>AG30</f>
        <v>0.86778282034061816</v>
      </c>
    </row>
    <row r="19" spans="1:34" ht="19.2" customHeight="1">
      <c r="A19" s="895"/>
      <c r="B19" s="149" t="s">
        <v>239</v>
      </c>
      <c r="C19" s="150"/>
      <c r="D19" s="137" t="s">
        <v>133</v>
      </c>
      <c r="E19" s="138"/>
      <c r="F19" s="90">
        <v>53.27</v>
      </c>
      <c r="G19" s="107">
        <v>1778</v>
      </c>
      <c r="H19" s="140">
        <f t="shared" si="12"/>
        <v>94714.060000000012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1333.5</v>
      </c>
      <c r="O19" s="153">
        <f t="shared" si="14"/>
        <v>78.441176470588232</v>
      </c>
      <c r="P19" s="105">
        <f t="shared" si="10"/>
        <v>0</v>
      </c>
      <c r="Q19" s="143">
        <f t="shared" si="11"/>
        <v>-13.617647058823536</v>
      </c>
      <c r="R19" s="144">
        <f t="shared" si="15"/>
        <v>0.85207667731629388</v>
      </c>
      <c r="S19" s="896"/>
      <c r="T19" s="101">
        <v>0.14097222222222222</v>
      </c>
      <c r="U19" s="101">
        <v>0.19652777777777777</v>
      </c>
      <c r="V19" s="106">
        <v>5</v>
      </c>
      <c r="W19" s="146">
        <f>(U19-T19)*24*60</f>
        <v>80</v>
      </c>
      <c r="X19" s="154"/>
      <c r="Y19" s="154"/>
      <c r="Z19" s="105"/>
      <c r="AA19" s="105"/>
      <c r="AB19" s="897"/>
      <c r="AC19" s="897"/>
      <c r="AD19" s="106"/>
      <c r="AE19" s="106"/>
      <c r="AF19" s="97">
        <f t="shared" si="6"/>
        <v>-231.5</v>
      </c>
      <c r="AG19" s="99">
        <f t="shared" si="7"/>
        <v>0.85207667731629388</v>
      </c>
      <c r="AH19" s="939"/>
    </row>
    <row r="20" spans="1:34" ht="19.2" customHeight="1">
      <c r="A20" s="895"/>
      <c r="B20" s="149" t="s">
        <v>239</v>
      </c>
      <c r="C20" s="108"/>
      <c r="D20" s="88" t="s">
        <v>134</v>
      </c>
      <c r="E20" s="138"/>
      <c r="F20" s="90">
        <v>49.91</v>
      </c>
      <c r="G20" s="107">
        <v>1808</v>
      </c>
      <c r="H20" s="140">
        <f t="shared" si="12"/>
        <v>90237.28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1427.3684210526312</v>
      </c>
      <c r="O20" s="153">
        <f t="shared" si="14"/>
        <v>83.962848297213597</v>
      </c>
      <c r="P20" s="105">
        <f t="shared" si="10"/>
        <v>0</v>
      </c>
      <c r="Q20" s="143">
        <f t="shared" si="11"/>
        <v>-8.0959752321981711</v>
      </c>
      <c r="R20" s="144">
        <f t="shared" si="15"/>
        <v>0.91205649907516362</v>
      </c>
      <c r="S20" s="896"/>
      <c r="T20" s="101">
        <v>0.21180555555555555</v>
      </c>
      <c r="U20" s="101">
        <v>0.26458333333333334</v>
      </c>
      <c r="V20" s="106">
        <v>22</v>
      </c>
      <c r="W20" s="146">
        <f t="shared" ref="W20:W29" si="16">(U20-T20)*24*60</f>
        <v>76.000000000000014</v>
      </c>
      <c r="X20" s="154">
        <v>0.20138888888888887</v>
      </c>
      <c r="Y20" s="154">
        <v>0.21111111111111111</v>
      </c>
      <c r="Z20" s="105"/>
      <c r="AA20" s="105"/>
      <c r="AB20" s="897"/>
      <c r="AC20" s="897"/>
      <c r="AD20" s="106"/>
      <c r="AE20" s="106"/>
      <c r="AF20" s="147">
        <f t="shared" si="6"/>
        <v>-137.63157894736878</v>
      </c>
      <c r="AG20" s="148">
        <f t="shared" si="7"/>
        <v>0.91205649907516373</v>
      </c>
      <c r="AH20" s="939"/>
    </row>
    <row r="21" spans="1:34" ht="19.2" customHeight="1">
      <c r="A21" s="895"/>
      <c r="B21" s="149" t="s">
        <v>239</v>
      </c>
      <c r="C21" s="155"/>
      <c r="D21" s="156" t="s">
        <v>135</v>
      </c>
      <c r="E21" s="89"/>
      <c r="F21" s="90">
        <v>38.39</v>
      </c>
      <c r="G21" s="91">
        <v>2533.52</v>
      </c>
      <c r="H21" s="140">
        <f t="shared" si="12"/>
        <v>97261.832800000004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1461.6461538461535</v>
      </c>
      <c r="O21" s="153">
        <f t="shared" si="14"/>
        <v>85.979185520361966</v>
      </c>
      <c r="P21" s="105">
        <f t="shared" si="10"/>
        <v>0</v>
      </c>
      <c r="Q21" s="143">
        <f t="shared" si="11"/>
        <v>-6.0796380090498019</v>
      </c>
      <c r="R21" s="144">
        <f t="shared" si="15"/>
        <v>0.93395920373556129</v>
      </c>
      <c r="S21" s="896"/>
      <c r="T21" s="101">
        <v>0.26944444444444443</v>
      </c>
      <c r="U21" s="101">
        <v>0.34166666666666667</v>
      </c>
      <c r="V21" s="106">
        <v>7</v>
      </c>
      <c r="W21" s="146">
        <f t="shared" si="16"/>
        <v>104.00000000000003</v>
      </c>
      <c r="X21" s="154"/>
      <c r="Y21" s="154"/>
      <c r="Z21" s="105"/>
      <c r="AA21" s="105"/>
      <c r="AB21" s="897"/>
      <c r="AC21" s="897"/>
      <c r="AD21" s="106"/>
      <c r="AE21" s="106"/>
      <c r="AF21" s="97">
        <f t="shared" si="6"/>
        <v>-103.35384615384646</v>
      </c>
      <c r="AG21" s="99">
        <f t="shared" si="7"/>
        <v>0.93395920373556141</v>
      </c>
      <c r="AH21" s="940"/>
    </row>
    <row r="22" spans="1:34" ht="19.2" customHeight="1">
      <c r="A22" s="895"/>
      <c r="B22" s="149" t="s">
        <v>239</v>
      </c>
      <c r="C22" s="155"/>
      <c r="D22" s="88" t="s">
        <v>136</v>
      </c>
      <c r="E22" s="89"/>
      <c r="F22" s="90">
        <v>44.3</v>
      </c>
      <c r="G22" s="91">
        <v>1499.52</v>
      </c>
      <c r="H22" s="140">
        <f t="shared" si="12"/>
        <v>66428.73599999999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1428.1142857142852</v>
      </c>
      <c r="O22" s="153">
        <f t="shared" si="14"/>
        <v>79.339682539682514</v>
      </c>
      <c r="P22" s="105">
        <f t="shared" si="10"/>
        <v>0</v>
      </c>
      <c r="Q22" s="143">
        <f t="shared" si="11"/>
        <v>-7.6047619047619293</v>
      </c>
      <c r="R22" s="144">
        <f t="shared" si="15"/>
        <v>0.9125330899132813</v>
      </c>
      <c r="S22" s="896"/>
      <c r="T22" s="101">
        <v>0.35694444444444445</v>
      </c>
      <c r="U22" s="101">
        <v>0.40069444444444446</v>
      </c>
      <c r="V22" s="106">
        <v>22</v>
      </c>
      <c r="W22" s="146">
        <f t="shared" si="16"/>
        <v>63.000000000000014</v>
      </c>
      <c r="X22" s="154">
        <v>0.34583333333333338</v>
      </c>
      <c r="Y22" s="154">
        <v>0.35555555555555557</v>
      </c>
      <c r="Z22" s="105"/>
      <c r="AA22" s="105"/>
      <c r="AB22" s="897"/>
      <c r="AC22" s="897"/>
      <c r="AD22" s="106"/>
      <c r="AE22" s="106"/>
      <c r="AF22" s="147">
        <f t="shared" si="6"/>
        <v>-136.88571428571481</v>
      </c>
      <c r="AG22" s="148">
        <f t="shared" si="7"/>
        <v>0.9125330899132813</v>
      </c>
      <c r="AH22" s="940"/>
    </row>
    <row r="23" spans="1:34" ht="19.2" customHeight="1">
      <c r="A23" s="895"/>
      <c r="B23" s="149" t="s">
        <v>239</v>
      </c>
      <c r="C23" s="155"/>
      <c r="D23" s="88" t="s">
        <v>137</v>
      </c>
      <c r="E23" s="89"/>
      <c r="F23" s="90">
        <v>49.91</v>
      </c>
      <c r="G23" s="91">
        <v>2577.8399999999997</v>
      </c>
      <c r="H23" s="140">
        <f t="shared" si="12"/>
        <v>128659.99439999998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1432.133333333333</v>
      </c>
      <c r="O23" s="153">
        <f t="shared" si="14"/>
        <v>84.243137254901939</v>
      </c>
      <c r="P23" s="105">
        <f t="shared" si="10"/>
        <v>0</v>
      </c>
      <c r="Q23" s="143">
        <f t="shared" si="11"/>
        <v>-7.8156862745098294</v>
      </c>
      <c r="R23" s="144">
        <f t="shared" si="15"/>
        <v>0.91510117145899861</v>
      </c>
      <c r="S23" s="896"/>
      <c r="T23" s="101">
        <v>0.40555555555555556</v>
      </c>
      <c r="U23" s="101">
        <v>0.48055555555555557</v>
      </c>
      <c r="V23" s="106">
        <v>7</v>
      </c>
      <c r="W23" s="146">
        <f t="shared" si="16"/>
        <v>108.00000000000001</v>
      </c>
      <c r="X23" s="154"/>
      <c r="Y23" s="154"/>
      <c r="Z23" s="105"/>
      <c r="AA23" s="105"/>
      <c r="AB23" s="897"/>
      <c r="AC23" s="897"/>
      <c r="AD23" s="106"/>
      <c r="AE23" s="106"/>
      <c r="AF23" s="97">
        <f t="shared" si="6"/>
        <v>-132.86666666666702</v>
      </c>
      <c r="AG23" s="99">
        <f t="shared" si="7"/>
        <v>0.91510117145899872</v>
      </c>
      <c r="AH23" s="940"/>
    </row>
    <row r="24" spans="1:34" ht="19.2" customHeight="1">
      <c r="A24" s="895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1649</v>
      </c>
      <c r="H24" s="140">
        <f t="shared" si="12"/>
        <v>60567.77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2150.8695652173915</v>
      </c>
      <c r="O24" s="153">
        <f t="shared" si="14"/>
        <v>119.49275362318842</v>
      </c>
      <c r="P24" s="105">
        <f t="shared" si="10"/>
        <v>0</v>
      </c>
      <c r="Q24" s="143">
        <f t="shared" si="11"/>
        <v>-13.840579710144922</v>
      </c>
      <c r="R24" s="144">
        <f t="shared" si="15"/>
        <v>0.89619565217391306</v>
      </c>
      <c r="S24" s="896"/>
      <c r="T24" s="101">
        <v>0.52083333333333337</v>
      </c>
      <c r="U24" s="101">
        <v>0.55277777777777781</v>
      </c>
      <c r="V24" s="106">
        <v>5</v>
      </c>
      <c r="W24" s="146">
        <f t="shared" si="16"/>
        <v>46</v>
      </c>
      <c r="X24" s="154"/>
      <c r="Y24" s="154"/>
      <c r="Z24" s="105"/>
      <c r="AA24" s="105"/>
      <c r="AB24" s="897"/>
      <c r="AC24" s="897"/>
      <c r="AD24" s="106"/>
      <c r="AE24" s="106"/>
      <c r="AF24" s="147">
        <f t="shared" si="6"/>
        <v>-249.13043478260852</v>
      </c>
      <c r="AG24" s="148">
        <f t="shared" si="7"/>
        <v>0.89619565217391317</v>
      </c>
      <c r="AH24" s="940"/>
    </row>
    <row r="25" spans="1:34" ht="19.2" customHeight="1">
      <c r="A25" s="895"/>
      <c r="B25" s="149" t="s">
        <v>239</v>
      </c>
      <c r="C25" s="136"/>
      <c r="D25" s="137" t="s">
        <v>139</v>
      </c>
      <c r="E25" s="138"/>
      <c r="F25" s="90">
        <v>49.52</v>
      </c>
      <c r="G25" s="107">
        <v>1812.2</v>
      </c>
      <c r="H25" s="140">
        <f t="shared" si="12"/>
        <v>89740.144000000015</v>
      </c>
      <c r="I25" s="146">
        <v>1</v>
      </c>
      <c r="J25" s="151">
        <v>18</v>
      </c>
      <c r="K25" s="91">
        <v>1565</v>
      </c>
      <c r="L25" s="95">
        <v>86.944444444444443</v>
      </c>
      <c r="M25" s="151">
        <v>18</v>
      </c>
      <c r="N25" s="152">
        <f t="shared" si="13"/>
        <v>1449.7599999999989</v>
      </c>
      <c r="O25" s="153">
        <f t="shared" si="14"/>
        <v>80.542222222222165</v>
      </c>
      <c r="P25" s="105">
        <f t="shared" si="10"/>
        <v>0</v>
      </c>
      <c r="Q25" s="143">
        <f t="shared" si="11"/>
        <v>-6.402222222222278</v>
      </c>
      <c r="R25" s="144">
        <f t="shared" si="15"/>
        <v>0.92636421725239548</v>
      </c>
      <c r="S25" s="896"/>
      <c r="T25" s="101">
        <v>0.55763888888888891</v>
      </c>
      <c r="U25" s="101">
        <v>0.60972222222222228</v>
      </c>
      <c r="V25" s="106">
        <v>7</v>
      </c>
      <c r="W25" s="146">
        <f t="shared" si="16"/>
        <v>75.000000000000057</v>
      </c>
      <c r="X25" s="106"/>
      <c r="Y25" s="106"/>
      <c r="Z25" s="105"/>
      <c r="AA25" s="105"/>
      <c r="AB25" s="897"/>
      <c r="AC25" s="897"/>
      <c r="AD25" s="106">
        <v>1</v>
      </c>
      <c r="AE25" s="106"/>
      <c r="AF25" s="97">
        <f t="shared" si="6"/>
        <v>-115.24000000000115</v>
      </c>
      <c r="AG25" s="99">
        <f t="shared" si="7"/>
        <v>0.92636421725239548</v>
      </c>
      <c r="AH25" s="940"/>
    </row>
    <row r="26" spans="1:34" ht="19.2" customHeight="1">
      <c r="A26" s="895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896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897"/>
      <c r="AC26" s="897"/>
      <c r="AD26" s="106"/>
      <c r="AE26" s="106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896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897"/>
      <c r="AC27" s="897"/>
      <c r="AD27" s="106"/>
      <c r="AE27" s="106"/>
      <c r="AF27" s="97">
        <f t="shared" si="6"/>
        <v>0</v>
      </c>
      <c r="AG27" s="99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896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897"/>
      <c r="AC28" s="897"/>
      <c r="AD28" s="106"/>
      <c r="AE28" s="106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896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897"/>
      <c r="AC29" s="897"/>
      <c r="AD29" s="106"/>
      <c r="AE29" s="106"/>
      <c r="AF29" s="97">
        <f t="shared" si="6"/>
        <v>0</v>
      </c>
      <c r="AG29" s="99"/>
      <c r="AH29" s="940"/>
    </row>
    <row r="30" spans="1:34" ht="19.2" customHeight="1">
      <c r="A30" s="895"/>
      <c r="B30" s="159">
        <v>0</v>
      </c>
      <c r="C30" s="160" t="s">
        <v>140</v>
      </c>
      <c r="D30" s="942" t="s">
        <v>130</v>
      </c>
      <c r="E30" s="942"/>
      <c r="F30" s="161"/>
      <c r="G30" s="126"/>
      <c r="H30" s="162"/>
      <c r="I30" s="163"/>
      <c r="J30" s="126">
        <v>16.75</v>
      </c>
      <c r="K30" s="126">
        <v>1723.75</v>
      </c>
      <c r="L30" s="164">
        <v>105.265522875817</v>
      </c>
      <c r="M30" s="126">
        <f t="shared" ref="M30:O30" si="17">AVERAGE(M18:M29)</f>
        <v>16.5</v>
      </c>
      <c r="N30" s="126">
        <f t="shared" si="17"/>
        <v>1495.8406365621406</v>
      </c>
      <c r="O30" s="164">
        <f t="shared" si="17"/>
        <v>92.541792407686501</v>
      </c>
      <c r="P30" s="105">
        <f t="shared" ref="P30:P36" si="18">M30-J30</f>
        <v>-0.25</v>
      </c>
      <c r="Q30" s="143">
        <f t="shared" ref="Q30:Q36" si="19">O30-L30</f>
        <v>-12.723730468130498</v>
      </c>
      <c r="R30" s="165">
        <f t="shared" ref="R30:R36" si="20">O30/L30</f>
        <v>0.87912727623895592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0</v>
      </c>
      <c r="AF30" s="168">
        <f t="shared" si="6"/>
        <v>-227.90936343785938</v>
      </c>
      <c r="AG30" s="169">
        <f t="shared" ref="AG30" si="21">N30/K30</f>
        <v>0.86778282034061816</v>
      </c>
      <c r="AH30" s="941"/>
    </row>
    <row r="31" spans="1:34" ht="19.2" customHeight="1">
      <c r="A31" s="93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2">F31*G31</f>
        <v>42924.7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1495.1999999999996</v>
      </c>
      <c r="O31" s="177">
        <f t="shared" ref="O31:O36" si="24">N31/M31</f>
        <v>124.59999999999997</v>
      </c>
      <c r="P31" s="178">
        <f t="shared" si="18"/>
        <v>0</v>
      </c>
      <c r="Q31" s="179">
        <f t="shared" si="19"/>
        <v>-42.066666666666691</v>
      </c>
      <c r="R31" s="180">
        <f t="shared" si="20"/>
        <v>0.74759999999999982</v>
      </c>
      <c r="S31" s="933">
        <f>R43</f>
        <v>0.88206407252511587</v>
      </c>
      <c r="T31" s="181">
        <v>0.125</v>
      </c>
      <c r="U31" s="181">
        <v>0.1701388888888889</v>
      </c>
      <c r="V31" s="182">
        <v>5</v>
      </c>
      <c r="W31" s="183">
        <f t="shared" ref="W31:W42" si="25">(U31-T31)*24*60</f>
        <v>65.000000000000014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-504.80000000000041</v>
      </c>
      <c r="AG31" s="184">
        <f t="shared" si="7"/>
        <v>0.74759999999999982</v>
      </c>
      <c r="AH31" s="911">
        <f>AG43</f>
        <v>0.87839747589358141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3631</v>
      </c>
      <c r="H32" s="140">
        <f t="shared" si="22"/>
        <v>124289.12999999999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2094.8076923076924</v>
      </c>
      <c r="O32" s="95">
        <f t="shared" si="24"/>
        <v>161.13905325443787</v>
      </c>
      <c r="P32" s="178">
        <f t="shared" si="18"/>
        <v>0</v>
      </c>
      <c r="Q32" s="98">
        <f t="shared" si="19"/>
        <v>-11.937869822485197</v>
      </c>
      <c r="R32" s="99">
        <f t="shared" si="20"/>
        <v>0.93102564102564112</v>
      </c>
      <c r="S32" s="896"/>
      <c r="T32" s="101">
        <v>0.17500000000000002</v>
      </c>
      <c r="U32" s="101">
        <v>0.24722222222222223</v>
      </c>
      <c r="V32" s="182">
        <v>7</v>
      </c>
      <c r="W32" s="146">
        <f t="shared" si="25"/>
        <v>103.99999999999999</v>
      </c>
      <c r="X32" s="188"/>
      <c r="Y32" s="188"/>
      <c r="Z32" s="189"/>
      <c r="AA32" s="189"/>
      <c r="AB32" s="897"/>
      <c r="AC32" s="897"/>
      <c r="AD32" s="106"/>
      <c r="AE32" s="106"/>
      <c r="AF32" s="97">
        <f t="shared" si="6"/>
        <v>-155.19230769230762</v>
      </c>
      <c r="AG32" s="99">
        <f t="shared" si="7"/>
        <v>0.931025641025641</v>
      </c>
      <c r="AH32" s="912"/>
    </row>
    <row r="33" spans="1:34" ht="19.2" customHeight="1">
      <c r="A33" s="925"/>
      <c r="B33" s="186" t="s">
        <v>240</v>
      </c>
      <c r="C33" s="106"/>
      <c r="D33" s="88" t="s">
        <v>144</v>
      </c>
      <c r="E33" s="138"/>
      <c r="F33" s="90">
        <v>35.83</v>
      </c>
      <c r="G33" s="173">
        <v>3358.55</v>
      </c>
      <c r="H33" s="140">
        <f t="shared" si="22"/>
        <v>120336.8465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2056.2551020408173</v>
      </c>
      <c r="O33" s="95">
        <f t="shared" si="24"/>
        <v>186.93228200371067</v>
      </c>
      <c r="P33" s="178">
        <f t="shared" si="18"/>
        <v>0</v>
      </c>
      <c r="Q33" s="98">
        <f t="shared" si="19"/>
        <v>-17.613172541743864</v>
      </c>
      <c r="R33" s="99">
        <f t="shared" si="20"/>
        <v>0.91389115646258556</v>
      </c>
      <c r="S33" s="896"/>
      <c r="T33" s="101">
        <v>0.25208333333333333</v>
      </c>
      <c r="U33" s="101">
        <v>0.32013888888888886</v>
      </c>
      <c r="V33" s="182">
        <v>7</v>
      </c>
      <c r="W33" s="146">
        <f t="shared" si="25"/>
        <v>97.999999999999972</v>
      </c>
      <c r="X33" s="188"/>
      <c r="Y33" s="188"/>
      <c r="Z33" s="189"/>
      <c r="AA33" s="189"/>
      <c r="AB33" s="897"/>
      <c r="AC33" s="897"/>
      <c r="AD33" s="106">
        <v>1</v>
      </c>
      <c r="AE33" s="106"/>
      <c r="AF33" s="97">
        <f t="shared" si="6"/>
        <v>-193.74489795918271</v>
      </c>
      <c r="AG33" s="190">
        <f t="shared" si="7"/>
        <v>0.91389115646258545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2048</v>
      </c>
      <c r="H34" s="140">
        <f t="shared" si="22"/>
        <v>88350.720000000001</v>
      </c>
      <c r="I34" s="106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1321.2903225806454</v>
      </c>
      <c r="O34" s="95">
        <f t="shared" si="24"/>
        <v>82.580645161290334</v>
      </c>
      <c r="P34" s="178">
        <f t="shared" si="18"/>
        <v>-1</v>
      </c>
      <c r="Q34" s="98">
        <f t="shared" si="19"/>
        <v>-5.6546489563567235</v>
      </c>
      <c r="R34" s="99">
        <f t="shared" si="20"/>
        <v>0.93591397849462377</v>
      </c>
      <c r="S34" s="896"/>
      <c r="T34" s="101">
        <v>0.33611111111111108</v>
      </c>
      <c r="U34" s="101">
        <v>0.40069444444444441</v>
      </c>
      <c r="V34" s="193">
        <v>23</v>
      </c>
      <c r="W34" s="146">
        <f t="shared" si="25"/>
        <v>92.999999999999986</v>
      </c>
      <c r="X34" s="188">
        <v>0.32500000000000001</v>
      </c>
      <c r="Y34" s="188">
        <v>0.3347222222222222</v>
      </c>
      <c r="Z34" s="189"/>
      <c r="AA34" s="189"/>
      <c r="AB34" s="897"/>
      <c r="AC34" s="897"/>
      <c r="AD34" s="106"/>
      <c r="AE34" s="106"/>
      <c r="AF34" s="97">
        <f t="shared" si="6"/>
        <v>-178.70967741935465</v>
      </c>
      <c r="AG34" s="190">
        <f t="shared" si="7"/>
        <v>0.88086021505376355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2718.2999999999997</v>
      </c>
      <c r="H35" s="140">
        <f t="shared" si="22"/>
        <v>134610.21599999999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1406.0172413793102</v>
      </c>
      <c r="O35" s="95">
        <f t="shared" si="24"/>
        <v>78.112068965517238</v>
      </c>
      <c r="P35" s="178">
        <f t="shared" si="18"/>
        <v>0</v>
      </c>
      <c r="Q35" s="98">
        <f t="shared" si="19"/>
        <v>-8.8323754789272044</v>
      </c>
      <c r="R35" s="99">
        <f t="shared" si="20"/>
        <v>0.89841357276633249</v>
      </c>
      <c r="S35" s="896"/>
      <c r="T35" s="101">
        <v>0.4055555555555555</v>
      </c>
      <c r="U35" s="101">
        <v>0.48611111111111105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897"/>
      <c r="AC35" s="897"/>
      <c r="AD35" s="106"/>
      <c r="AE35" s="106">
        <v>1</v>
      </c>
      <c r="AF35" s="178">
        <f t="shared" si="6"/>
        <v>-158.98275862068976</v>
      </c>
      <c r="AG35" s="184">
        <f t="shared" si="7"/>
        <v>0.89841357276633238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3624.4</v>
      </c>
      <c r="H36" s="140">
        <f t="shared" si="22"/>
        <v>179480.28800000003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1402.9935483870961</v>
      </c>
      <c r="O36" s="95">
        <f t="shared" si="24"/>
        <v>77.944086021505342</v>
      </c>
      <c r="P36" s="178">
        <f t="shared" si="18"/>
        <v>0</v>
      </c>
      <c r="Q36" s="98">
        <f t="shared" si="19"/>
        <v>-9.0003584229391009</v>
      </c>
      <c r="R36" s="99">
        <f t="shared" si="20"/>
        <v>0.89648150056683462</v>
      </c>
      <c r="S36" s="896"/>
      <c r="T36" s="101">
        <v>0.52569444444444435</v>
      </c>
      <c r="U36" s="101">
        <v>0.6333333333333333</v>
      </c>
      <c r="V36" s="173">
        <v>4</v>
      </c>
      <c r="W36" s="146">
        <f t="shared" si="25"/>
        <v>155.00000000000009</v>
      </c>
      <c r="X36" s="188"/>
      <c r="Y36" s="188"/>
      <c r="Z36" s="189"/>
      <c r="AA36" s="189"/>
      <c r="AB36" s="897"/>
      <c r="AC36" s="897"/>
      <c r="AD36" s="106"/>
      <c r="AE36" s="106"/>
      <c r="AF36" s="97">
        <f t="shared" si="6"/>
        <v>-162.0064516129039</v>
      </c>
      <c r="AG36" s="99">
        <f t="shared" si="7"/>
        <v>0.89648150056683462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106"/>
      <c r="AE37" s="106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896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897"/>
      <c r="AC38" s="897"/>
      <c r="AD38" s="106"/>
      <c r="AE38" s="106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896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897"/>
      <c r="AC39" s="897"/>
      <c r="AD39" s="106"/>
      <c r="AE39" s="106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896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897"/>
      <c r="AC40" s="897"/>
      <c r="AD40" s="106"/>
      <c r="AE40" s="106"/>
      <c r="AF40" s="97">
        <f t="shared" si="6"/>
        <v>0</v>
      </c>
      <c r="AG40" s="99" t="e">
        <f t="shared" si="7"/>
        <v>#DIV/0!</v>
      </c>
      <c r="AH40" s="913"/>
    </row>
    <row r="41" spans="1:34" ht="19.2" customHeight="1">
      <c r="A41" s="925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896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897"/>
      <c r="AC41" s="897"/>
      <c r="AD41" s="106"/>
      <c r="AE41" s="106"/>
      <c r="AF41" s="97"/>
      <c r="AG41" s="200"/>
      <c r="AH41" s="913"/>
    </row>
    <row r="42" spans="1:34" ht="19.2" customHeight="1">
      <c r="A42" s="925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896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897"/>
      <c r="AC42" s="897"/>
      <c r="AD42" s="106"/>
      <c r="AE42" s="106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146</v>
      </c>
      <c r="D43" s="893" t="s">
        <v>130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14.666666666666666</v>
      </c>
      <c r="N43" s="126">
        <f t="shared" si="26"/>
        <v>1629.4273177825935</v>
      </c>
      <c r="O43" s="164">
        <f t="shared" si="26"/>
        <v>118.55135590107689</v>
      </c>
      <c r="P43" s="105">
        <f>M43-J43</f>
        <v>-0.16666666666666785</v>
      </c>
      <c r="Q43" s="143">
        <f>N43-K43</f>
        <v>-225.57268221740651</v>
      </c>
      <c r="R43" s="165">
        <f t="shared" ref="R43:R51" si="27">O43/L43</f>
        <v>0.88206407252511587</v>
      </c>
      <c r="S43" s="896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1</v>
      </c>
      <c r="AF43" s="97">
        <f t="shared" ref="AF43:AF54" si="28">N43-K43</f>
        <v>-225.57268221740651</v>
      </c>
      <c r="AG43" s="134">
        <f t="shared" si="7"/>
        <v>0.87839747589358141</v>
      </c>
      <c r="AH43" s="913"/>
    </row>
    <row r="44" spans="1:34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1866</v>
      </c>
      <c r="H44" s="92">
        <f>F44*G44</f>
        <v>46146.18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2112.4528301886789</v>
      </c>
      <c r="O44" s="208">
        <f t="shared" ref="O44:O51" si="30">N44/M44</f>
        <v>422.49056603773579</v>
      </c>
      <c r="P44" s="102">
        <f t="shared" ref="P44:P51" si="31">M44-J44</f>
        <v>1</v>
      </c>
      <c r="Q44" s="209">
        <f t="shared" ref="Q44:Q51" si="32">O44-L44</f>
        <v>-77.509433962264211</v>
      </c>
      <c r="R44" s="210">
        <f t="shared" si="27"/>
        <v>0.84498113207547154</v>
      </c>
      <c r="S44" s="912">
        <f>R56</f>
        <v>0.90723853634012075</v>
      </c>
      <c r="T44" s="181">
        <v>0.125</v>
      </c>
      <c r="U44" s="181">
        <v>0.16180555555555556</v>
      </c>
      <c r="V44" s="182">
        <v>5</v>
      </c>
      <c r="W44" s="211">
        <f t="shared" ref="W44:W56" si="33">(U44-T44)*24*60</f>
        <v>53.000000000000014</v>
      </c>
      <c r="X44" s="188"/>
      <c r="Y44" s="188"/>
      <c r="Z44" s="189"/>
      <c r="AA44" s="189"/>
      <c r="AB44" s="897"/>
      <c r="AC44" s="897"/>
      <c r="AD44" s="106"/>
      <c r="AE44" s="106"/>
      <c r="AF44" s="212">
        <f t="shared" si="28"/>
        <v>112.45283018867894</v>
      </c>
      <c r="AG44" s="213">
        <f t="shared" si="7"/>
        <v>1.0562264150943395</v>
      </c>
      <c r="AH44" s="929">
        <f>AG56</f>
        <v>0.98507907761171298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1676</v>
      </c>
      <c r="H45" s="92">
        <f>F45*G45</f>
        <v>41447.480000000003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2052.2448979591845</v>
      </c>
      <c r="O45" s="208">
        <f t="shared" si="30"/>
        <v>410.44897959183692</v>
      </c>
      <c r="P45" s="102">
        <f t="shared" si="31"/>
        <v>1</v>
      </c>
      <c r="Q45" s="209">
        <f t="shared" si="32"/>
        <v>-89.551020408163083</v>
      </c>
      <c r="R45" s="210">
        <f t="shared" si="27"/>
        <v>0.82089795918367381</v>
      </c>
      <c r="S45" s="912"/>
      <c r="T45" s="101">
        <v>0.16527777777777777</v>
      </c>
      <c r="U45" s="101">
        <v>0.19930555555555554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897"/>
      <c r="AC45" s="897"/>
      <c r="AD45" s="106"/>
      <c r="AE45" s="106"/>
      <c r="AF45" s="212">
        <f t="shared" si="28"/>
        <v>52.244897959184527</v>
      </c>
      <c r="AG45" s="213">
        <f t="shared" si="7"/>
        <v>1.0261224489795924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1463</v>
      </c>
      <c r="H46" s="92">
        <f t="shared" ref="H46:H55" si="34">F46*G46</f>
        <v>45982.09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1487.7966101694917</v>
      </c>
      <c r="O46" s="208">
        <f t="shared" si="30"/>
        <v>212.54237288135596</v>
      </c>
      <c r="P46" s="102">
        <f t="shared" si="31"/>
        <v>0</v>
      </c>
      <c r="Q46" s="209">
        <f t="shared" si="32"/>
        <v>-1.7433414043583184</v>
      </c>
      <c r="R46" s="210">
        <f t="shared" si="27"/>
        <v>0.99186440677966115</v>
      </c>
      <c r="S46" s="912"/>
      <c r="T46" s="101">
        <v>0.20347222222222222</v>
      </c>
      <c r="U46" s="101">
        <v>0.24444444444444444</v>
      </c>
      <c r="V46" s="182">
        <v>6</v>
      </c>
      <c r="W46" s="211">
        <f t="shared" si="33"/>
        <v>58.999999999999993</v>
      </c>
      <c r="X46" s="188"/>
      <c r="Y46" s="188"/>
      <c r="Z46" s="189"/>
      <c r="AA46" s="189"/>
      <c r="AB46" s="897"/>
      <c r="AC46" s="897"/>
      <c r="AD46" s="106"/>
      <c r="AE46" s="106"/>
      <c r="AF46" s="212">
        <f t="shared" si="28"/>
        <v>-12.203389830508286</v>
      </c>
      <c r="AG46" s="213">
        <f t="shared" si="7"/>
        <v>0.99186440677966115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1131</v>
      </c>
      <c r="H47" s="92">
        <f t="shared" si="34"/>
        <v>31962.06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1443.8297872340427</v>
      </c>
      <c r="O47" s="208">
        <f t="shared" si="30"/>
        <v>206.26139817629181</v>
      </c>
      <c r="P47" s="102">
        <f t="shared" si="31"/>
        <v>0</v>
      </c>
      <c r="Q47" s="209">
        <f t="shared" si="32"/>
        <v>-8.0243161094224718</v>
      </c>
      <c r="R47" s="210">
        <f t="shared" si="27"/>
        <v>0.9625531914893618</v>
      </c>
      <c r="S47" s="912"/>
      <c r="T47" s="101">
        <v>0.26180555555555557</v>
      </c>
      <c r="U47" s="101">
        <v>0.29444444444444445</v>
      </c>
      <c r="V47" s="193">
        <v>25</v>
      </c>
      <c r="W47" s="211">
        <f t="shared" si="33"/>
        <v>46.999999999999993</v>
      </c>
      <c r="X47" s="188">
        <v>0.24861111111111112</v>
      </c>
      <c r="Y47" s="188">
        <v>0.26111111111111113</v>
      </c>
      <c r="Z47" s="189"/>
      <c r="AA47" s="189"/>
      <c r="AB47" s="897"/>
      <c r="AC47" s="897"/>
      <c r="AD47" s="106"/>
      <c r="AE47" s="106"/>
      <c r="AF47" s="212">
        <f t="shared" si="28"/>
        <v>-56.170212765957331</v>
      </c>
      <c r="AG47" s="213">
        <f t="shared" si="7"/>
        <v>0.9625531914893618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647</v>
      </c>
      <c r="H48" s="92">
        <f t="shared" si="34"/>
        <v>18420.09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1437.7777777777785</v>
      </c>
      <c r="O48" s="208">
        <f t="shared" si="30"/>
        <v>205.39682539682551</v>
      </c>
      <c r="P48" s="102">
        <f t="shared" si="31"/>
        <v>0</v>
      </c>
      <c r="Q48" s="209">
        <f t="shared" si="32"/>
        <v>-8.888888888888772</v>
      </c>
      <c r="R48" s="210">
        <f t="shared" si="27"/>
        <v>0.9585185185185191</v>
      </c>
      <c r="S48" s="912"/>
      <c r="T48" s="101">
        <v>0.2986111111111111</v>
      </c>
      <c r="U48" s="101">
        <v>0.31736111111111109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897"/>
      <c r="AC48" s="897"/>
      <c r="AD48" s="106"/>
      <c r="AE48" s="106"/>
      <c r="AF48" s="212">
        <f t="shared" si="28"/>
        <v>-62.22222222222149</v>
      </c>
      <c r="AG48" s="213">
        <f t="shared" si="7"/>
        <v>0.95851851851851899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1591</v>
      </c>
      <c r="H49" s="92">
        <f t="shared" si="34"/>
        <v>18869.259999999998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1446.3636363636363</v>
      </c>
      <c r="O49" s="208">
        <f t="shared" si="30"/>
        <v>241.06060606060603</v>
      </c>
      <c r="P49" s="102">
        <f t="shared" si="31"/>
        <v>0</v>
      </c>
      <c r="Q49" s="209">
        <f t="shared" si="32"/>
        <v>-31.606060606060652</v>
      </c>
      <c r="R49" s="210">
        <f t="shared" si="27"/>
        <v>0.88408535230051111</v>
      </c>
      <c r="S49" s="912"/>
      <c r="T49" s="101">
        <v>0.32291666666666663</v>
      </c>
      <c r="U49" s="101">
        <v>0.36874999999999997</v>
      </c>
      <c r="V49" s="173">
        <v>8</v>
      </c>
      <c r="W49" s="211">
        <f t="shared" si="33"/>
        <v>66</v>
      </c>
      <c r="X49" s="218"/>
      <c r="Y49" s="218"/>
      <c r="Z49" s="219"/>
      <c r="AA49" s="189"/>
      <c r="AB49" s="897"/>
      <c r="AC49" s="897"/>
      <c r="AD49" s="106"/>
      <c r="AE49" s="106">
        <v>1</v>
      </c>
      <c r="AF49" s="212">
        <f t="shared" si="28"/>
        <v>-189.63636363636374</v>
      </c>
      <c r="AG49" s="213">
        <f t="shared" si="7"/>
        <v>0.88408535230051111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3131.1</v>
      </c>
      <c r="H50" s="92">
        <f t="shared" si="34"/>
        <v>31592.798999999999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1479.2598425196848</v>
      </c>
      <c r="O50" s="208">
        <f t="shared" si="30"/>
        <v>246.54330708661413</v>
      </c>
      <c r="P50" s="102">
        <f t="shared" si="31"/>
        <v>0</v>
      </c>
      <c r="Q50" s="209">
        <f t="shared" si="32"/>
        <v>-3.456692913385865</v>
      </c>
      <c r="R50" s="210">
        <f t="shared" si="27"/>
        <v>0.98617322834645649</v>
      </c>
      <c r="S50" s="912"/>
      <c r="T50" s="101">
        <v>0.38611111111111107</v>
      </c>
      <c r="U50" s="101">
        <v>0.47430555555555554</v>
      </c>
      <c r="V50" s="173">
        <v>25</v>
      </c>
      <c r="W50" s="211">
        <f t="shared" si="33"/>
        <v>127.00000000000003</v>
      </c>
      <c r="X50" s="218">
        <v>0.37361111111111112</v>
      </c>
      <c r="Y50" s="218">
        <v>0.38541666666666669</v>
      </c>
      <c r="Z50" s="219"/>
      <c r="AA50" s="219"/>
      <c r="AB50" s="897"/>
      <c r="AC50" s="897"/>
      <c r="AD50" s="106"/>
      <c r="AE50" s="106"/>
      <c r="AF50" s="212">
        <f t="shared" si="28"/>
        <v>-20.740157480315247</v>
      </c>
      <c r="AG50" s="213">
        <f t="shared" si="7"/>
        <v>0.98617322834645649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3429.3</v>
      </c>
      <c r="H51" s="92">
        <f t="shared" si="34"/>
        <v>34601.637000000002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1480.2733812949641</v>
      </c>
      <c r="O51" s="208">
        <f t="shared" si="30"/>
        <v>246.71223021582736</v>
      </c>
      <c r="P51" s="102">
        <f t="shared" si="31"/>
        <v>0</v>
      </c>
      <c r="Q51" s="209">
        <f t="shared" si="32"/>
        <v>-3.2877697841726388</v>
      </c>
      <c r="R51" s="210">
        <f t="shared" si="27"/>
        <v>0.98684892086330944</v>
      </c>
      <c r="S51" s="912"/>
      <c r="T51" s="198">
        <v>0.51388888888888884</v>
      </c>
      <c r="U51" s="198">
        <v>0.61041666666666661</v>
      </c>
      <c r="V51" s="173">
        <v>4</v>
      </c>
      <c r="W51" s="211">
        <f t="shared" si="33"/>
        <v>139</v>
      </c>
      <c r="X51" s="218"/>
      <c r="Y51" s="218"/>
      <c r="Z51" s="219"/>
      <c r="AA51" s="219"/>
      <c r="AB51" s="897"/>
      <c r="AC51" s="897"/>
      <c r="AD51" s="106"/>
      <c r="AE51" s="106"/>
      <c r="AF51" s="212">
        <f t="shared" si="28"/>
        <v>-19.726618705035889</v>
      </c>
      <c r="AG51" s="213">
        <f t="shared" si="7"/>
        <v>0.98684892086330944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106"/>
      <c r="AE52" s="106"/>
      <c r="AF52" s="212">
        <f t="shared" si="28"/>
        <v>0</v>
      </c>
      <c r="AG52" s="213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106"/>
      <c r="AE53" s="106"/>
      <c r="AF53" s="212">
        <f t="shared" si="28"/>
        <v>0</v>
      </c>
      <c r="AG53" s="213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106"/>
      <c r="AE54" s="106"/>
      <c r="AF54" s="212">
        <f t="shared" si="28"/>
        <v>0</v>
      </c>
      <c r="AG54" s="213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106"/>
      <c r="AE55" s="106"/>
      <c r="AF55" s="212"/>
      <c r="AG55" s="213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130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1617.4998454384327</v>
      </c>
      <c r="O56" s="164">
        <f t="shared" si="35"/>
        <v>273.93203568088666</v>
      </c>
      <c r="P56" s="225">
        <f>M56-J56</f>
        <v>0.25</v>
      </c>
      <c r="Q56" s="179">
        <f>N56-K56</f>
        <v>-24.500154561567342</v>
      </c>
      <c r="R56" s="226">
        <f t="shared" ref="R56:R60" si="36">O56/L56</f>
        <v>0.90723853634012075</v>
      </c>
      <c r="S56" s="9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1</v>
      </c>
      <c r="AF56" s="230">
        <f>N56-K56</f>
        <v>-24.500154561567342</v>
      </c>
      <c r="AG56" s="144">
        <f>N56/K56</f>
        <v>0.98507907761171298</v>
      </c>
      <c r="AH56" s="929"/>
    </row>
    <row r="57" spans="1:34" ht="19.2" customHeight="1">
      <c r="A57" s="924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3274</v>
      </c>
      <c r="H57" s="140">
        <f t="shared" ref="H57:H66" si="37">F57*G57</f>
        <v>91279.12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1488.1818181818182</v>
      </c>
      <c r="O57" s="142">
        <f t="shared" ref="O57:O60" si="39">N57/M57</f>
        <v>212.59740259740261</v>
      </c>
      <c r="P57" s="231">
        <f t="shared" ref="P57:P60" si="40">M57-J57</f>
        <v>0</v>
      </c>
      <c r="Q57" s="98">
        <f t="shared" ref="Q57:Q60" si="41">O57-L57</f>
        <v>-1.6883116883116713</v>
      </c>
      <c r="R57" s="99">
        <f t="shared" si="36"/>
        <v>0.99212121212121218</v>
      </c>
      <c r="S57" s="912">
        <f>R69</f>
        <v>0.98522843278304684</v>
      </c>
      <c r="T57" s="232">
        <v>0.125</v>
      </c>
      <c r="U57" s="232">
        <v>0.21666666666666667</v>
      </c>
      <c r="V57" s="70">
        <v>5</v>
      </c>
      <c r="W57" s="93">
        <f>(U57-T57)*24*60</f>
        <v>132</v>
      </c>
      <c r="X57" s="104"/>
      <c r="Y57" s="104"/>
      <c r="Z57" s="105"/>
      <c r="AA57" s="105"/>
      <c r="AB57" s="897"/>
      <c r="AC57" s="897"/>
      <c r="AD57" s="106"/>
      <c r="AE57" s="106"/>
      <c r="AF57" s="97">
        <f t="shared" si="6"/>
        <v>-11.818181818181756</v>
      </c>
      <c r="AG57" s="180">
        <f t="shared" si="7"/>
        <v>0.99212121212121218</v>
      </c>
      <c r="AH57" s="911">
        <f>AG69</f>
        <v>0.98499769516001534</v>
      </c>
    </row>
    <row r="58" spans="1:34" ht="19.2" customHeight="1">
      <c r="A58" s="925"/>
      <c r="B58" s="186" t="s">
        <v>238</v>
      </c>
      <c r="C58" s="106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1457.8124999999995</v>
      </c>
      <c r="O58" s="95">
        <f t="shared" si="39"/>
        <v>208.2589285714285</v>
      </c>
      <c r="P58" s="231">
        <f t="shared" si="40"/>
        <v>0</v>
      </c>
      <c r="Q58" s="98">
        <f t="shared" si="41"/>
        <v>-6.0267857142857792</v>
      </c>
      <c r="R58" s="99">
        <f t="shared" si="36"/>
        <v>0.97187499999999971</v>
      </c>
      <c r="S58" s="912"/>
      <c r="T58" s="232">
        <v>0.23402777777777778</v>
      </c>
      <c r="U58" s="232">
        <v>0.32291666666666669</v>
      </c>
      <c r="V58" s="70">
        <v>25</v>
      </c>
      <c r="W58" s="93">
        <f>(U58-T58)*24*60</f>
        <v>128.00000000000003</v>
      </c>
      <c r="X58" s="104">
        <v>0.22083333333333333</v>
      </c>
      <c r="Y58" s="104">
        <v>0.23333333333333331</v>
      </c>
      <c r="Z58" s="105"/>
      <c r="AA58" s="105"/>
      <c r="AB58" s="930"/>
      <c r="AC58" s="931"/>
      <c r="AD58" s="106"/>
      <c r="AE58" s="106"/>
      <c r="AF58" s="97">
        <f t="shared" si="6"/>
        <v>-42.187500000000455</v>
      </c>
      <c r="AG58" s="99">
        <f t="shared" si="7"/>
        <v>0.97187499999999971</v>
      </c>
      <c r="AH58" s="912"/>
    </row>
    <row r="59" spans="1:34" ht="19.2" customHeight="1">
      <c r="A59" s="925"/>
      <c r="B59" s="186" t="s">
        <v>241</v>
      </c>
      <c r="C59" s="106"/>
      <c r="D59" s="88" t="s">
        <v>154</v>
      </c>
      <c r="E59" s="89"/>
      <c r="F59" s="90">
        <v>10.09</v>
      </c>
      <c r="G59" s="91">
        <v>3578.4</v>
      </c>
      <c r="H59" s="92">
        <f t="shared" si="37"/>
        <v>36106.055999999997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1480.7172413793096</v>
      </c>
      <c r="O59" s="95">
        <f t="shared" si="39"/>
        <v>246.78620689655159</v>
      </c>
      <c r="P59" s="231">
        <f t="shared" si="40"/>
        <v>0</v>
      </c>
      <c r="Q59" s="98">
        <f t="shared" si="41"/>
        <v>-3.2137931034484097</v>
      </c>
      <c r="R59" s="99">
        <f t="shared" si="36"/>
        <v>0.98714482758620636</v>
      </c>
      <c r="S59" s="912"/>
      <c r="T59" s="232">
        <v>0.32847222222222222</v>
      </c>
      <c r="U59" s="232">
        <v>0.4291666666666667</v>
      </c>
      <c r="V59" s="182">
        <v>8</v>
      </c>
      <c r="W59" s="93">
        <f t="shared" ref="W59:W69" si="42">(U59-T59)*24*60</f>
        <v>145.00000000000006</v>
      </c>
      <c r="X59" s="104"/>
      <c r="Y59" s="104"/>
      <c r="Z59" s="105"/>
      <c r="AA59" s="105"/>
      <c r="AB59" s="897"/>
      <c r="AC59" s="897"/>
      <c r="AD59" s="106"/>
      <c r="AE59" s="106"/>
      <c r="AF59" s="97">
        <f t="shared" si="6"/>
        <v>-19.282758620690402</v>
      </c>
      <c r="AG59" s="99">
        <f t="shared" si="7"/>
        <v>0.98714482758620636</v>
      </c>
      <c r="AH59" s="912"/>
    </row>
    <row r="60" spans="1:34" ht="19.2" customHeight="1">
      <c r="A60" s="925"/>
      <c r="B60" s="186" t="s">
        <v>241</v>
      </c>
      <c r="C60" s="106"/>
      <c r="D60" s="88" t="s">
        <v>154</v>
      </c>
      <c r="E60" s="89"/>
      <c r="F60" s="90">
        <v>10.09</v>
      </c>
      <c r="G60" s="91">
        <v>4771.2</v>
      </c>
      <c r="H60" s="92">
        <f t="shared" si="37"/>
        <v>48141.407999999996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1483.2746113989642</v>
      </c>
      <c r="O60" s="95">
        <f t="shared" si="39"/>
        <v>247.2124352331607</v>
      </c>
      <c r="P60" s="231">
        <f t="shared" si="40"/>
        <v>0</v>
      </c>
      <c r="Q60" s="98">
        <f t="shared" si="41"/>
        <v>-2.7875647668392958</v>
      </c>
      <c r="R60" s="99">
        <f t="shared" si="36"/>
        <v>0.98884974093264277</v>
      </c>
      <c r="S60" s="912"/>
      <c r="T60" s="232">
        <v>0.46944444444444444</v>
      </c>
      <c r="U60" s="232">
        <v>0.60347222222222219</v>
      </c>
      <c r="V60" s="182">
        <v>5</v>
      </c>
      <c r="W60" s="93">
        <f t="shared" si="42"/>
        <v>192.99999999999994</v>
      </c>
      <c r="X60" s="104"/>
      <c r="Y60" s="104"/>
      <c r="Z60" s="105"/>
      <c r="AA60" s="105"/>
      <c r="AB60" s="897"/>
      <c r="AC60" s="897"/>
      <c r="AD60" s="106"/>
      <c r="AE60" s="106"/>
      <c r="AF60" s="97">
        <f t="shared" si="6"/>
        <v>-16.725388601035775</v>
      </c>
      <c r="AG60" s="180">
        <f t="shared" si="7"/>
        <v>0.98884974093264277</v>
      </c>
      <c r="AH60" s="912"/>
    </row>
    <row r="61" spans="1:34" ht="19.2" customHeight="1">
      <c r="A61" s="925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9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897"/>
      <c r="AC61" s="897"/>
      <c r="AD61" s="106"/>
      <c r="AE61" s="106"/>
      <c r="AF61" s="97">
        <f t="shared" si="6"/>
        <v>0</v>
      </c>
      <c r="AG61" s="99" t="e">
        <f t="shared" si="7"/>
        <v>#DIV/0!</v>
      </c>
      <c r="AH61" s="912"/>
    </row>
    <row r="62" spans="1:34" ht="19.2" customHeight="1">
      <c r="A62" s="925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9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897"/>
      <c r="AC62" s="897"/>
      <c r="AD62" s="106"/>
      <c r="AE62" s="106"/>
      <c r="AF62" s="97">
        <f t="shared" si="6"/>
        <v>0</v>
      </c>
      <c r="AG62" s="99" t="e">
        <f t="shared" si="7"/>
        <v>#DIV/0!</v>
      </c>
      <c r="AH62" s="912"/>
    </row>
    <row r="63" spans="1:34" ht="19.2" customHeight="1">
      <c r="A63" s="925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9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897"/>
      <c r="AC63" s="897"/>
      <c r="AD63" s="106"/>
      <c r="AE63" s="106"/>
      <c r="AF63" s="97">
        <f t="shared" si="6"/>
        <v>0</v>
      </c>
      <c r="AG63" s="180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912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897"/>
      <c r="AC64" s="897"/>
      <c r="AD64" s="106"/>
      <c r="AE64" s="106"/>
      <c r="AF64" s="97">
        <f t="shared" si="6"/>
        <v>0</v>
      </c>
      <c r="AG64" s="99" t="e">
        <f t="shared" si="7"/>
        <v>#DIV/0!</v>
      </c>
      <c r="AH64" s="912"/>
    </row>
    <row r="65" spans="1:34" ht="19.2" customHeight="1">
      <c r="A65" s="926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912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897"/>
      <c r="AC65" s="897"/>
      <c r="AD65" s="106"/>
      <c r="AE65" s="106"/>
      <c r="AF65" s="97">
        <f t="shared" si="6"/>
        <v>0</v>
      </c>
      <c r="AG65" s="99" t="e">
        <f t="shared" si="7"/>
        <v>#DIV/0!</v>
      </c>
      <c r="AH65" s="912"/>
    </row>
    <row r="66" spans="1:34" ht="19.2" customHeight="1">
      <c r="A66" s="926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912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897"/>
      <c r="AC66" s="897"/>
      <c r="AD66" s="106"/>
      <c r="AE66" s="106"/>
      <c r="AF66" s="97">
        <f t="shared" si="6"/>
        <v>0</v>
      </c>
      <c r="AG66" s="180" t="e">
        <f t="shared" si="7"/>
        <v>#DIV/0!</v>
      </c>
      <c r="AH66" s="912"/>
    </row>
    <row r="67" spans="1:34" ht="19.2" customHeight="1">
      <c r="A67" s="926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912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897"/>
      <c r="AC67" s="897"/>
      <c r="AD67" s="106"/>
      <c r="AE67" s="106"/>
      <c r="AF67" s="97">
        <f t="shared" si="6"/>
        <v>0</v>
      </c>
      <c r="AG67" s="99" t="e">
        <f t="shared" si="7"/>
        <v>#DIV/0!</v>
      </c>
      <c r="AH67" s="912"/>
    </row>
    <row r="68" spans="1:34" ht="19.2" customHeight="1">
      <c r="A68" s="926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912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897"/>
      <c r="AC68" s="897"/>
      <c r="AD68" s="106"/>
      <c r="AE68" s="106"/>
      <c r="AF68" s="97"/>
      <c r="AG68" s="99"/>
      <c r="AH68" s="912"/>
    </row>
    <row r="69" spans="1:34" ht="19.2" customHeight="1">
      <c r="A69" s="926"/>
      <c r="B69" s="239">
        <v>0</v>
      </c>
      <c r="C69" s="240" t="s">
        <v>159</v>
      </c>
      <c r="D69" s="893" t="s">
        <v>130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1477.496542740023</v>
      </c>
      <c r="O69" s="125">
        <f t="shared" si="43"/>
        <v>228.71374332463586</v>
      </c>
      <c r="P69" s="97">
        <f>M69-J69</f>
        <v>0</v>
      </c>
      <c r="Q69" s="98">
        <f>N69-K69</f>
        <v>-22.50345725997704</v>
      </c>
      <c r="R69" s="245">
        <f t="shared" ref="R69:R75" si="44">O69/L69</f>
        <v>0.98522843278304684</v>
      </c>
      <c r="S69" s="9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-22.50345725997704</v>
      </c>
      <c r="AG69" s="99">
        <f t="shared" si="7"/>
        <v>0.98499769516001534</v>
      </c>
      <c r="AH69" s="912"/>
    </row>
    <row r="70" spans="1:34" ht="19.2" customHeight="1">
      <c r="A70" s="927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774.9</v>
      </c>
      <c r="H70" s="92">
        <f>F70*G70</f>
        <v>41914.341</v>
      </c>
      <c r="I70" s="70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1328.3999999999985</v>
      </c>
      <c r="O70" s="95">
        <f t="shared" ref="O70:O75" si="46">N70/M70</f>
        <v>78.14117647058815</v>
      </c>
      <c r="P70" s="97">
        <f t="shared" ref="P70:P75" si="47">M70-J70</f>
        <v>1</v>
      </c>
      <c r="Q70" s="98">
        <f t="shared" ref="Q70:Q75" si="48">O70-L70</f>
        <v>-15.60882352941185</v>
      </c>
      <c r="R70" s="99">
        <f t="shared" si="44"/>
        <v>0.83350588235294021</v>
      </c>
      <c r="S70" s="912">
        <f>R82</f>
        <v>0.89332400190474637</v>
      </c>
      <c r="T70" s="232">
        <v>0.25</v>
      </c>
      <c r="U70" s="232">
        <v>0.27430555555555558</v>
      </c>
      <c r="V70" s="70">
        <v>5</v>
      </c>
      <c r="W70" s="93">
        <f>(U70-T70)*24*60</f>
        <v>35.000000000000036</v>
      </c>
      <c r="X70" s="70"/>
      <c r="Y70" s="70"/>
      <c r="Z70" s="105"/>
      <c r="AA70" s="105"/>
      <c r="AB70" s="897"/>
      <c r="AC70" s="897"/>
      <c r="AD70" s="106"/>
      <c r="AE70" s="106"/>
      <c r="AF70" s="97">
        <f t="shared" si="6"/>
        <v>-171.6000000000015</v>
      </c>
      <c r="AG70" s="99">
        <f t="shared" si="7"/>
        <v>0.88559999999999905</v>
      </c>
      <c r="AH70" s="912">
        <f>AG82</f>
        <v>0.90086693006041729</v>
      </c>
    </row>
    <row r="71" spans="1:34" ht="19.2" customHeight="1">
      <c r="A71" s="927"/>
      <c r="B71" s="70" t="s">
        <v>242</v>
      </c>
      <c r="C71" s="87"/>
      <c r="D71" s="247" t="s">
        <v>162</v>
      </c>
      <c r="E71" s="89"/>
      <c r="F71" s="90">
        <v>77.34</v>
      </c>
      <c r="G71" s="91">
        <v>2007</v>
      </c>
      <c r="H71" s="92">
        <f>F71*G71</f>
        <v>155221.38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1338</v>
      </c>
      <c r="O71" s="95">
        <f t="shared" si="46"/>
        <v>74.333333333333329</v>
      </c>
      <c r="P71" s="97">
        <f t="shared" si="47"/>
        <v>0</v>
      </c>
      <c r="Q71" s="98">
        <f t="shared" si="48"/>
        <v>-5.6666666666666714</v>
      </c>
      <c r="R71" s="99">
        <f t="shared" si="44"/>
        <v>0.92916666666666659</v>
      </c>
      <c r="S71" s="912"/>
      <c r="T71" s="232">
        <v>0.27916666666666667</v>
      </c>
      <c r="U71" s="232">
        <v>0.34166666666666667</v>
      </c>
      <c r="V71" s="70">
        <v>7</v>
      </c>
      <c r="W71" s="93">
        <f t="shared" ref="W71:W81" si="49">(U71-T71)*24*60</f>
        <v>90</v>
      </c>
      <c r="X71" s="104"/>
      <c r="Y71" s="104"/>
      <c r="Z71" s="105"/>
      <c r="AA71" s="105"/>
      <c r="AB71" s="897"/>
      <c r="AC71" s="897"/>
      <c r="AD71" s="106"/>
      <c r="AE71" s="106"/>
      <c r="AF71" s="97">
        <f>N71-K71</f>
        <v>-102</v>
      </c>
      <c r="AG71" s="99">
        <f>N71/K71</f>
        <v>0.9291666666666667</v>
      </c>
      <c r="AH71" s="912"/>
    </row>
    <row r="72" spans="1:34" ht="19.2" customHeight="1">
      <c r="A72" s="927"/>
      <c r="B72" s="70" t="s">
        <v>242</v>
      </c>
      <c r="C72" s="117"/>
      <c r="D72" s="247" t="s">
        <v>163</v>
      </c>
      <c r="E72" s="89"/>
      <c r="F72" s="90">
        <v>53.36</v>
      </c>
      <c r="G72" s="91">
        <v>4428.8</v>
      </c>
      <c r="H72" s="92">
        <f t="shared" ref="H72:H76" si="50">F72*G72</f>
        <v>236320.76800000001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1383.9999999999998</v>
      </c>
      <c r="O72" s="95">
        <f t="shared" si="46"/>
        <v>72.842105263157876</v>
      </c>
      <c r="P72" s="97">
        <f t="shared" si="47"/>
        <v>0</v>
      </c>
      <c r="Q72" s="98">
        <f t="shared" si="48"/>
        <v>-13.263157894736864</v>
      </c>
      <c r="R72" s="99">
        <f t="shared" si="44"/>
        <v>0.84596577017114893</v>
      </c>
      <c r="S72" s="912"/>
      <c r="T72" s="232">
        <v>0.3576388888888889</v>
      </c>
      <c r="U72" s="232">
        <v>0.49097222222222225</v>
      </c>
      <c r="V72" s="70">
        <v>23</v>
      </c>
      <c r="W72" s="93">
        <f t="shared" si="49"/>
        <v>192.00000000000003</v>
      </c>
      <c r="X72" s="104">
        <v>0.34583333333333338</v>
      </c>
      <c r="Y72" s="104">
        <v>0.35694444444444445</v>
      </c>
      <c r="Z72" s="105"/>
      <c r="AA72" s="105"/>
      <c r="AB72" s="897"/>
      <c r="AC72" s="897"/>
      <c r="AD72" s="106"/>
      <c r="AE72" s="106"/>
      <c r="AF72" s="97">
        <f>N72-K72</f>
        <v>-252.00000000000023</v>
      </c>
      <c r="AG72" s="99">
        <f>N72/K72</f>
        <v>0.84596577017114905</v>
      </c>
      <c r="AH72" s="912"/>
    </row>
    <row r="73" spans="1:34" ht="19.2" customHeight="1">
      <c r="A73" s="927"/>
      <c r="B73" s="70" t="s">
        <v>241</v>
      </c>
      <c r="C73" s="249"/>
      <c r="D73" s="250" t="s">
        <v>164</v>
      </c>
      <c r="E73" s="251"/>
      <c r="F73" s="90">
        <v>51.44</v>
      </c>
      <c r="G73" s="91">
        <v>1182</v>
      </c>
      <c r="H73" s="92">
        <f t="shared" si="50"/>
        <v>60802.079999999994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1244.2105263157903</v>
      </c>
      <c r="O73" s="95">
        <f t="shared" si="46"/>
        <v>62.210526315789515</v>
      </c>
      <c r="P73" s="97">
        <f t="shared" si="47"/>
        <v>0</v>
      </c>
      <c r="Q73" s="98">
        <f t="shared" si="48"/>
        <v>-9.7894736842104848</v>
      </c>
      <c r="R73" s="99">
        <f t="shared" si="44"/>
        <v>0.86403508771929882</v>
      </c>
      <c r="S73" s="912"/>
      <c r="T73" s="232">
        <v>0.53125</v>
      </c>
      <c r="U73" s="232">
        <v>0.5708333333333333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897"/>
      <c r="AC73" s="897"/>
      <c r="AD73" s="106"/>
      <c r="AE73" s="106"/>
      <c r="AF73" s="97">
        <f>N73-K73</f>
        <v>-195.78947368420972</v>
      </c>
      <c r="AG73" s="99">
        <f>N73/K73</f>
        <v>0.86403508771929882</v>
      </c>
      <c r="AH73" s="912"/>
    </row>
    <row r="74" spans="1:34" ht="19.2" customHeight="1">
      <c r="A74" s="927"/>
      <c r="B74" s="70" t="s">
        <v>242</v>
      </c>
      <c r="C74" s="249"/>
      <c r="D74" s="250" t="s">
        <v>165</v>
      </c>
      <c r="E74" s="251"/>
      <c r="F74" s="90">
        <v>47.51</v>
      </c>
      <c r="G74" s="248">
        <v>1826</v>
      </c>
      <c r="H74" s="92">
        <f t="shared" si="50"/>
        <v>86753.26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1352.5925925925922</v>
      </c>
      <c r="O74" s="95">
        <f t="shared" si="46"/>
        <v>79.564270152505415</v>
      </c>
      <c r="P74" s="97">
        <f t="shared" si="47"/>
        <v>0</v>
      </c>
      <c r="Q74" s="98">
        <f t="shared" si="48"/>
        <v>-5.141612200435759</v>
      </c>
      <c r="R74" s="99">
        <f t="shared" si="44"/>
        <v>0.93930041152263344</v>
      </c>
      <c r="S74" s="912"/>
      <c r="T74" s="232">
        <v>0.5756944444444444</v>
      </c>
      <c r="U74" s="232">
        <v>0.63194444444444442</v>
      </c>
      <c r="V74" s="70">
        <v>7</v>
      </c>
      <c r="W74" s="93">
        <f t="shared" si="49"/>
        <v>81.000000000000028</v>
      </c>
      <c r="X74" s="254"/>
      <c r="Y74" s="254"/>
      <c r="Z74" s="189"/>
      <c r="AA74" s="189"/>
      <c r="AB74" s="897"/>
      <c r="AC74" s="897"/>
      <c r="AD74" s="106"/>
      <c r="AE74" s="106"/>
      <c r="AF74" s="97">
        <f t="shared" ref="AF74:AF80" si="51">N74-K74</f>
        <v>-87.407407407407845</v>
      </c>
      <c r="AG74" s="99">
        <f t="shared" ref="AG74:AG80" si="52">N74/K74</f>
        <v>0.93930041152263344</v>
      </c>
      <c r="AH74" s="912"/>
    </row>
    <row r="75" spans="1:34" ht="19.2" customHeight="1">
      <c r="A75" s="927"/>
      <c r="B75" s="70" t="s">
        <v>242</v>
      </c>
      <c r="C75" s="117"/>
      <c r="D75" s="250" t="s">
        <v>166</v>
      </c>
      <c r="E75" s="251"/>
      <c r="F75" s="90">
        <v>53.76</v>
      </c>
      <c r="G75" s="248">
        <v>2506</v>
      </c>
      <c r="H75" s="92">
        <f t="shared" si="50"/>
        <v>134722.56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1366.9090909090917</v>
      </c>
      <c r="O75" s="95">
        <f t="shared" si="46"/>
        <v>85.43181818181823</v>
      </c>
      <c r="P75" s="97">
        <f t="shared" si="47"/>
        <v>0</v>
      </c>
      <c r="Q75" s="98">
        <f t="shared" si="48"/>
        <v>-4.5681818181817704</v>
      </c>
      <c r="R75" s="99">
        <f t="shared" si="44"/>
        <v>0.94924242424242478</v>
      </c>
      <c r="S75" s="912"/>
      <c r="T75" s="232">
        <v>0.6479166666666667</v>
      </c>
      <c r="U75" s="232">
        <v>0.72430555555555554</v>
      </c>
      <c r="V75" s="70">
        <v>23</v>
      </c>
      <c r="W75" s="93">
        <f t="shared" si="49"/>
        <v>109.99999999999993</v>
      </c>
      <c r="X75" s="254">
        <v>0.63611111111111118</v>
      </c>
      <c r="Y75" s="254">
        <v>0.64722222222222225</v>
      </c>
      <c r="Z75" s="189"/>
      <c r="AA75" s="189"/>
      <c r="AB75" s="897"/>
      <c r="AC75" s="897"/>
      <c r="AD75" s="106"/>
      <c r="AE75" s="106"/>
      <c r="AF75" s="97">
        <f t="shared" si="51"/>
        <v>-73.090909090908326</v>
      </c>
      <c r="AG75" s="99">
        <f t="shared" si="52"/>
        <v>0.94924242424242478</v>
      </c>
      <c r="AH75" s="912"/>
    </row>
    <row r="76" spans="1:34" ht="19.2" customHeight="1">
      <c r="A76" s="927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912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897"/>
      <c r="AC76" s="897"/>
      <c r="AD76" s="106"/>
      <c r="AE76" s="106"/>
      <c r="AF76" s="97">
        <f t="shared" si="51"/>
        <v>0</v>
      </c>
      <c r="AG76" s="99" t="e">
        <f t="shared" si="52"/>
        <v>#DIV/0!</v>
      </c>
      <c r="AH76" s="912"/>
    </row>
    <row r="77" spans="1:34" ht="19.2" customHeight="1">
      <c r="A77" s="927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912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897"/>
      <c r="AC77" s="897"/>
      <c r="AD77" s="106"/>
      <c r="AE77" s="106"/>
      <c r="AF77" s="97">
        <f t="shared" si="51"/>
        <v>0</v>
      </c>
      <c r="AG77" s="99" t="e">
        <f t="shared" si="52"/>
        <v>#DIV/0!</v>
      </c>
      <c r="AH77" s="912"/>
    </row>
    <row r="78" spans="1:34" ht="19.2" customHeight="1">
      <c r="A78" s="927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912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897"/>
      <c r="AC78" s="897"/>
      <c r="AD78" s="106"/>
      <c r="AE78" s="106"/>
      <c r="AF78" s="97">
        <f t="shared" si="51"/>
        <v>0</v>
      </c>
      <c r="AG78" s="99" t="e">
        <f t="shared" si="52"/>
        <v>#DIV/0!</v>
      </c>
      <c r="AH78" s="912"/>
    </row>
    <row r="79" spans="1:34" ht="19.2" customHeight="1">
      <c r="A79" s="927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912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897"/>
      <c r="AC79" s="897"/>
      <c r="AD79" s="106"/>
      <c r="AE79" s="106"/>
      <c r="AF79" s="97">
        <f t="shared" si="51"/>
        <v>0</v>
      </c>
      <c r="AG79" s="99" t="e">
        <f t="shared" si="52"/>
        <v>#DIV/0!</v>
      </c>
      <c r="AH79" s="912"/>
    </row>
    <row r="80" spans="1:34" ht="19.2" customHeight="1">
      <c r="A80" s="927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912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897"/>
      <c r="AC80" s="897"/>
      <c r="AD80" s="106"/>
      <c r="AE80" s="106"/>
      <c r="AF80" s="97">
        <f t="shared" si="51"/>
        <v>0</v>
      </c>
      <c r="AG80" s="99" t="e">
        <f t="shared" si="52"/>
        <v>#DIV/0!</v>
      </c>
      <c r="AH80" s="912"/>
    </row>
    <row r="81" spans="1:34" ht="19.2" customHeight="1">
      <c r="A81" s="927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912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897"/>
      <c r="AC81" s="897"/>
      <c r="AD81" s="106"/>
      <c r="AE81" s="106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167</v>
      </c>
      <c r="D82" s="893" t="s">
        <v>130</v>
      </c>
      <c r="E82" s="893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17.833333333333332</v>
      </c>
      <c r="N82" s="126">
        <f t="shared" si="53"/>
        <v>1335.6853683029121</v>
      </c>
      <c r="O82" s="260">
        <f t="shared" si="53"/>
        <v>75.420538286198749</v>
      </c>
      <c r="P82" s="178">
        <f>M82-J82</f>
        <v>0.1666666666666643</v>
      </c>
      <c r="Q82" s="179">
        <f>N82-K82</f>
        <v>-146.9812983637546</v>
      </c>
      <c r="R82" s="245">
        <f>O82/L82</f>
        <v>0.89332400190474637</v>
      </c>
      <c r="S82" s="912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0</v>
      </c>
      <c r="AF82" s="97">
        <f>N82-K82</f>
        <v>-146.9812983637546</v>
      </c>
      <c r="AG82" s="99">
        <f>N82/K82</f>
        <v>0.90086693006041729</v>
      </c>
      <c r="AH82" s="912"/>
    </row>
    <row r="83" spans="1:34" ht="19.2" customHeight="1">
      <c r="A83" s="92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1468.5</v>
      </c>
      <c r="H83" s="140">
        <f t="shared" ref="H83:H94" si="54">F83*G83</f>
        <v>82867.455000000002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1" si="55">G83/W83*60</f>
        <v>1258.7142857142858</v>
      </c>
      <c r="O83" s="257">
        <f t="shared" ref="O83:O91" si="56">N83/M83</f>
        <v>69.928571428571431</v>
      </c>
      <c r="P83" s="105">
        <f t="shared" ref="P83:P85" si="57">M83-J83</f>
        <v>0</v>
      </c>
      <c r="Q83" s="143">
        <f t="shared" ref="Q83:Q85" si="58">O83-L83</f>
        <v>-13.404761904761898</v>
      </c>
      <c r="R83" s="262">
        <f t="shared" ref="R83:R85" si="59">O83/L83</f>
        <v>0.83914285714285719</v>
      </c>
      <c r="S83" s="912">
        <f>R95</f>
        <v>0.85686206992472191</v>
      </c>
      <c r="T83" s="232">
        <v>0.33333333333333331</v>
      </c>
      <c r="U83" s="232">
        <v>0.38194444444444442</v>
      </c>
      <c r="V83" s="70">
        <v>5</v>
      </c>
      <c r="W83" s="93">
        <f t="shared" ref="W83:W93" si="60">(U83-T83)*24*60</f>
        <v>69.999999999999986</v>
      </c>
      <c r="X83" s="104"/>
      <c r="Y83" s="104"/>
      <c r="Z83" s="105"/>
      <c r="AA83" s="105"/>
      <c r="AB83" s="897"/>
      <c r="AC83" s="897"/>
      <c r="AD83" s="106"/>
      <c r="AE83" s="106"/>
      <c r="AF83" s="97">
        <f t="shared" ref="AF83:AF173" si="61">N83-K83</f>
        <v>-241.28571428571422</v>
      </c>
      <c r="AG83" s="99">
        <f t="shared" ref="AG83:AG173" si="62">N83/K83</f>
        <v>0.83914285714285719</v>
      </c>
      <c r="AH83" s="912">
        <f>AG95</f>
        <v>0.85491545082108256</v>
      </c>
    </row>
    <row r="84" spans="1:34" ht="19.2" customHeight="1">
      <c r="A84" s="921"/>
      <c r="B84" s="170" t="s">
        <v>242</v>
      </c>
      <c r="C84" s="150"/>
      <c r="D84" s="263" t="s">
        <v>170</v>
      </c>
      <c r="E84" s="89"/>
      <c r="F84" s="205">
        <v>61.02</v>
      </c>
      <c r="G84" s="91">
        <v>2893</v>
      </c>
      <c r="H84" s="140">
        <f t="shared" si="54"/>
        <v>176530.86000000002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</v>
      </c>
      <c r="O84" s="257">
        <f t="shared" si="56"/>
        <v>82.1875</v>
      </c>
      <c r="P84" s="105">
        <f t="shared" si="57"/>
        <v>0</v>
      </c>
      <c r="Q84" s="143">
        <f t="shared" si="58"/>
        <v>-7.8125</v>
      </c>
      <c r="R84" s="262">
        <f t="shared" si="59"/>
        <v>0.91319444444444442</v>
      </c>
      <c r="S84" s="912"/>
      <c r="T84" s="232">
        <v>0.39791666666666664</v>
      </c>
      <c r="U84" s="232">
        <v>0.48958333333333331</v>
      </c>
      <c r="V84" s="70">
        <v>23</v>
      </c>
      <c r="W84" s="93">
        <f t="shared" si="60"/>
        <v>132</v>
      </c>
      <c r="X84" s="104">
        <v>0.38611111111111113</v>
      </c>
      <c r="Y84" s="104">
        <v>0.3972222222222222</v>
      </c>
      <c r="Z84" s="105"/>
      <c r="AA84" s="105"/>
      <c r="AB84" s="897"/>
      <c r="AC84" s="897"/>
      <c r="AD84" s="106">
        <v>1</v>
      </c>
      <c r="AE84" s="106"/>
      <c r="AF84" s="97">
        <f t="shared" si="61"/>
        <v>-125</v>
      </c>
      <c r="AG84" s="99">
        <f t="shared" si="62"/>
        <v>0.91319444444444442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1893.6000000000001</v>
      </c>
      <c r="H85" s="140">
        <f t="shared" si="54"/>
        <v>115680.02400000002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1321.1162790697674</v>
      </c>
      <c r="O85" s="257">
        <f t="shared" si="56"/>
        <v>77.712722298221607</v>
      </c>
      <c r="P85" s="105">
        <f t="shared" si="57"/>
        <v>0</v>
      </c>
      <c r="Q85" s="143">
        <f t="shared" si="58"/>
        <v>-6.9931600547195671</v>
      </c>
      <c r="R85" s="262">
        <f t="shared" si="59"/>
        <v>0.91744186046511622</v>
      </c>
      <c r="S85" s="912"/>
      <c r="T85" s="232">
        <v>0.52986111111111101</v>
      </c>
      <c r="U85" s="232">
        <v>0.58958333333333324</v>
      </c>
      <c r="V85" s="70">
        <v>5</v>
      </c>
      <c r="W85" s="93">
        <f t="shared" si="60"/>
        <v>86.000000000000014</v>
      </c>
      <c r="X85" s="104"/>
      <c r="Y85" s="104"/>
      <c r="Z85" s="105"/>
      <c r="AA85" s="105"/>
      <c r="AB85" s="897"/>
      <c r="AC85" s="897"/>
      <c r="AD85" s="106"/>
      <c r="AE85" s="106"/>
      <c r="AF85" s="97">
        <f t="shared" si="61"/>
        <v>-118.88372093023258</v>
      </c>
      <c r="AG85" s="99">
        <f t="shared" si="62"/>
        <v>0.91744186046511622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431</v>
      </c>
      <c r="H86" s="140">
        <f t="shared" si="54"/>
        <v>29807.96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1077.4999999999968</v>
      </c>
      <c r="O86" s="257">
        <f t="shared" si="56"/>
        <v>56.710526315789309</v>
      </c>
      <c r="P86" s="105">
        <f>M86-J86</f>
        <v>0</v>
      </c>
      <c r="Q86" s="143">
        <f>O86-L86</f>
        <v>-16.184210526315951</v>
      </c>
      <c r="R86" s="262">
        <f>O86/L86</f>
        <v>0.77797833935017824</v>
      </c>
      <c r="S86" s="912"/>
      <c r="T86" s="232">
        <v>0.59444444444444433</v>
      </c>
      <c r="U86" s="232">
        <v>0.61111111111111105</v>
      </c>
      <c r="V86" s="70">
        <v>7</v>
      </c>
      <c r="W86" s="93">
        <f t="shared" si="60"/>
        <v>24.000000000000075</v>
      </c>
      <c r="X86" s="104"/>
      <c r="Y86" s="104"/>
      <c r="Z86" s="105"/>
      <c r="AA86" s="105"/>
      <c r="AB86" s="897"/>
      <c r="AC86" s="897"/>
      <c r="AD86" s="106"/>
      <c r="AE86" s="106"/>
      <c r="AF86" s="97">
        <f>N86-K86</f>
        <v>-307.50000000000318</v>
      </c>
      <c r="AG86" s="99">
        <f>N86/K86</f>
        <v>0.77797833935017824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807</v>
      </c>
      <c r="H87" s="140">
        <f t="shared" si="54"/>
        <v>55892.820000000007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1274.2105263157887</v>
      </c>
      <c r="O87" s="257">
        <f t="shared" si="56"/>
        <v>63.710526315789437</v>
      </c>
      <c r="P87" s="105">
        <f>M87-J87</f>
        <v>0</v>
      </c>
      <c r="Q87" s="143">
        <f>O87-L87</f>
        <v>-5.539473684210563</v>
      </c>
      <c r="R87" s="262">
        <f>O87/L87</f>
        <v>0.92000760022800632</v>
      </c>
      <c r="S87" s="912"/>
      <c r="T87" s="232">
        <v>0.6152777777777777</v>
      </c>
      <c r="U87" s="232">
        <v>0.64166666666666661</v>
      </c>
      <c r="V87" s="70">
        <v>6</v>
      </c>
      <c r="W87" s="93">
        <f t="shared" si="60"/>
        <v>38.000000000000028</v>
      </c>
      <c r="X87" s="104"/>
      <c r="Y87" s="104"/>
      <c r="Z87" s="105"/>
      <c r="AA87" s="105"/>
      <c r="AB87" s="897"/>
      <c r="AC87" s="897"/>
      <c r="AD87" s="106"/>
      <c r="AE87" s="106"/>
      <c r="AF87" s="97">
        <f>N87-K87</f>
        <v>-110.78947368421132</v>
      </c>
      <c r="AG87" s="99">
        <f>N87/K87</f>
        <v>0.92000760022800632</v>
      </c>
      <c r="AH87" s="912"/>
    </row>
    <row r="88" spans="1:34" ht="19.2" customHeight="1">
      <c r="A88" s="921"/>
      <c r="B88" s="170" t="s">
        <v>239</v>
      </c>
      <c r="C88" s="150"/>
      <c r="D88" s="88" t="s">
        <v>174</v>
      </c>
      <c r="E88" s="89"/>
      <c r="F88" s="205">
        <v>68.88</v>
      </c>
      <c r="G88" s="107">
        <v>686</v>
      </c>
      <c r="H88" s="140">
        <f t="shared" si="54"/>
        <v>47251.68</v>
      </c>
      <c r="I88" s="70"/>
      <c r="J88" s="157">
        <v>17</v>
      </c>
      <c r="K88" s="107">
        <v>1440</v>
      </c>
      <c r="L88" s="142">
        <v>84.705882352941174</v>
      </c>
      <c r="M88" s="197">
        <v>17</v>
      </c>
      <c r="N88" s="107">
        <f t="shared" si="55"/>
        <v>1286.2499999999982</v>
      </c>
      <c r="O88" s="257">
        <f t="shared" si="56"/>
        <v>75.661764705882248</v>
      </c>
      <c r="P88" s="105">
        <f t="shared" ref="P88:P91" si="63">M88-J88</f>
        <v>0</v>
      </c>
      <c r="Q88" s="143">
        <f t="shared" ref="Q88:Q91" si="64">O88-L88</f>
        <v>-9.0441176470589255</v>
      </c>
      <c r="R88" s="262">
        <f t="shared" ref="R88:R91" si="65">O88/L88</f>
        <v>0.89322916666666541</v>
      </c>
      <c r="S88" s="912"/>
      <c r="T88" s="232">
        <v>0.65763888888888888</v>
      </c>
      <c r="U88" s="232">
        <v>0.67986111111111114</v>
      </c>
      <c r="V88" s="70">
        <v>23</v>
      </c>
      <c r="W88" s="93">
        <f t="shared" si="60"/>
        <v>32.000000000000043</v>
      </c>
      <c r="X88" s="104">
        <v>0.64583333333333337</v>
      </c>
      <c r="Y88" s="104">
        <v>0.65694444444444444</v>
      </c>
      <c r="Z88" s="105"/>
      <c r="AA88" s="105"/>
      <c r="AB88" s="897"/>
      <c r="AC88" s="897"/>
      <c r="AD88" s="106"/>
      <c r="AE88" s="106"/>
      <c r="AF88" s="97">
        <f>N88-K88</f>
        <v>-153.75000000000182</v>
      </c>
      <c r="AG88" s="99">
        <f>N88/K88</f>
        <v>0.89322916666666541</v>
      </c>
      <c r="AH88" s="912"/>
    </row>
    <row r="89" spans="1:34" ht="19.2" customHeight="1">
      <c r="A89" s="921"/>
      <c r="B89" s="170" t="s">
        <v>241</v>
      </c>
      <c r="C89" s="150"/>
      <c r="D89" s="88" t="s">
        <v>169</v>
      </c>
      <c r="E89" s="89"/>
      <c r="F89" s="205">
        <v>56.43</v>
      </c>
      <c r="G89" s="176">
        <v>489.5</v>
      </c>
      <c r="H89" s="140">
        <f t="shared" si="54"/>
        <v>27622.485000000001</v>
      </c>
      <c r="I89" s="70">
        <v>1</v>
      </c>
      <c r="J89" s="157">
        <v>18</v>
      </c>
      <c r="K89" s="107">
        <v>1500</v>
      </c>
      <c r="L89" s="142">
        <v>83.333333333333329</v>
      </c>
      <c r="M89" s="197">
        <v>18</v>
      </c>
      <c r="N89" s="107">
        <f t="shared" si="55"/>
        <v>1223.7499999999961</v>
      </c>
      <c r="O89" s="257">
        <f t="shared" si="56"/>
        <v>67.986111111110901</v>
      </c>
      <c r="P89" s="105">
        <f t="shared" si="63"/>
        <v>0</v>
      </c>
      <c r="Q89" s="143">
        <f t="shared" si="64"/>
        <v>-15.347222222222427</v>
      </c>
      <c r="R89" s="262">
        <f t="shared" si="65"/>
        <v>0.81583333333333086</v>
      </c>
      <c r="S89" s="912"/>
      <c r="T89" s="232">
        <v>0.68402777777777779</v>
      </c>
      <c r="U89" s="232">
        <v>0.70069444444444451</v>
      </c>
      <c r="V89" s="70">
        <v>6</v>
      </c>
      <c r="W89" s="93">
        <f t="shared" si="60"/>
        <v>24.000000000000075</v>
      </c>
      <c r="X89" s="104"/>
      <c r="Y89" s="104"/>
      <c r="Z89" s="105"/>
      <c r="AA89" s="105"/>
      <c r="AB89" s="897"/>
      <c r="AC89" s="897"/>
      <c r="AD89" s="106"/>
      <c r="AE89" s="106"/>
      <c r="AF89" s="97">
        <f>N89-K89</f>
        <v>-276.25000000000387</v>
      </c>
      <c r="AG89" s="99">
        <f>N89/K89</f>
        <v>0.81583333333333075</v>
      </c>
      <c r="AH89" s="912"/>
    </row>
    <row r="90" spans="1:34" ht="19.2" customHeight="1">
      <c r="A90" s="921"/>
      <c r="B90" s="170" t="s">
        <v>242</v>
      </c>
      <c r="C90" s="150"/>
      <c r="D90" s="88" t="s">
        <v>163</v>
      </c>
      <c r="E90" s="89"/>
      <c r="F90" s="205">
        <v>53.36</v>
      </c>
      <c r="G90" s="91">
        <v>1107.2</v>
      </c>
      <c r="H90" s="140">
        <f t="shared" si="54"/>
        <v>59080.192000000003</v>
      </c>
      <c r="I90" s="264">
        <v>1</v>
      </c>
      <c r="J90" s="157">
        <v>19</v>
      </c>
      <c r="K90" s="107">
        <v>1636</v>
      </c>
      <c r="L90" s="142">
        <v>86.10526315789474</v>
      </c>
      <c r="M90" s="197">
        <v>19</v>
      </c>
      <c r="N90" s="107">
        <f t="shared" si="55"/>
        <v>1328.6400000000003</v>
      </c>
      <c r="O90" s="257">
        <f t="shared" si="56"/>
        <v>69.928421052631592</v>
      </c>
      <c r="P90" s="105">
        <f t="shared" si="63"/>
        <v>0</v>
      </c>
      <c r="Q90" s="143">
        <f t="shared" si="64"/>
        <v>-16.176842105263148</v>
      </c>
      <c r="R90" s="262">
        <f t="shared" si="65"/>
        <v>0.81212713936430325</v>
      </c>
      <c r="S90" s="912"/>
      <c r="T90" s="232">
        <v>0.7055555555555556</v>
      </c>
      <c r="U90" s="232">
        <v>0.74027777777777781</v>
      </c>
      <c r="V90" s="70">
        <v>7</v>
      </c>
      <c r="W90" s="93">
        <f t="shared" si="60"/>
        <v>49.999999999999986</v>
      </c>
      <c r="X90" s="265"/>
      <c r="Y90" s="265"/>
      <c r="Z90" s="105"/>
      <c r="AA90" s="105"/>
      <c r="AB90" s="897"/>
      <c r="AC90" s="897"/>
      <c r="AD90" s="106">
        <v>1</v>
      </c>
      <c r="AE90" s="106"/>
      <c r="AF90" s="97">
        <f t="shared" si="61"/>
        <v>-307.35999999999967</v>
      </c>
      <c r="AG90" s="99">
        <f t="shared" si="62"/>
        <v>0.81212713936430336</v>
      </c>
      <c r="AH90" s="912"/>
    </row>
    <row r="91" spans="1:34" ht="19.2" customHeight="1">
      <c r="A91" s="921"/>
      <c r="B91" s="170" t="s">
        <v>238</v>
      </c>
      <c r="C91" s="150"/>
      <c r="D91" s="88" t="s">
        <v>175</v>
      </c>
      <c r="E91" s="89"/>
      <c r="F91" s="205">
        <v>29.113149847094796</v>
      </c>
      <c r="G91" s="91">
        <v>486.9</v>
      </c>
      <c r="H91" s="140">
        <f t="shared" si="54"/>
        <v>14175.192660550456</v>
      </c>
      <c r="I91" s="266">
        <v>1</v>
      </c>
      <c r="J91" s="157">
        <v>20</v>
      </c>
      <c r="K91" s="107">
        <v>1385</v>
      </c>
      <c r="L91" s="142">
        <v>69.25</v>
      </c>
      <c r="M91" s="197">
        <v>20</v>
      </c>
      <c r="N91" s="107">
        <f t="shared" si="55"/>
        <v>1123.6153846153818</v>
      </c>
      <c r="O91" s="257">
        <f t="shared" si="56"/>
        <v>56.180769230769087</v>
      </c>
      <c r="P91" s="105">
        <f t="shared" si="63"/>
        <v>0</v>
      </c>
      <c r="Q91" s="143">
        <f t="shared" si="64"/>
        <v>-13.069230769230913</v>
      </c>
      <c r="R91" s="262">
        <f t="shared" si="65"/>
        <v>0.81127464593168352</v>
      </c>
      <c r="S91" s="913"/>
      <c r="T91" s="232">
        <v>0.74513888888888891</v>
      </c>
      <c r="U91" s="232">
        <v>0.76319444444444451</v>
      </c>
      <c r="V91" s="70">
        <v>7</v>
      </c>
      <c r="W91" s="93">
        <f t="shared" si="60"/>
        <v>26.000000000000068</v>
      </c>
      <c r="X91" s="177"/>
      <c r="Y91" s="177"/>
      <c r="Z91" s="105"/>
      <c r="AA91" s="105"/>
      <c r="AB91" s="897"/>
      <c r="AC91" s="897"/>
      <c r="AD91" s="106"/>
      <c r="AE91" s="106"/>
      <c r="AF91" s="97">
        <f t="shared" si="61"/>
        <v>-261.3846153846182</v>
      </c>
      <c r="AG91" s="99">
        <f t="shared" si="62"/>
        <v>0.81127464593168364</v>
      </c>
      <c r="AH91" s="913"/>
    </row>
    <row r="92" spans="1:34" ht="19.2" customHeight="1">
      <c r="A92" s="921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897"/>
      <c r="AC92" s="897"/>
      <c r="AD92" s="106"/>
      <c r="AE92" s="106"/>
      <c r="AF92" s="97">
        <f t="shared" si="61"/>
        <v>0</v>
      </c>
      <c r="AG92" s="99" t="e">
        <f t="shared" si="62"/>
        <v>#DIV/0!</v>
      </c>
      <c r="AH92" s="913"/>
    </row>
    <row r="93" spans="1:34" ht="19.2" customHeight="1">
      <c r="A93" s="92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92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897"/>
      <c r="AC93" s="897"/>
      <c r="AD93" s="106"/>
      <c r="AE93" s="106"/>
      <c r="AF93" s="97">
        <f t="shared" si="61"/>
        <v>0</v>
      </c>
      <c r="AG93" s="99" t="e">
        <f t="shared" si="62"/>
        <v>#DIV/0!</v>
      </c>
      <c r="AH93" s="913"/>
    </row>
    <row r="94" spans="1:34" ht="19.2" customHeight="1">
      <c r="A94" s="92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92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897"/>
      <c r="AC94" s="897"/>
      <c r="AD94" s="106"/>
      <c r="AE94" s="106"/>
      <c r="AF94" s="97">
        <f t="shared" si="61"/>
        <v>0</v>
      </c>
      <c r="AG94" s="99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176</v>
      </c>
      <c r="D95" s="893" t="s">
        <v>130</v>
      </c>
      <c r="E95" s="893"/>
      <c r="F95" s="121"/>
      <c r="G95" s="122"/>
      <c r="H95" s="275"/>
      <c r="I95" s="163"/>
      <c r="J95" s="276">
        <v>18.222222222222221</v>
      </c>
      <c r="K95" s="276">
        <v>1456.7777777777778</v>
      </c>
      <c r="L95" s="277">
        <v>80.397603485838772</v>
      </c>
      <c r="M95" s="276">
        <f t="shared" ref="M95:O95" si="66">AVERAGE(M83:M94)</f>
        <v>18.222222222222221</v>
      </c>
      <c r="N95" s="276">
        <f t="shared" si="66"/>
        <v>1245.4218306350238</v>
      </c>
      <c r="O95" s="277">
        <f t="shared" si="66"/>
        <v>68.889656939862846</v>
      </c>
      <c r="P95" s="278">
        <f>M95-J95</f>
        <v>0</v>
      </c>
      <c r="Q95" s="279">
        <f t="shared" ref="Q95:Q103" si="67">O95-L95</f>
        <v>-11.507946545975926</v>
      </c>
      <c r="R95" s="280">
        <f>O95/L95</f>
        <v>0.85686206992472191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2</v>
      </c>
      <c r="AE95" s="167">
        <f>SUM(AE83:AE94)</f>
        <v>0</v>
      </c>
      <c r="AF95" s="127">
        <f t="shared" si="61"/>
        <v>-211.35594714275408</v>
      </c>
      <c r="AG95" s="134">
        <f t="shared" si="62"/>
        <v>0.85491545082108256</v>
      </c>
      <c r="AH95" s="913"/>
    </row>
    <row r="96" spans="1:34" ht="19.2" customHeight="1">
      <c r="A96" s="923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3246</v>
      </c>
      <c r="H96" s="92">
        <f t="shared" ref="H96:H105" si="68">F96*G96</f>
        <v>94501.284403669706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3" si="69">G96/W96*60</f>
        <v>1152.4260355029587</v>
      </c>
      <c r="O96" s="95">
        <f t="shared" ref="O96:O103" si="70">N96/M96</f>
        <v>60.654001868576778</v>
      </c>
      <c r="P96" s="97">
        <f t="shared" ref="P96:P103" si="71">M96-J96</f>
        <v>-1</v>
      </c>
      <c r="Q96" s="98">
        <f t="shared" si="67"/>
        <v>-8.5959981314232223</v>
      </c>
      <c r="R96" s="99">
        <f t="shared" ref="R96:R103" si="72">O96/L96</f>
        <v>0.87587006308414117</v>
      </c>
      <c r="S96" s="912">
        <f>R108</f>
        <v>0.88673580909406724</v>
      </c>
      <c r="T96" s="101">
        <v>0.33333333333333331</v>
      </c>
      <c r="U96" s="101">
        <v>0.4506944444444444</v>
      </c>
      <c r="V96" s="106">
        <v>5</v>
      </c>
      <c r="W96" s="146">
        <f t="shared" ref="W96:W133" si="73">(U96-T96)*24*60</f>
        <v>168.99999999999997</v>
      </c>
      <c r="X96" s="154"/>
      <c r="Y96" s="154"/>
      <c r="Z96" s="105"/>
      <c r="AA96" s="105"/>
      <c r="AB96" s="897"/>
      <c r="AC96" s="897"/>
      <c r="AD96" s="106"/>
      <c r="AE96" s="106"/>
      <c r="AF96" s="105">
        <f t="shared" si="61"/>
        <v>-232.57396449704129</v>
      </c>
      <c r="AG96" s="144">
        <f t="shared" si="62"/>
        <v>0.83207655992993412</v>
      </c>
      <c r="AH96" s="896">
        <f>AG108</f>
        <v>0.88298828752987235</v>
      </c>
    </row>
    <row r="97" spans="1:34" s="290" customFormat="1" ht="19.2" customHeight="1">
      <c r="A97" s="923"/>
      <c r="B97" s="70" t="s">
        <v>238</v>
      </c>
      <c r="C97" s="281"/>
      <c r="D97" s="282" t="s">
        <v>178</v>
      </c>
      <c r="E97" s="109"/>
      <c r="F97" s="283">
        <v>28.26</v>
      </c>
      <c r="G97" s="284">
        <v>799</v>
      </c>
      <c r="H97" s="285">
        <f t="shared" si="68"/>
        <v>22579.74</v>
      </c>
      <c r="I97" s="182"/>
      <c r="J97" s="94">
        <v>19</v>
      </c>
      <c r="K97" s="91">
        <v>1200</v>
      </c>
      <c r="L97" s="95">
        <v>63.157894736842103</v>
      </c>
      <c r="M97" s="157">
        <v>19</v>
      </c>
      <c r="N97" s="91">
        <f t="shared" si="69"/>
        <v>1114.8837209302324</v>
      </c>
      <c r="O97" s="95">
        <f t="shared" si="70"/>
        <v>58.678090575275384</v>
      </c>
      <c r="P97" s="97">
        <f t="shared" si="71"/>
        <v>0</v>
      </c>
      <c r="Q97" s="98">
        <f t="shared" si="67"/>
        <v>-4.4798041615667188</v>
      </c>
      <c r="R97" s="99">
        <f t="shared" si="72"/>
        <v>0.92906976744186032</v>
      </c>
      <c r="S97" s="912"/>
      <c r="T97" s="286">
        <v>0.46666666666666662</v>
      </c>
      <c r="U97" s="286">
        <v>0.49652777777777773</v>
      </c>
      <c r="V97" s="287">
        <v>23</v>
      </c>
      <c r="W97" s="146">
        <f t="shared" si="73"/>
        <v>43.000000000000007</v>
      </c>
      <c r="X97" s="104">
        <v>0.45555555555555555</v>
      </c>
      <c r="Y97" s="104">
        <v>0.46597222222222223</v>
      </c>
      <c r="Z97" s="105"/>
      <c r="AA97" s="105"/>
      <c r="AB97" s="897"/>
      <c r="AC97" s="897"/>
      <c r="AD97" s="287">
        <v>1</v>
      </c>
      <c r="AE97" s="287"/>
      <c r="AF97" s="288">
        <f t="shared" si="61"/>
        <v>-85.116279069767643</v>
      </c>
      <c r="AG97" s="289">
        <f t="shared" si="62"/>
        <v>0.92906976744186032</v>
      </c>
      <c r="AH97" s="896"/>
    </row>
    <row r="98" spans="1:34" s="293" customFormat="1" ht="19.2" customHeight="1">
      <c r="A98" s="923"/>
      <c r="B98" s="70" t="s">
        <v>238</v>
      </c>
      <c r="C98" s="108"/>
      <c r="D98" s="88" t="s">
        <v>178</v>
      </c>
      <c r="E98" s="138"/>
      <c r="F98" s="283">
        <v>28.26</v>
      </c>
      <c r="G98" s="107">
        <v>3196</v>
      </c>
      <c r="H98" s="285">
        <f t="shared" si="68"/>
        <v>90318.96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1176.4417177914106</v>
      </c>
      <c r="O98" s="95">
        <f t="shared" si="70"/>
        <v>61.917985146916351</v>
      </c>
      <c r="P98" s="97">
        <f t="shared" si="71"/>
        <v>0</v>
      </c>
      <c r="Q98" s="98">
        <f t="shared" si="67"/>
        <v>-1.2399095899257517</v>
      </c>
      <c r="R98" s="99">
        <f t="shared" si="72"/>
        <v>0.98036809815950898</v>
      </c>
      <c r="S98" s="912"/>
      <c r="T98" s="101">
        <v>0.53472222222222221</v>
      </c>
      <c r="U98" s="101">
        <v>0.6479166666666667</v>
      </c>
      <c r="V98" s="106">
        <v>5</v>
      </c>
      <c r="W98" s="146">
        <f t="shared" si="73"/>
        <v>163.00000000000006</v>
      </c>
      <c r="X98" s="291"/>
      <c r="Y98" s="291"/>
      <c r="Z98" s="292"/>
      <c r="AA98" s="292"/>
      <c r="AB98" s="897"/>
      <c r="AC98" s="897"/>
      <c r="AD98" s="106">
        <v>2</v>
      </c>
      <c r="AE98" s="106"/>
      <c r="AF98" s="288">
        <f t="shared" si="61"/>
        <v>-23.558282208589389</v>
      </c>
      <c r="AG98" s="144">
        <f t="shared" si="62"/>
        <v>0.98036809815950887</v>
      </c>
      <c r="AH98" s="896"/>
    </row>
    <row r="99" spans="1:34" ht="19.2" customHeight="1">
      <c r="A99" s="923"/>
      <c r="B99" s="70" t="s">
        <v>239</v>
      </c>
      <c r="C99" s="136"/>
      <c r="D99" s="137" t="s">
        <v>135</v>
      </c>
      <c r="E99" s="138"/>
      <c r="F99" s="283">
        <v>38.39</v>
      </c>
      <c r="G99" s="107">
        <v>345.47999999999996</v>
      </c>
      <c r="H99" s="285">
        <f t="shared" si="68"/>
        <v>13262.977199999999</v>
      </c>
      <c r="I99" s="106">
        <v>1</v>
      </c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1381.9200000000046</v>
      </c>
      <c r="O99" s="95">
        <f t="shared" si="70"/>
        <v>81.289411764706159</v>
      </c>
      <c r="P99" s="97">
        <f t="shared" si="71"/>
        <v>0</v>
      </c>
      <c r="Q99" s="98">
        <f t="shared" si="67"/>
        <v>-10.769411764705609</v>
      </c>
      <c r="R99" s="99">
        <f t="shared" si="72"/>
        <v>0.88301597444089752</v>
      </c>
      <c r="S99" s="912"/>
      <c r="T99" s="101">
        <v>0.66388888888888897</v>
      </c>
      <c r="U99" s="101">
        <v>0.6743055555555556</v>
      </c>
      <c r="V99" s="106">
        <v>23</v>
      </c>
      <c r="W99" s="146">
        <f t="shared" si="73"/>
        <v>14.999999999999947</v>
      </c>
      <c r="X99" s="254">
        <v>0.65277777777777779</v>
      </c>
      <c r="Y99" s="254">
        <v>0.66319444444444442</v>
      </c>
      <c r="Z99" s="189"/>
      <c r="AA99" s="189"/>
      <c r="AB99" s="897"/>
      <c r="AC99" s="897"/>
      <c r="AD99" s="106"/>
      <c r="AE99" s="106"/>
      <c r="AF99" s="288">
        <f t="shared" si="61"/>
        <v>-183.07999999999538</v>
      </c>
      <c r="AG99" s="289">
        <f t="shared" si="62"/>
        <v>0.88301597444089752</v>
      </c>
      <c r="AH99" s="896"/>
    </row>
    <row r="100" spans="1:34" s="293" customFormat="1" ht="19.2" customHeight="1">
      <c r="A100" s="923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1158.1600000000001</v>
      </c>
      <c r="H100" s="285">
        <f t="shared" si="68"/>
        <v>57803.765599999999</v>
      </c>
      <c r="I100" s="106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1362.5411764705889</v>
      </c>
      <c r="O100" s="95">
        <f t="shared" si="70"/>
        <v>80.149480968858171</v>
      </c>
      <c r="P100" s="97">
        <f t="shared" si="71"/>
        <v>0</v>
      </c>
      <c r="Q100" s="98">
        <f t="shared" si="67"/>
        <v>-11.909342560553597</v>
      </c>
      <c r="R100" s="99">
        <f t="shared" si="72"/>
        <v>0.87063333959782041</v>
      </c>
      <c r="S100" s="912"/>
      <c r="T100" s="286">
        <v>0.6791666666666667</v>
      </c>
      <c r="U100" s="286">
        <v>0.71458333333333335</v>
      </c>
      <c r="V100" s="287">
        <v>7</v>
      </c>
      <c r="W100" s="146">
        <f t="shared" si="73"/>
        <v>50.999999999999979</v>
      </c>
      <c r="X100" s="294"/>
      <c r="Y100" s="294"/>
      <c r="Z100" s="292"/>
      <c r="AA100" s="292"/>
      <c r="AB100" s="897"/>
      <c r="AC100" s="897"/>
      <c r="AD100" s="106"/>
      <c r="AE100" s="106"/>
      <c r="AF100" s="288">
        <f t="shared" si="61"/>
        <v>-202.45882352941112</v>
      </c>
      <c r="AG100" s="144">
        <f t="shared" si="62"/>
        <v>0.87063333959782041</v>
      </c>
      <c r="AH100" s="896"/>
    </row>
    <row r="101" spans="1:34" s="293" customFormat="1" ht="19.2" customHeight="1">
      <c r="A101" s="923"/>
      <c r="B101" s="70" t="s">
        <v>239</v>
      </c>
      <c r="C101" s="108"/>
      <c r="D101" s="137" t="s">
        <v>136</v>
      </c>
      <c r="E101" s="138"/>
      <c r="F101" s="283">
        <v>44.3</v>
      </c>
      <c r="G101" s="107">
        <v>204.48</v>
      </c>
      <c r="H101" s="285">
        <f t="shared" si="68"/>
        <v>9058.4639999999981</v>
      </c>
      <c r="I101" s="10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69"/>
        <v>1363.2000000000048</v>
      </c>
      <c r="O101" s="95">
        <f t="shared" si="70"/>
        <v>75.733333333333604</v>
      </c>
      <c r="P101" s="97">
        <f t="shared" si="71"/>
        <v>0</v>
      </c>
      <c r="Q101" s="98">
        <f t="shared" si="67"/>
        <v>-11.211111111110839</v>
      </c>
      <c r="R101" s="99">
        <f t="shared" si="72"/>
        <v>0.87105431309904469</v>
      </c>
      <c r="S101" s="912"/>
      <c r="T101" s="286">
        <v>0.71875</v>
      </c>
      <c r="U101" s="101">
        <v>0.72499999999999998</v>
      </c>
      <c r="V101" s="287">
        <v>6</v>
      </c>
      <c r="W101" s="146">
        <f t="shared" si="73"/>
        <v>8.999999999999968</v>
      </c>
      <c r="X101" s="295"/>
      <c r="Y101" s="295"/>
      <c r="Z101" s="292"/>
      <c r="AA101" s="292"/>
      <c r="AB101" s="897"/>
      <c r="AC101" s="897"/>
      <c r="AD101" s="106"/>
      <c r="AE101" s="106"/>
      <c r="AF101" s="288">
        <f t="shared" si="61"/>
        <v>-201.79999999999518</v>
      </c>
      <c r="AG101" s="289">
        <f t="shared" si="62"/>
        <v>0.87105431309904457</v>
      </c>
      <c r="AH101" s="896"/>
    </row>
    <row r="102" spans="1:34" s="293" customFormat="1" ht="19.2" customHeight="1">
      <c r="A102" s="923"/>
      <c r="B102" s="70" t="s">
        <v>242</v>
      </c>
      <c r="C102" s="249"/>
      <c r="D102" s="137" t="s">
        <v>171</v>
      </c>
      <c r="E102" s="251"/>
      <c r="F102" s="283">
        <v>61.09</v>
      </c>
      <c r="G102" s="107">
        <v>210.4</v>
      </c>
      <c r="H102" s="285">
        <f t="shared" si="68"/>
        <v>12853.336000000001</v>
      </c>
      <c r="I102" s="70">
        <v>1</v>
      </c>
      <c r="J102" s="94">
        <v>17</v>
      </c>
      <c r="K102" s="91">
        <v>1440</v>
      </c>
      <c r="L102" s="95">
        <v>84.705882352941174</v>
      </c>
      <c r="M102" s="157">
        <v>17</v>
      </c>
      <c r="N102" s="91">
        <f t="shared" si="69"/>
        <v>1262.4000000000044</v>
      </c>
      <c r="O102" s="95">
        <f t="shared" si="70"/>
        <v>74.258823529412027</v>
      </c>
      <c r="P102" s="97">
        <f t="shared" si="71"/>
        <v>0</v>
      </c>
      <c r="Q102" s="98">
        <f t="shared" si="67"/>
        <v>-10.447058823529147</v>
      </c>
      <c r="R102" s="99">
        <f t="shared" si="72"/>
        <v>0.87666666666666981</v>
      </c>
      <c r="S102" s="912"/>
      <c r="T102" s="286">
        <v>0.72986111111111107</v>
      </c>
      <c r="U102" s="286">
        <v>0.73680555555555549</v>
      </c>
      <c r="V102" s="287">
        <v>7</v>
      </c>
      <c r="W102" s="146">
        <f t="shared" si="73"/>
        <v>9.9999999999999645</v>
      </c>
      <c r="X102" s="295"/>
      <c r="Y102" s="295"/>
      <c r="Z102" s="292"/>
      <c r="AA102" s="292"/>
      <c r="AB102" s="897"/>
      <c r="AC102" s="897"/>
      <c r="AD102" s="106"/>
      <c r="AE102" s="106"/>
      <c r="AF102" s="288">
        <f t="shared" si="61"/>
        <v>-177.59999999999559</v>
      </c>
      <c r="AG102" s="144">
        <f t="shared" si="62"/>
        <v>0.8766666666666697</v>
      </c>
      <c r="AH102" s="896"/>
    </row>
    <row r="103" spans="1:34" s="293" customFormat="1" ht="19.2" customHeight="1">
      <c r="A103" s="923"/>
      <c r="B103" s="70" t="s">
        <v>241</v>
      </c>
      <c r="C103" s="296"/>
      <c r="D103" s="137" t="s">
        <v>179</v>
      </c>
      <c r="E103" s="138"/>
      <c r="F103" s="283">
        <v>58.17</v>
      </c>
      <c r="G103" s="107">
        <v>973</v>
      </c>
      <c r="H103" s="285">
        <f t="shared" si="68"/>
        <v>56599.41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1389.9999999999995</v>
      </c>
      <c r="O103" s="95">
        <f t="shared" si="70"/>
        <v>86.874999999999972</v>
      </c>
      <c r="P103" s="97">
        <f t="shared" si="71"/>
        <v>0</v>
      </c>
      <c r="Q103" s="98">
        <f t="shared" si="67"/>
        <v>-15.375000000000028</v>
      </c>
      <c r="R103" s="99">
        <f t="shared" si="72"/>
        <v>0.8496332518337405</v>
      </c>
      <c r="S103" s="912"/>
      <c r="T103" s="286">
        <v>0.74166666666666659</v>
      </c>
      <c r="U103" s="286">
        <v>0.77083333333333326</v>
      </c>
      <c r="V103" s="287">
        <v>7</v>
      </c>
      <c r="W103" s="146">
        <f t="shared" si="73"/>
        <v>42.000000000000014</v>
      </c>
      <c r="X103" s="295"/>
      <c r="Y103" s="295"/>
      <c r="Z103" s="292"/>
      <c r="AA103" s="292"/>
      <c r="AB103" s="897"/>
      <c r="AC103" s="897"/>
      <c r="AD103" s="106"/>
      <c r="AE103" s="106"/>
      <c r="AF103" s="105">
        <f t="shared" si="61"/>
        <v>-246.00000000000045</v>
      </c>
      <c r="AG103" s="144">
        <f t="shared" si="62"/>
        <v>0.8496332518337405</v>
      </c>
      <c r="AH103" s="896"/>
    </row>
    <row r="104" spans="1:34" s="293" customFormat="1" ht="19.2" customHeight="1">
      <c r="A104" s="923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106"/>
      <c r="AE104" s="106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106"/>
      <c r="AE105" s="106"/>
      <c r="AF105" s="105">
        <f t="shared" si="61"/>
        <v>0</v>
      </c>
      <c r="AG105" s="144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106"/>
      <c r="AE106" s="106"/>
      <c r="AF106" s="105">
        <f t="shared" si="61"/>
        <v>0</v>
      </c>
      <c r="AG106" s="144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106"/>
      <c r="AE107" s="106"/>
      <c r="AF107" s="292"/>
      <c r="AG107" s="144"/>
      <c r="AH107" s="896"/>
    </row>
    <row r="108" spans="1:34" ht="19.2" customHeight="1">
      <c r="A108" s="923"/>
      <c r="B108" s="170">
        <v>0</v>
      </c>
      <c r="C108" s="160" t="s">
        <v>180</v>
      </c>
      <c r="D108" s="893" t="s">
        <v>130</v>
      </c>
      <c r="E108" s="893"/>
      <c r="F108" s="301"/>
      <c r="G108" s="126"/>
      <c r="H108" s="162"/>
      <c r="I108" s="163"/>
      <c r="J108" s="126">
        <v>17.875</v>
      </c>
      <c r="K108" s="126">
        <v>1444.5</v>
      </c>
      <c r="L108" s="164">
        <v>81.697970416236672</v>
      </c>
      <c r="M108" s="126">
        <f t="shared" ref="M108:O108" si="74">AVERAGE(M96:M107)</f>
        <v>17.75</v>
      </c>
      <c r="N108" s="126">
        <f t="shared" si="74"/>
        <v>1275.4765813369006</v>
      </c>
      <c r="O108" s="164">
        <f t="shared" si="74"/>
        <v>72.444515898384793</v>
      </c>
      <c r="P108" s="105">
        <f t="shared" ref="P108:P116" si="75">M108-J108</f>
        <v>-0.125</v>
      </c>
      <c r="Q108" s="143">
        <f t="shared" ref="Q108:Q116" si="76">O108-L108</f>
        <v>-9.2534545178518783</v>
      </c>
      <c r="R108" s="165">
        <f t="shared" ref="R108:R116" si="77">O108/L108</f>
        <v>0.88673580909406724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3</v>
      </c>
      <c r="AE108" s="167">
        <f>SUM(AE96:AE107)</f>
        <v>0</v>
      </c>
      <c r="AF108" s="105">
        <f t="shared" si="61"/>
        <v>-169.02341866309939</v>
      </c>
      <c r="AG108" s="144">
        <f t="shared" si="62"/>
        <v>0.88298828752987235</v>
      </c>
      <c r="AH108" s="896"/>
    </row>
    <row r="109" spans="1:34" ht="19.2" customHeight="1">
      <c r="A109" s="914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1807</v>
      </c>
      <c r="H109" s="92">
        <f t="shared" ref="H109:H119" si="78">F109*G109</f>
        <v>54147.646652864038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1117.731958762887</v>
      </c>
      <c r="O109" s="95">
        <f t="shared" ref="O109:O116" si="80">N109/M109</f>
        <v>62.096219931271499</v>
      </c>
      <c r="P109" s="97">
        <f t="shared" si="75"/>
        <v>0</v>
      </c>
      <c r="Q109" s="98">
        <f t="shared" si="76"/>
        <v>-4.5704467353951728</v>
      </c>
      <c r="R109" s="99">
        <f t="shared" si="77"/>
        <v>0.93144329896907241</v>
      </c>
      <c r="S109" s="917">
        <f>R121</f>
        <v>0.91013949045118325</v>
      </c>
      <c r="T109" s="303">
        <v>0.5</v>
      </c>
      <c r="U109" s="303">
        <v>0.56736111111111109</v>
      </c>
      <c r="V109" s="304">
        <v>5</v>
      </c>
      <c r="W109" s="93">
        <f t="shared" si="73"/>
        <v>96.999999999999972</v>
      </c>
      <c r="X109" s="104"/>
      <c r="Y109" s="104"/>
      <c r="Z109" s="105"/>
      <c r="AA109" s="105"/>
      <c r="AB109" s="897"/>
      <c r="AC109" s="897"/>
      <c r="AD109" s="106"/>
      <c r="AE109" s="106"/>
      <c r="AF109" s="97">
        <f t="shared" si="61"/>
        <v>-82.268041237113039</v>
      </c>
      <c r="AG109" s="190">
        <f t="shared" si="62"/>
        <v>0.93144329896907252</v>
      </c>
      <c r="AH109" s="896">
        <f>AG121</f>
        <v>0.9141478482934382</v>
      </c>
    </row>
    <row r="110" spans="1:34" ht="19.2" customHeight="1">
      <c r="A110" s="915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1008</v>
      </c>
      <c r="H110" s="92">
        <f t="shared" si="78"/>
        <v>56881.440000000002</v>
      </c>
      <c r="I110" s="70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1209.6000000000004</v>
      </c>
      <c r="O110" s="95">
        <f t="shared" si="80"/>
        <v>57.600000000000016</v>
      </c>
      <c r="P110" s="97">
        <f t="shared" si="75"/>
        <v>0</v>
      </c>
      <c r="Q110" s="98">
        <f t="shared" si="76"/>
        <v>-8.3523809523809334</v>
      </c>
      <c r="R110" s="99">
        <f t="shared" si="77"/>
        <v>0.87335740072202195</v>
      </c>
      <c r="S110" s="903"/>
      <c r="T110" s="303">
        <v>0.57222222222222219</v>
      </c>
      <c r="U110" s="303">
        <v>0.6069444444444444</v>
      </c>
      <c r="V110" s="304">
        <v>7</v>
      </c>
      <c r="W110" s="93">
        <f t="shared" si="73"/>
        <v>49.999999999999986</v>
      </c>
      <c r="X110" s="265"/>
      <c r="Y110" s="265"/>
      <c r="Z110" s="105"/>
      <c r="AA110" s="105"/>
      <c r="AB110" s="897"/>
      <c r="AC110" s="897"/>
      <c r="AD110" s="106"/>
      <c r="AE110" s="106"/>
      <c r="AF110" s="97">
        <f t="shared" si="61"/>
        <v>-175.39999999999964</v>
      </c>
      <c r="AG110" s="190">
        <f t="shared" si="62"/>
        <v>0.87335740072202195</v>
      </c>
      <c r="AH110" s="896"/>
    </row>
    <row r="111" spans="1:34" ht="19.2" customHeight="1">
      <c r="A111" s="915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1808.4499999999998</v>
      </c>
      <c r="H111" s="92">
        <f t="shared" si="78"/>
        <v>64796.763499999994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2127.588235294118</v>
      </c>
      <c r="O111" s="95">
        <f t="shared" si="80"/>
        <v>193.41711229946529</v>
      </c>
      <c r="P111" s="97">
        <f t="shared" si="75"/>
        <v>0</v>
      </c>
      <c r="Q111" s="98">
        <f t="shared" si="76"/>
        <v>-11.128342245989245</v>
      </c>
      <c r="R111" s="99">
        <f t="shared" si="77"/>
        <v>0.94559477124183033</v>
      </c>
      <c r="S111" s="903"/>
      <c r="T111" s="303">
        <v>0.62222222222222212</v>
      </c>
      <c r="U111" s="303">
        <v>0.65763888888888877</v>
      </c>
      <c r="V111" s="304">
        <v>22</v>
      </c>
      <c r="W111" s="93">
        <f t="shared" si="73"/>
        <v>50.999999999999979</v>
      </c>
      <c r="X111" s="104">
        <v>0.61111111111111105</v>
      </c>
      <c r="Y111" s="104">
        <v>0.62152777777777779</v>
      </c>
      <c r="Z111" s="105"/>
      <c r="AA111" s="105"/>
      <c r="AB111" s="897"/>
      <c r="AC111" s="897"/>
      <c r="AD111" s="106"/>
      <c r="AE111" s="106">
        <v>1</v>
      </c>
      <c r="AF111" s="97">
        <f t="shared" si="61"/>
        <v>-122.41176470588198</v>
      </c>
      <c r="AG111" s="190">
        <f t="shared" si="62"/>
        <v>0.94559477124183022</v>
      </c>
      <c r="AH111" s="896"/>
    </row>
    <row r="112" spans="1:34" ht="19.2" customHeight="1">
      <c r="A112" s="915"/>
      <c r="B112" s="70" t="s">
        <v>239</v>
      </c>
      <c r="C112" s="249"/>
      <c r="D112" s="250" t="s">
        <v>139</v>
      </c>
      <c r="E112" s="138"/>
      <c r="F112" s="90">
        <v>49.52</v>
      </c>
      <c r="G112" s="107">
        <v>906.1</v>
      </c>
      <c r="H112" s="92">
        <f t="shared" si="78"/>
        <v>44870.072000000007</v>
      </c>
      <c r="I112" s="106">
        <v>1</v>
      </c>
      <c r="J112" s="94">
        <v>18</v>
      </c>
      <c r="K112" s="91">
        <v>1565</v>
      </c>
      <c r="L112" s="95">
        <v>86.944444444444443</v>
      </c>
      <c r="M112" s="96">
        <v>18</v>
      </c>
      <c r="N112" s="91">
        <f t="shared" si="79"/>
        <v>1393.9999999999991</v>
      </c>
      <c r="O112" s="95">
        <f t="shared" si="80"/>
        <v>77.4444444444444</v>
      </c>
      <c r="P112" s="97">
        <f t="shared" si="75"/>
        <v>0</v>
      </c>
      <c r="Q112" s="98">
        <f t="shared" si="76"/>
        <v>-9.5000000000000426</v>
      </c>
      <c r="R112" s="99">
        <f t="shared" si="77"/>
        <v>0.8907348242811497</v>
      </c>
      <c r="S112" s="903"/>
      <c r="T112" s="303">
        <v>0.69791666666666652</v>
      </c>
      <c r="U112" s="303">
        <v>0.72499999999999987</v>
      </c>
      <c r="V112" s="304">
        <v>5</v>
      </c>
      <c r="W112" s="93">
        <f t="shared" si="73"/>
        <v>39.000000000000021</v>
      </c>
      <c r="X112" s="291"/>
      <c r="Y112" s="291"/>
      <c r="Z112" s="105"/>
      <c r="AA112" s="105"/>
      <c r="AB112" s="897"/>
      <c r="AC112" s="897"/>
      <c r="AD112" s="106"/>
      <c r="AE112" s="106"/>
      <c r="AF112" s="97">
        <f t="shared" si="61"/>
        <v>-171.00000000000091</v>
      </c>
      <c r="AG112" s="190">
        <f t="shared" si="62"/>
        <v>0.89073482428114958</v>
      </c>
      <c r="AH112" s="896"/>
    </row>
    <row r="113" spans="1:34" s="293" customFormat="1" ht="19.2" customHeight="1">
      <c r="A113" s="915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1097</v>
      </c>
      <c r="H113" s="92">
        <f t="shared" si="78"/>
        <v>60949.32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1343.2653061224494</v>
      </c>
      <c r="O113" s="95">
        <f t="shared" si="80"/>
        <v>83.954081632653086</v>
      </c>
      <c r="P113" s="97">
        <f t="shared" si="75"/>
        <v>0</v>
      </c>
      <c r="Q113" s="98">
        <f t="shared" si="76"/>
        <v>-6.0459183673469141</v>
      </c>
      <c r="R113" s="99">
        <f t="shared" si="77"/>
        <v>0.93282312925170097</v>
      </c>
      <c r="S113" s="903"/>
      <c r="T113" s="303">
        <v>0.72986111111111096</v>
      </c>
      <c r="U113" s="303">
        <v>0.76388888888888873</v>
      </c>
      <c r="V113" s="304">
        <v>7</v>
      </c>
      <c r="W113" s="93">
        <f t="shared" si="73"/>
        <v>48.999999999999986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-96.734693877550626</v>
      </c>
      <c r="AG113" s="190">
        <f t="shared" si="62"/>
        <v>0.93282312925170097</v>
      </c>
      <c r="AH113" s="896"/>
    </row>
    <row r="114" spans="1:34" s="293" customFormat="1" ht="19.2" customHeight="1">
      <c r="A114" s="915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1400</v>
      </c>
      <c r="H114" s="92">
        <f t="shared" si="78"/>
        <v>81438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1312.5000000000016</v>
      </c>
      <c r="O114" s="95">
        <f t="shared" si="80"/>
        <v>93.750000000000114</v>
      </c>
      <c r="P114" s="97">
        <f t="shared" si="75"/>
        <v>0</v>
      </c>
      <c r="Q114" s="98">
        <f t="shared" si="76"/>
        <v>-9.1071428571427475</v>
      </c>
      <c r="R114" s="99">
        <f t="shared" si="77"/>
        <v>0.91145833333333437</v>
      </c>
      <c r="S114" s="903"/>
      <c r="T114" s="303">
        <v>0.76805555555555538</v>
      </c>
      <c r="U114" s="303">
        <v>0.81249999999999978</v>
      </c>
      <c r="V114" s="304">
        <v>6</v>
      </c>
      <c r="W114" s="93">
        <f t="shared" si="73"/>
        <v>63.999999999999929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-127.49999999999841</v>
      </c>
      <c r="AG114" s="190">
        <f t="shared" si="62"/>
        <v>0.91145833333333448</v>
      </c>
      <c r="AH114" s="896"/>
    </row>
    <row r="115" spans="1:34" s="293" customFormat="1" ht="19.2" customHeight="1">
      <c r="A115" s="915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3050</v>
      </c>
      <c r="H115" s="92">
        <f t="shared" si="78"/>
        <v>164974.5</v>
      </c>
      <c r="I115" s="106"/>
      <c r="J115" s="94">
        <v>14</v>
      </c>
      <c r="K115" s="91">
        <v>1440</v>
      </c>
      <c r="L115" s="95">
        <v>102.85714285714286</v>
      </c>
      <c r="M115" s="197">
        <v>15</v>
      </c>
      <c r="N115" s="91">
        <f t="shared" si="79"/>
        <v>1335.7664233576643</v>
      </c>
      <c r="O115" s="95">
        <f t="shared" si="80"/>
        <v>89.051094890510953</v>
      </c>
      <c r="P115" s="97">
        <f t="shared" si="75"/>
        <v>1</v>
      </c>
      <c r="Q115" s="98">
        <f t="shared" si="76"/>
        <v>-13.806047966631908</v>
      </c>
      <c r="R115" s="99">
        <f t="shared" si="77"/>
        <v>0.86577453365774537</v>
      </c>
      <c r="S115" s="903"/>
      <c r="T115" s="303">
        <v>0.82847222222222205</v>
      </c>
      <c r="U115" s="303">
        <v>0.92361111111111094</v>
      </c>
      <c r="V115" s="304">
        <v>23</v>
      </c>
      <c r="W115" s="93">
        <f t="shared" si="73"/>
        <v>137</v>
      </c>
      <c r="X115" s="291">
        <v>0.81666666666666676</v>
      </c>
      <c r="Y115" s="291">
        <v>0.82777777777777783</v>
      </c>
      <c r="Z115" s="292"/>
      <c r="AA115" s="292"/>
      <c r="AB115" s="897"/>
      <c r="AC115" s="897"/>
      <c r="AD115" s="296"/>
      <c r="AE115" s="296"/>
      <c r="AF115" s="97">
        <f t="shared" si="61"/>
        <v>-104.23357664233572</v>
      </c>
      <c r="AG115" s="190">
        <f t="shared" si="62"/>
        <v>0.92761557177615572</v>
      </c>
      <c r="AH115" s="896"/>
    </row>
    <row r="116" spans="1:34" s="293" customFormat="1" ht="19.2" customHeight="1">
      <c r="A116" s="915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1020</v>
      </c>
      <c r="H116" s="92">
        <f t="shared" si="78"/>
        <v>57558.6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1330.4347826086957</v>
      </c>
      <c r="O116" s="95">
        <f t="shared" si="80"/>
        <v>83.152173913043484</v>
      </c>
      <c r="P116" s="97">
        <f t="shared" si="75"/>
        <v>0</v>
      </c>
      <c r="Q116" s="98">
        <f t="shared" si="76"/>
        <v>-10.597826086956516</v>
      </c>
      <c r="R116" s="99">
        <f t="shared" si="77"/>
        <v>0.88695652173913053</v>
      </c>
      <c r="S116" s="903"/>
      <c r="T116" s="303">
        <v>0.92847222222222203</v>
      </c>
      <c r="U116" s="303">
        <v>0.96041666666666647</v>
      </c>
      <c r="V116" s="304">
        <v>7</v>
      </c>
      <c r="W116" s="93">
        <f t="shared" si="73"/>
        <v>46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-169.56521739130426</v>
      </c>
      <c r="AG116" s="190">
        <f t="shared" si="62"/>
        <v>0.88695652173913053</v>
      </c>
      <c r="AH116" s="896"/>
    </row>
    <row r="117" spans="1:34" s="293" customFormat="1" ht="19.2" customHeight="1">
      <c r="A117" s="915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903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903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903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903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1527.5</v>
      </c>
      <c r="L121" s="277">
        <v>101.69665404040404</v>
      </c>
      <c r="M121" s="276">
        <f t="shared" ref="M121:O121" si="81">AVERAGE(M109:M120)</f>
        <v>16.125</v>
      </c>
      <c r="N121" s="276">
        <f t="shared" si="81"/>
        <v>1396.3608382682269</v>
      </c>
      <c r="O121" s="277">
        <f t="shared" si="81"/>
        <v>92.558140888923603</v>
      </c>
      <c r="P121" s="97">
        <f t="shared" ref="P121:P129" si="82">M121-J121</f>
        <v>0.125</v>
      </c>
      <c r="Q121" s="98">
        <f t="shared" ref="Q121:Q129" si="83">O121-L121</f>
        <v>-9.1385131514804385</v>
      </c>
      <c r="R121" s="245">
        <f t="shared" ref="R121:R129" si="84">O121/L121</f>
        <v>0.91013949045118325</v>
      </c>
      <c r="S121" s="911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1</v>
      </c>
      <c r="AF121" s="97">
        <f>N121-K121</f>
        <v>-131.13916173177313</v>
      </c>
      <c r="AG121" s="190">
        <f>N121/K121</f>
        <v>0.9141478482934382</v>
      </c>
      <c r="AH121" s="896"/>
    </row>
    <row r="122" spans="1:34" ht="19.2" customHeight="1">
      <c r="A122" s="918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1248</v>
      </c>
      <c r="H122" s="92">
        <f t="shared" ref="H122:H132" si="85">F122*G122</f>
        <v>74305.919999999998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1291.0344827586216</v>
      </c>
      <c r="O122" s="314">
        <f t="shared" ref="O122:O129" si="87">N122/M122</f>
        <v>71.724137931034534</v>
      </c>
      <c r="P122" s="168">
        <f t="shared" si="82"/>
        <v>0</v>
      </c>
      <c r="Q122" s="256">
        <f t="shared" si="83"/>
        <v>-5.2203065134099091</v>
      </c>
      <c r="R122" s="169">
        <f t="shared" si="84"/>
        <v>0.93215486119756075</v>
      </c>
      <c r="S122" s="912">
        <f>R134</f>
        <v>0.91318159983801972</v>
      </c>
      <c r="T122" s="232">
        <v>0.5</v>
      </c>
      <c r="U122" s="232">
        <v>0.54027777777777775</v>
      </c>
      <c r="V122" s="304">
        <v>5</v>
      </c>
      <c r="W122" s="93">
        <f t="shared" si="73"/>
        <v>57.999999999999957</v>
      </c>
      <c r="X122" s="104"/>
      <c r="Y122" s="104"/>
      <c r="Z122" s="105"/>
      <c r="AA122" s="105"/>
      <c r="AB122" s="897"/>
      <c r="AC122" s="897"/>
      <c r="AD122" s="106"/>
      <c r="AE122" s="106"/>
      <c r="AF122" s="97">
        <f t="shared" si="61"/>
        <v>-93.965517241378393</v>
      </c>
      <c r="AG122" s="99">
        <f t="shared" si="62"/>
        <v>0.93215486119756075</v>
      </c>
      <c r="AH122" s="911">
        <f>AG134</f>
        <v>0.91364499843616442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1911</v>
      </c>
      <c r="H123" s="92">
        <f t="shared" si="85"/>
        <v>112118.37000000001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1364.9999999999995</v>
      </c>
      <c r="O123" s="142">
        <f t="shared" si="87"/>
        <v>71.842105263157876</v>
      </c>
      <c r="P123" s="105">
        <f t="shared" si="82"/>
        <v>0</v>
      </c>
      <c r="Q123" s="143">
        <f t="shared" si="83"/>
        <v>-3.9473684210526443</v>
      </c>
      <c r="R123" s="144">
        <f t="shared" si="84"/>
        <v>0.94791666666666652</v>
      </c>
      <c r="S123" s="912"/>
      <c r="T123" s="232">
        <v>0.54513888888888884</v>
      </c>
      <c r="U123" s="232">
        <v>0.60347222222222219</v>
      </c>
      <c r="V123" s="304">
        <v>7</v>
      </c>
      <c r="W123" s="93">
        <f t="shared" si="73"/>
        <v>84.000000000000028</v>
      </c>
      <c r="X123" s="104"/>
      <c r="Y123" s="104"/>
      <c r="Z123" s="105"/>
      <c r="AA123" s="105"/>
      <c r="AB123" s="897"/>
      <c r="AC123" s="897"/>
      <c r="AD123" s="106"/>
      <c r="AE123" s="106"/>
      <c r="AF123" s="97">
        <f t="shared" si="61"/>
        <v>-75.000000000000455</v>
      </c>
      <c r="AG123" s="99">
        <f t="shared" si="62"/>
        <v>0.9479166666666663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1878</v>
      </c>
      <c r="H124" s="92">
        <f t="shared" si="85"/>
        <v>111778.56000000001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1295.172413793103</v>
      </c>
      <c r="O124" s="314">
        <f t="shared" si="87"/>
        <v>61.674876847290619</v>
      </c>
      <c r="P124" s="168">
        <f t="shared" si="82"/>
        <v>0</v>
      </c>
      <c r="Q124" s="256">
        <f t="shared" si="83"/>
        <v>-4.2775041050903297</v>
      </c>
      <c r="R124" s="169">
        <f t="shared" si="84"/>
        <v>0.93514253703473149</v>
      </c>
      <c r="S124" s="919"/>
      <c r="T124" s="232">
        <v>0.61944444444444446</v>
      </c>
      <c r="U124" s="232">
        <v>0.67986111111111114</v>
      </c>
      <c r="V124" s="304">
        <v>23</v>
      </c>
      <c r="W124" s="93">
        <f t="shared" si="73"/>
        <v>87.000000000000014</v>
      </c>
      <c r="X124" s="265">
        <v>0.60763888888888895</v>
      </c>
      <c r="Y124" s="265">
        <v>0.65972222222222221</v>
      </c>
      <c r="Z124" s="105"/>
      <c r="AA124" s="105"/>
      <c r="AB124" s="897"/>
      <c r="AC124" s="897"/>
      <c r="AD124" s="106"/>
      <c r="AE124" s="106"/>
      <c r="AF124" s="168">
        <f t="shared" si="61"/>
        <v>-89.827586206896967</v>
      </c>
      <c r="AG124" s="169">
        <f t="shared" si="62"/>
        <v>0.93514253703473138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1403</v>
      </c>
      <c r="H125" s="92">
        <f t="shared" si="85"/>
        <v>79676.37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1426.7796610169505</v>
      </c>
      <c r="O125" s="314">
        <f t="shared" si="87"/>
        <v>79.265536723163919</v>
      </c>
      <c r="P125" s="168">
        <f t="shared" si="82"/>
        <v>0</v>
      </c>
      <c r="Q125" s="256">
        <f t="shared" si="83"/>
        <v>-11.623352165724967</v>
      </c>
      <c r="R125" s="169">
        <f t="shared" si="84"/>
        <v>0.87211470722307494</v>
      </c>
      <c r="S125" s="919"/>
      <c r="T125" s="232">
        <v>0.72013888888888888</v>
      </c>
      <c r="U125" s="232">
        <v>0.76111111111111107</v>
      </c>
      <c r="V125" s="304">
        <v>5</v>
      </c>
      <c r="W125" s="93">
        <f t="shared" si="73"/>
        <v>58.99999999999995</v>
      </c>
      <c r="X125" s="116"/>
      <c r="Y125" s="116"/>
      <c r="Z125" s="105"/>
      <c r="AA125" s="105"/>
      <c r="AB125" s="897"/>
      <c r="AC125" s="897"/>
      <c r="AD125" s="106"/>
      <c r="AE125" s="106">
        <v>1</v>
      </c>
      <c r="AF125" s="97">
        <f t="shared" si="61"/>
        <v>-209.22033898304949</v>
      </c>
      <c r="AG125" s="99">
        <f t="shared" si="62"/>
        <v>0.87211470722307494</v>
      </c>
      <c r="AH125" s="913"/>
    </row>
    <row r="126" spans="1:34" ht="19.2" customHeight="1">
      <c r="A126" s="918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1121</v>
      </c>
      <c r="H126" s="92">
        <f t="shared" si="85"/>
        <v>63751.27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1431.0638297872342</v>
      </c>
      <c r="O126" s="142">
        <f t="shared" si="87"/>
        <v>79.503546099290787</v>
      </c>
      <c r="P126" s="105">
        <f t="shared" si="82"/>
        <v>0</v>
      </c>
      <c r="Q126" s="143">
        <f t="shared" si="83"/>
        <v>-11.385342789598099</v>
      </c>
      <c r="R126" s="144">
        <f t="shared" si="84"/>
        <v>0.87473339229048541</v>
      </c>
      <c r="S126" s="919"/>
      <c r="T126" s="232">
        <v>0.76597222222222217</v>
      </c>
      <c r="U126" s="232">
        <v>0.79861111111111105</v>
      </c>
      <c r="V126" s="304">
        <v>7</v>
      </c>
      <c r="W126" s="93">
        <f t="shared" si="73"/>
        <v>46.999999999999993</v>
      </c>
      <c r="X126" s="116"/>
      <c r="Y126" s="116"/>
      <c r="Z126" s="105"/>
      <c r="AA126" s="105"/>
      <c r="AB126" s="897"/>
      <c r="AC126" s="897"/>
      <c r="AD126" s="106"/>
      <c r="AE126" s="106"/>
      <c r="AF126" s="168">
        <f t="shared" si="61"/>
        <v>-204.93617021276577</v>
      </c>
      <c r="AG126" s="169">
        <f t="shared" si="62"/>
        <v>0.87473339229048552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1720</v>
      </c>
      <c r="H127" s="92">
        <f t="shared" si="85"/>
        <v>81872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1323.0769230769224</v>
      </c>
      <c r="O127" s="142">
        <f t="shared" si="87"/>
        <v>69.635627530364332</v>
      </c>
      <c r="P127" s="105">
        <f t="shared" si="82"/>
        <v>0</v>
      </c>
      <c r="Q127" s="143">
        <f t="shared" si="83"/>
        <v>-6.1538461538461888</v>
      </c>
      <c r="R127" s="144">
        <f t="shared" si="84"/>
        <v>0.91880341880341831</v>
      </c>
      <c r="S127" s="919"/>
      <c r="T127" s="232">
        <v>0.80347222222222214</v>
      </c>
      <c r="U127" s="232">
        <v>0.85763888888888884</v>
      </c>
      <c r="V127" s="70">
        <v>7</v>
      </c>
      <c r="W127" s="93">
        <f t="shared" si="73"/>
        <v>78.000000000000043</v>
      </c>
      <c r="X127" s="116"/>
      <c r="Y127" s="116"/>
      <c r="Z127" s="105"/>
      <c r="AA127" s="105"/>
      <c r="AB127" s="897"/>
      <c r="AC127" s="897"/>
      <c r="AD127" s="106"/>
      <c r="AE127" s="106"/>
      <c r="AF127" s="168">
        <f t="shared" si="61"/>
        <v>-116.92307692307759</v>
      </c>
      <c r="AG127" s="169">
        <f t="shared" si="62"/>
        <v>0.91880341880341831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1403</v>
      </c>
      <c r="H128" s="92">
        <f t="shared" si="85"/>
        <v>71090.010000000009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1426.7796610169505</v>
      </c>
      <c r="O128" s="142">
        <f t="shared" si="87"/>
        <v>79.265536723163919</v>
      </c>
      <c r="P128" s="105">
        <f t="shared" si="82"/>
        <v>0</v>
      </c>
      <c r="Q128" s="143">
        <f t="shared" si="83"/>
        <v>-4.0677966101694096</v>
      </c>
      <c r="R128" s="144">
        <f t="shared" si="84"/>
        <v>0.95118644067796709</v>
      </c>
      <c r="S128" s="919"/>
      <c r="T128" s="232">
        <v>0.87361111111111112</v>
      </c>
      <c r="U128" s="232">
        <v>0.9145833333333333</v>
      </c>
      <c r="V128" s="70">
        <v>23</v>
      </c>
      <c r="W128" s="93">
        <f t="shared" si="73"/>
        <v>58.99999999999995</v>
      </c>
      <c r="X128" s="116">
        <v>0.86249999999999993</v>
      </c>
      <c r="Y128" s="116">
        <v>0.87222222222222223</v>
      </c>
      <c r="Z128" s="105"/>
      <c r="AA128" s="105"/>
      <c r="AB128" s="897"/>
      <c r="AC128" s="897"/>
      <c r="AD128" s="106"/>
      <c r="AE128" s="106"/>
      <c r="AF128" s="97">
        <f t="shared" si="61"/>
        <v>-73.220338983049487</v>
      </c>
      <c r="AG128" s="99">
        <f t="shared" si="62"/>
        <v>0.95118644067796698</v>
      </c>
      <c r="AH128" s="913"/>
    </row>
    <row r="129" spans="1:34" ht="19.2" customHeight="1">
      <c r="A129" s="918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1023</v>
      </c>
      <c r="H129" s="92">
        <f t="shared" si="85"/>
        <v>58617.899999999994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1278.7500000000005</v>
      </c>
      <c r="O129" s="142">
        <f t="shared" si="87"/>
        <v>67.302631578947398</v>
      </c>
      <c r="P129" s="105">
        <f t="shared" si="82"/>
        <v>0</v>
      </c>
      <c r="Q129" s="143">
        <f t="shared" si="83"/>
        <v>-8.486842105263122</v>
      </c>
      <c r="R129" s="144">
        <f t="shared" si="84"/>
        <v>0.88802083333333381</v>
      </c>
      <c r="S129" s="919"/>
      <c r="T129" s="232">
        <v>0.9194444444444444</v>
      </c>
      <c r="U129" s="232">
        <v>0.95277777777777772</v>
      </c>
      <c r="V129" s="70">
        <v>7</v>
      </c>
      <c r="W129" s="93">
        <f t="shared" si="73"/>
        <v>47.999999999999986</v>
      </c>
      <c r="X129" s="116"/>
      <c r="Y129" s="116"/>
      <c r="Z129" s="105"/>
      <c r="AA129" s="105"/>
      <c r="AB129" s="897"/>
      <c r="AC129" s="897"/>
      <c r="AD129" s="106"/>
      <c r="AE129" s="106"/>
      <c r="AF129" s="168">
        <f t="shared" si="61"/>
        <v>-161.24999999999955</v>
      </c>
      <c r="AG129" s="169">
        <f t="shared" si="62"/>
        <v>0.8880208333333337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106"/>
      <c r="J130" s="94"/>
      <c r="K130" s="91"/>
      <c r="L130" s="95"/>
      <c r="M130" s="197"/>
      <c r="N130" s="107"/>
      <c r="O130" s="142"/>
      <c r="P130" s="105"/>
      <c r="Q130" s="143"/>
      <c r="R130" s="144"/>
      <c r="S130" s="919"/>
      <c r="T130" s="232"/>
      <c r="U130" s="232"/>
      <c r="V130" s="70"/>
      <c r="W130" s="93">
        <f t="shared" si="73"/>
        <v>0</v>
      </c>
      <c r="X130" s="116"/>
      <c r="Y130" s="116"/>
      <c r="Z130" s="105"/>
      <c r="AA130" s="105"/>
      <c r="AB130" s="897"/>
      <c r="AC130" s="897"/>
      <c r="AD130" s="106"/>
      <c r="AE130" s="106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919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897"/>
      <c r="AC131" s="897"/>
      <c r="AD131" s="106"/>
      <c r="AE131" s="106"/>
      <c r="AF131" s="97">
        <f t="shared" si="61"/>
        <v>0</v>
      </c>
      <c r="AG131" s="99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919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897"/>
      <c r="AC132" s="897"/>
      <c r="AD132" s="106"/>
      <c r="AE132" s="106"/>
      <c r="AF132" s="127"/>
      <c r="AG132" s="134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919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106"/>
      <c r="AE133" s="106"/>
      <c r="AF133" s="127"/>
      <c r="AG133" s="134"/>
      <c r="AH133" s="913"/>
    </row>
    <row r="134" spans="1:34" ht="19.2" customHeight="1">
      <c r="A134" s="918"/>
      <c r="B134" s="239">
        <v>0</v>
      </c>
      <c r="C134" s="160" t="s">
        <v>198</v>
      </c>
      <c r="D134" s="893" t="s">
        <v>130</v>
      </c>
      <c r="E134" s="893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18.75</v>
      </c>
      <c r="N134" s="323">
        <f t="shared" si="88"/>
        <v>1354.7071214312227</v>
      </c>
      <c r="O134" s="324">
        <f t="shared" si="88"/>
        <v>72.526749837051668</v>
      </c>
      <c r="P134" s="102">
        <f t="shared" ref="P134:P143" si="89">M134-J134</f>
        <v>0</v>
      </c>
      <c r="Q134" s="209">
        <f t="shared" ref="Q134:Q143" si="90">O134-L134</f>
        <v>-6.8952948580193549</v>
      </c>
      <c r="R134" s="325">
        <f t="shared" ref="R134:R143" si="91">O134/L134</f>
        <v>0.91318159983801972</v>
      </c>
      <c r="S134" s="912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1</v>
      </c>
      <c r="AF134" s="97">
        <f t="shared" si="61"/>
        <v>-128.04287856877727</v>
      </c>
      <c r="AG134" s="99">
        <f t="shared" si="62"/>
        <v>0.91364499843616442</v>
      </c>
      <c r="AH134" s="913"/>
    </row>
    <row r="135" spans="1:34" ht="19.2" customHeight="1">
      <c r="A135" s="899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1808.1</v>
      </c>
      <c r="H135" s="326">
        <f t="shared" ref="H135:H146" si="92">F135*G135</f>
        <v>97800.129000000001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1339.3333333333339</v>
      </c>
      <c r="O135" s="177">
        <f t="shared" ref="O135:O143" si="94">N135/M135</f>
        <v>83.708333333333371</v>
      </c>
      <c r="P135" s="105">
        <f t="shared" si="89"/>
        <v>0</v>
      </c>
      <c r="Q135" s="143">
        <f t="shared" si="90"/>
        <v>-10.041666666666629</v>
      </c>
      <c r="R135" s="144">
        <f t="shared" si="91"/>
        <v>0.89288888888888929</v>
      </c>
      <c r="S135" s="903">
        <f>R147</f>
        <v>0.89029355093164708</v>
      </c>
      <c r="T135" s="327">
        <v>0.45833333333333331</v>
      </c>
      <c r="U135" s="232">
        <v>0.51458333333333328</v>
      </c>
      <c r="V135" s="182">
        <v>5</v>
      </c>
      <c r="W135" s="328">
        <f t="shared" ref="W135:W147" si="95">(U135-T135)*24*60</f>
        <v>80.999999999999957</v>
      </c>
      <c r="X135" s="104"/>
      <c r="Y135" s="104"/>
      <c r="Z135" s="105"/>
      <c r="AA135" s="105"/>
      <c r="AB135" s="897"/>
      <c r="AC135" s="897"/>
      <c r="AD135" s="106"/>
      <c r="AE135" s="106"/>
      <c r="AF135" s="178">
        <f t="shared" si="61"/>
        <v>-160.66666666666606</v>
      </c>
      <c r="AG135" s="184">
        <f t="shared" si="62"/>
        <v>0.89288888888888929</v>
      </c>
      <c r="AH135" s="896">
        <f>AG147</f>
        <v>0.89917248401947469</v>
      </c>
    </row>
    <row r="136" spans="1:34" ht="19.2" customHeight="1">
      <c r="A136" s="900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1243</v>
      </c>
      <c r="H136" s="140">
        <f t="shared" si="92"/>
        <v>62982.810000000005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1308.4210526315799</v>
      </c>
      <c r="O136" s="142">
        <f t="shared" si="94"/>
        <v>72.690058479532212</v>
      </c>
      <c r="P136" s="105">
        <f t="shared" si="89"/>
        <v>0</v>
      </c>
      <c r="Q136" s="143">
        <f t="shared" si="90"/>
        <v>-10.643274853801117</v>
      </c>
      <c r="R136" s="144">
        <f t="shared" si="91"/>
        <v>0.87228070175438654</v>
      </c>
      <c r="S136" s="903"/>
      <c r="T136" s="327">
        <v>0.51944444444444438</v>
      </c>
      <c r="U136" s="232">
        <v>0.55902777777777768</v>
      </c>
      <c r="V136" s="182">
        <v>7</v>
      </c>
      <c r="W136" s="328">
        <f t="shared" si="95"/>
        <v>56.999999999999957</v>
      </c>
      <c r="X136" s="104"/>
      <c r="Y136" s="104"/>
      <c r="Z136" s="105"/>
      <c r="AA136" s="105"/>
      <c r="AB136" s="897"/>
      <c r="AC136" s="897"/>
      <c r="AD136" s="106"/>
      <c r="AE136" s="106"/>
      <c r="AF136" s="97">
        <f t="shared" si="61"/>
        <v>-191.57894736842013</v>
      </c>
      <c r="AG136" s="190">
        <f t="shared" si="62"/>
        <v>0.87228070175438654</v>
      </c>
      <c r="AH136" s="896"/>
    </row>
    <row r="137" spans="1:34" ht="19.2" customHeight="1">
      <c r="A137" s="900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1618</v>
      </c>
      <c r="H137" s="140">
        <f t="shared" si="92"/>
        <v>86190.86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1311.891891891891</v>
      </c>
      <c r="O137" s="142">
        <f t="shared" si="94"/>
        <v>81.993243243243185</v>
      </c>
      <c r="P137" s="105">
        <f t="shared" si="89"/>
        <v>0</v>
      </c>
      <c r="Q137" s="143">
        <f t="shared" si="90"/>
        <v>-11.756756756756815</v>
      </c>
      <c r="R137" s="144">
        <f t="shared" si="91"/>
        <v>0.87459459459459399</v>
      </c>
      <c r="S137" s="903"/>
      <c r="T137" s="232">
        <v>0.5743055555555554</v>
      </c>
      <c r="U137" s="232">
        <v>0.62569444444444433</v>
      </c>
      <c r="V137" s="329">
        <v>22</v>
      </c>
      <c r="W137" s="328">
        <f t="shared" si="95"/>
        <v>74.000000000000057</v>
      </c>
      <c r="X137" s="104">
        <v>0.56388888888888888</v>
      </c>
      <c r="Y137" s="104">
        <v>0.57361111111111118</v>
      </c>
      <c r="Z137" s="105"/>
      <c r="AA137" s="105"/>
      <c r="AB137" s="897"/>
      <c r="AC137" s="897"/>
      <c r="AD137" s="106"/>
      <c r="AE137" s="106"/>
      <c r="AF137" s="97">
        <f t="shared" si="61"/>
        <v>-188.10810810810904</v>
      </c>
      <c r="AG137" s="190">
        <f t="shared" si="62"/>
        <v>0.87459459459459399</v>
      </c>
      <c r="AH137" s="896"/>
    </row>
    <row r="138" spans="1:34" ht="19.2" customHeight="1">
      <c r="A138" s="900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2050</v>
      </c>
      <c r="H138" s="140">
        <f t="shared" si="92"/>
        <v>118356.75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1322.5806451612905</v>
      </c>
      <c r="O138" s="142">
        <f t="shared" si="94"/>
        <v>82.661290322580655</v>
      </c>
      <c r="P138" s="105">
        <f t="shared" si="89"/>
        <v>0</v>
      </c>
      <c r="Q138" s="143">
        <f t="shared" si="90"/>
        <v>-15.151209677419345</v>
      </c>
      <c r="R138" s="258">
        <f t="shared" si="91"/>
        <v>0.84509945377718243</v>
      </c>
      <c r="S138" s="903"/>
      <c r="T138" s="232">
        <v>0.63055555555555542</v>
      </c>
      <c r="U138" s="232">
        <v>0.69513888888888875</v>
      </c>
      <c r="V138" s="329">
        <v>7</v>
      </c>
      <c r="W138" s="328">
        <f t="shared" si="95"/>
        <v>92.999999999999986</v>
      </c>
      <c r="X138" s="104"/>
      <c r="Y138" s="104"/>
      <c r="Z138" s="105"/>
      <c r="AA138" s="105"/>
      <c r="AB138" s="897"/>
      <c r="AC138" s="897"/>
      <c r="AD138" s="106"/>
      <c r="AE138" s="106"/>
      <c r="AF138" s="97">
        <f t="shared" si="61"/>
        <v>-242.41935483870952</v>
      </c>
      <c r="AG138" s="190">
        <f t="shared" si="62"/>
        <v>0.84509945377718243</v>
      </c>
      <c r="AH138" s="896"/>
    </row>
    <row r="139" spans="1:34" ht="19.2" customHeight="1">
      <c r="A139" s="900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1564</v>
      </c>
      <c r="H139" s="140">
        <f t="shared" si="92"/>
        <v>79732.72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1359.9999999999986</v>
      </c>
      <c r="O139" s="177">
        <f t="shared" si="94"/>
        <v>67.999999999999929</v>
      </c>
      <c r="P139" s="105">
        <f t="shared" si="89"/>
        <v>0</v>
      </c>
      <c r="Q139" s="143">
        <f t="shared" si="90"/>
        <v>-4.0000000000000711</v>
      </c>
      <c r="R139" s="144">
        <f t="shared" si="91"/>
        <v>0.94444444444444342</v>
      </c>
      <c r="S139" s="903"/>
      <c r="T139" s="232">
        <v>0.7354166666666665</v>
      </c>
      <c r="U139" s="232">
        <v>0.78333333333333321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897"/>
      <c r="AC139" s="897"/>
      <c r="AD139" s="106"/>
      <c r="AE139" s="106"/>
      <c r="AF139" s="97">
        <f t="shared" si="61"/>
        <v>-80.000000000001364</v>
      </c>
      <c r="AG139" s="190">
        <f t="shared" si="62"/>
        <v>0.94444444444444353</v>
      </c>
      <c r="AH139" s="896"/>
    </row>
    <row r="140" spans="1:34" ht="19.2" customHeight="1">
      <c r="A140" s="901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945</v>
      </c>
      <c r="H140" s="140">
        <f t="shared" si="92"/>
        <v>47883.15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1318.6046511627903</v>
      </c>
      <c r="O140" s="142">
        <f t="shared" si="94"/>
        <v>77.564979480164141</v>
      </c>
      <c r="P140" s="105">
        <f t="shared" si="89"/>
        <v>0</v>
      </c>
      <c r="Q140" s="143">
        <f t="shared" si="90"/>
        <v>-10.670314637482917</v>
      </c>
      <c r="R140" s="144">
        <f t="shared" si="91"/>
        <v>0.87906976744186027</v>
      </c>
      <c r="S140" s="904"/>
      <c r="T140" s="270">
        <v>0.78888888888888875</v>
      </c>
      <c r="U140" s="332">
        <v>0.81874999999999987</v>
      </c>
      <c r="V140" s="333">
        <v>8</v>
      </c>
      <c r="W140" s="328">
        <f t="shared" si="95"/>
        <v>43.000000000000007</v>
      </c>
      <c r="X140" s="104"/>
      <c r="Y140" s="104"/>
      <c r="Z140" s="105"/>
      <c r="AA140" s="105"/>
      <c r="AB140" s="897"/>
      <c r="AC140" s="897"/>
      <c r="AD140" s="106"/>
      <c r="AE140" s="106"/>
      <c r="AF140" s="97">
        <f t="shared" si="61"/>
        <v>-181.39534883720967</v>
      </c>
      <c r="AG140" s="190">
        <f t="shared" si="62"/>
        <v>0.87906976744186027</v>
      </c>
      <c r="AH140" s="896"/>
    </row>
    <row r="141" spans="1:34" ht="19.2" customHeight="1">
      <c r="A141" s="901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1795</v>
      </c>
      <c r="H141" s="140">
        <f t="shared" si="92"/>
        <v>91401.400000000009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1329.6296296296291</v>
      </c>
      <c r="O141" s="142">
        <f t="shared" si="94"/>
        <v>69.980506822612057</v>
      </c>
      <c r="P141" s="105">
        <f t="shared" si="89"/>
        <v>0</v>
      </c>
      <c r="Q141" s="143">
        <f t="shared" si="90"/>
        <v>-5.8089668615984635</v>
      </c>
      <c r="R141" s="144">
        <f t="shared" si="91"/>
        <v>0.92335390946502027</v>
      </c>
      <c r="S141" s="904"/>
      <c r="T141" s="270">
        <v>0.83472222222222214</v>
      </c>
      <c r="U141" s="332">
        <v>0.89097222222222217</v>
      </c>
      <c r="V141" s="108">
        <v>23</v>
      </c>
      <c r="W141" s="328">
        <f t="shared" si="95"/>
        <v>81.000000000000028</v>
      </c>
      <c r="X141" s="104">
        <v>0.82291666666666663</v>
      </c>
      <c r="Y141" s="104">
        <v>0.83333333333333337</v>
      </c>
      <c r="Z141" s="105"/>
      <c r="AA141" s="105"/>
      <c r="AB141" s="897"/>
      <c r="AC141" s="897"/>
      <c r="AD141" s="106"/>
      <c r="AE141" s="106"/>
      <c r="AF141" s="97">
        <f t="shared" si="61"/>
        <v>-110.37037037037089</v>
      </c>
      <c r="AG141" s="190">
        <f t="shared" si="62"/>
        <v>0.92335390946502016</v>
      </c>
      <c r="AH141" s="896"/>
    </row>
    <row r="142" spans="1:34" ht="19.2" customHeight="1">
      <c r="A142" s="901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885</v>
      </c>
      <c r="H142" s="140">
        <f t="shared" si="92"/>
        <v>44842.950000000004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1361.5384615384608</v>
      </c>
      <c r="O142" s="142">
        <f t="shared" si="94"/>
        <v>80.090497737556518</v>
      </c>
      <c r="P142" s="105">
        <f t="shared" si="89"/>
        <v>0</v>
      </c>
      <c r="Q142" s="143">
        <f t="shared" si="90"/>
        <v>-4.6153846153846558</v>
      </c>
      <c r="R142" s="258">
        <f t="shared" si="91"/>
        <v>0.94551282051282004</v>
      </c>
      <c r="S142" s="904"/>
      <c r="T142" s="270">
        <v>0.89583333333333326</v>
      </c>
      <c r="U142" s="332">
        <v>0.92291666666666661</v>
      </c>
      <c r="V142" s="108">
        <v>7</v>
      </c>
      <c r="W142" s="328">
        <f t="shared" si="95"/>
        <v>39.000000000000021</v>
      </c>
      <c r="X142" s="104"/>
      <c r="Y142" s="104"/>
      <c r="Z142" s="105"/>
      <c r="AA142" s="105"/>
      <c r="AB142" s="897"/>
      <c r="AC142" s="897"/>
      <c r="AD142" s="106"/>
      <c r="AE142" s="106"/>
      <c r="AF142" s="97">
        <f t="shared" si="61"/>
        <v>-78.461538461539249</v>
      </c>
      <c r="AG142" s="190">
        <f t="shared" si="62"/>
        <v>0.94551282051281993</v>
      </c>
      <c r="AH142" s="896"/>
    </row>
    <row r="143" spans="1:34" ht="19.2" customHeight="1">
      <c r="A143" s="901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1263</v>
      </c>
      <c r="H143" s="140">
        <f t="shared" si="92"/>
        <v>63768.87</v>
      </c>
      <c r="I143" s="10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1329.4736842105272</v>
      </c>
      <c r="O143" s="177">
        <f t="shared" si="94"/>
        <v>88.631578947368482</v>
      </c>
      <c r="P143" s="105">
        <f t="shared" si="89"/>
        <v>1</v>
      </c>
      <c r="Q143" s="143">
        <f t="shared" si="90"/>
        <v>-14.22556390977438</v>
      </c>
      <c r="R143" s="144">
        <f t="shared" si="91"/>
        <v>0.86169590643274907</v>
      </c>
      <c r="S143" s="904"/>
      <c r="T143" s="270">
        <v>0.92708333333333326</v>
      </c>
      <c r="U143" s="332">
        <v>0.96666666666666656</v>
      </c>
      <c r="V143" s="108">
        <v>6</v>
      </c>
      <c r="W143" s="328">
        <f t="shared" si="95"/>
        <v>56.999999999999957</v>
      </c>
      <c r="X143" s="104"/>
      <c r="Y143" s="104"/>
      <c r="Z143" s="105"/>
      <c r="AA143" s="105"/>
      <c r="AB143" s="897"/>
      <c r="AC143" s="897"/>
      <c r="AD143" s="106"/>
      <c r="AE143" s="106"/>
      <c r="AF143" s="97">
        <f t="shared" si="61"/>
        <v>-110.52631578947285</v>
      </c>
      <c r="AG143" s="190">
        <f t="shared" si="62"/>
        <v>0.92324561403508831</v>
      </c>
      <c r="AH143" s="896"/>
    </row>
    <row r="144" spans="1:34" ht="19.2" customHeight="1">
      <c r="A144" s="901"/>
      <c r="B144" s="70">
        <v>0</v>
      </c>
      <c r="C144" s="150"/>
      <c r="D144" s="88"/>
      <c r="E144" s="334"/>
      <c r="F144" s="90" t="s">
        <v>236</v>
      </c>
      <c r="G144" s="107"/>
      <c r="H144" s="140">
        <f t="shared" si="92"/>
        <v>0</v>
      </c>
      <c r="I144" s="106"/>
      <c r="J144" s="157"/>
      <c r="K144" s="107"/>
      <c r="L144" s="142"/>
      <c r="M144" s="197"/>
      <c r="N144" s="107"/>
      <c r="O144" s="142"/>
      <c r="P144" s="105"/>
      <c r="Q144" s="143"/>
      <c r="R144" s="144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106"/>
      <c r="AE144" s="106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106"/>
      <c r="AE145" s="106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106"/>
      <c r="AE146" s="106"/>
      <c r="AF146" s="105"/>
      <c r="AG146" s="144"/>
      <c r="AH146" s="896"/>
    </row>
    <row r="147" spans="1:34" ht="19.2" customHeight="1">
      <c r="A147" s="902"/>
      <c r="B147" s="337">
        <v>0</v>
      </c>
      <c r="C147" s="160" t="s">
        <v>208</v>
      </c>
      <c r="D147" s="893" t="s">
        <v>130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17.111111111111111</v>
      </c>
      <c r="N147" s="323">
        <f t="shared" si="96"/>
        <v>1331.2748166177223</v>
      </c>
      <c r="O147" s="324">
        <f t="shared" si="96"/>
        <v>78.368943151821171</v>
      </c>
      <c r="P147" s="102">
        <f t="shared" ref="P147:P154" si="97">M147-J147</f>
        <v>0.11111111111111072</v>
      </c>
      <c r="Q147" s="209">
        <f t="shared" ref="Q147:Q154" si="98">O147-L147</f>
        <v>-9.6570153309871642</v>
      </c>
      <c r="R147" s="339">
        <f t="shared" ref="R147:R154" si="99">O147/L147</f>
        <v>0.89029355093164708</v>
      </c>
      <c r="S147" s="905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1"/>
        <v>-149.28073893783335</v>
      </c>
      <c r="AG147" s="340">
        <f t="shared" si="62"/>
        <v>0.89917248401947469</v>
      </c>
      <c r="AH147" s="896"/>
    </row>
    <row r="148" spans="1:34" ht="19.2" customHeight="1">
      <c r="A148" s="908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1881.6</v>
      </c>
      <c r="H148" s="140">
        <f t="shared" ref="H148:H172" si="100">F148*G148</f>
        <v>69468.672000000006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1590.0845070422538</v>
      </c>
      <c r="O148" s="95">
        <f t="shared" ref="O148:O154" si="102">N148/M148</f>
        <v>132.50704225352115</v>
      </c>
      <c r="P148" s="97">
        <f t="shared" si="97"/>
        <v>0</v>
      </c>
      <c r="Q148" s="98">
        <f t="shared" si="98"/>
        <v>-34.159624413145508</v>
      </c>
      <c r="R148" s="99">
        <f t="shared" si="99"/>
        <v>0.7950422535211269</v>
      </c>
      <c r="S148" s="909">
        <f>R160</f>
        <v>0.84257169687367173</v>
      </c>
      <c r="T148" s="327">
        <v>0.45833333333333331</v>
      </c>
      <c r="U148" s="232">
        <v>0.50763888888888886</v>
      </c>
      <c r="V148" s="70">
        <v>5</v>
      </c>
      <c r="W148" s="93">
        <f>(U148-T148)*24*60</f>
        <v>70.999999999999986</v>
      </c>
      <c r="X148" s="104"/>
      <c r="Y148" s="104"/>
      <c r="Z148" s="105"/>
      <c r="AA148" s="105"/>
      <c r="AB148" s="897"/>
      <c r="AC148" s="897"/>
      <c r="AD148" s="106"/>
      <c r="AE148" s="106"/>
      <c r="AF148" s="97">
        <f t="shared" si="61"/>
        <v>-409.91549295774621</v>
      </c>
      <c r="AG148" s="190">
        <f t="shared" si="62"/>
        <v>0.7950422535211269</v>
      </c>
      <c r="AH148" s="896">
        <f>AG160</f>
        <v>0.83784396972640851</v>
      </c>
    </row>
    <row r="149" spans="1:34" ht="19.2" customHeight="1">
      <c r="A149" s="908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694.19999999999993</v>
      </c>
      <c r="H149" s="140">
        <f t="shared" si="100"/>
        <v>18396.3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1542.6666666666629</v>
      </c>
      <c r="O149" s="95">
        <f t="shared" si="102"/>
        <v>128.55555555555523</v>
      </c>
      <c r="P149" s="97">
        <f t="shared" si="97"/>
        <v>0</v>
      </c>
      <c r="Q149" s="98">
        <f t="shared" si="98"/>
        <v>-38.111111111111427</v>
      </c>
      <c r="R149" s="99">
        <f t="shared" si="99"/>
        <v>0.77133333333333143</v>
      </c>
      <c r="S149" s="910"/>
      <c r="T149" s="327">
        <v>0.51111111111111107</v>
      </c>
      <c r="U149" s="232">
        <v>0.52986111111111112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897"/>
      <c r="AC149" s="897"/>
      <c r="AD149" s="106"/>
      <c r="AE149" s="106"/>
      <c r="AF149" s="97">
        <f t="shared" si="61"/>
        <v>-457.33333333333712</v>
      </c>
      <c r="AG149" s="190">
        <f t="shared" si="62"/>
        <v>0.77133333333333143</v>
      </c>
      <c r="AH149" s="898"/>
    </row>
    <row r="150" spans="1:34" ht="19.2" customHeight="1">
      <c r="A150" s="908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00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1170.0000000000043</v>
      </c>
      <c r="O150" s="95">
        <f t="shared" si="102"/>
        <v>146.25000000000054</v>
      </c>
      <c r="P150" s="97">
        <f t="shared" si="97"/>
        <v>0</v>
      </c>
      <c r="Q150" s="98">
        <f t="shared" si="98"/>
        <v>-41.24999999999946</v>
      </c>
      <c r="R150" s="99">
        <f t="shared" si="99"/>
        <v>0.78000000000000291</v>
      </c>
      <c r="S150" s="910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897"/>
      <c r="AC150" s="897"/>
      <c r="AD150" s="106"/>
      <c r="AE150" s="106"/>
      <c r="AF150" s="97">
        <f t="shared" si="61"/>
        <v>-329.99999999999568</v>
      </c>
      <c r="AG150" s="190">
        <f t="shared" si="62"/>
        <v>0.78000000000000291</v>
      </c>
      <c r="AH150" s="898"/>
    </row>
    <row r="151" spans="1:34" s="293" customFormat="1" ht="19.2" customHeight="1">
      <c r="A151" s="908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1826</v>
      </c>
      <c r="H151" s="140">
        <f t="shared" si="100"/>
        <v>52168.82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1480.5405405405393</v>
      </c>
      <c r="O151" s="95">
        <f t="shared" si="102"/>
        <v>185.06756756756741</v>
      </c>
      <c r="P151" s="97">
        <f t="shared" si="97"/>
        <v>0</v>
      </c>
      <c r="Q151" s="98">
        <f t="shared" si="98"/>
        <v>-2.4324324324325914</v>
      </c>
      <c r="R151" s="99">
        <f t="shared" si="99"/>
        <v>0.98702702702702616</v>
      </c>
      <c r="S151" s="910"/>
      <c r="T151" s="327">
        <v>0.71597222222222223</v>
      </c>
      <c r="U151" s="232">
        <v>0.76736111111111116</v>
      </c>
      <c r="V151" s="70">
        <v>5</v>
      </c>
      <c r="W151" s="93">
        <f t="shared" si="103"/>
        <v>74.000000000000057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-19.459459459460732</v>
      </c>
      <c r="AG151" s="190">
        <f t="shared" si="62"/>
        <v>0.98702702702702616</v>
      </c>
      <c r="AH151" s="898"/>
    </row>
    <row r="152" spans="1:34" s="293" customFormat="1" ht="19.2" customHeight="1">
      <c r="A152" s="908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642</v>
      </c>
      <c r="H152" s="140">
        <f t="shared" si="100"/>
        <v>34989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1100.5714285714275</v>
      </c>
      <c r="O152" s="95">
        <f t="shared" si="102"/>
        <v>52.408163265306072</v>
      </c>
      <c r="P152" s="97">
        <f t="shared" si="97"/>
        <v>0</v>
      </c>
      <c r="Q152" s="98">
        <f t="shared" si="98"/>
        <v>-16.163265306122497</v>
      </c>
      <c r="R152" s="99">
        <f t="shared" si="99"/>
        <v>0.76428571428571357</v>
      </c>
      <c r="S152" s="910"/>
      <c r="T152" s="342">
        <v>0.77222222222222225</v>
      </c>
      <c r="U152" s="270">
        <v>0.79652777777777783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-339.42857142857247</v>
      </c>
      <c r="AG152" s="190">
        <f t="shared" si="62"/>
        <v>0.76428571428571357</v>
      </c>
      <c r="AH152" s="898"/>
    </row>
    <row r="153" spans="1:34" s="293" customFormat="1" ht="19.2" customHeight="1">
      <c r="A153" s="908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1297</v>
      </c>
      <c r="H153" s="140">
        <f t="shared" si="100"/>
        <v>70154.73000000001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1318.9830508474586</v>
      </c>
      <c r="O153" s="95">
        <f t="shared" si="102"/>
        <v>69.420160570918867</v>
      </c>
      <c r="P153" s="97">
        <f t="shared" si="97"/>
        <v>0</v>
      </c>
      <c r="Q153" s="98">
        <f t="shared" si="98"/>
        <v>-6.3693131132916534</v>
      </c>
      <c r="R153" s="99">
        <f t="shared" si="99"/>
        <v>0.91596045197740183</v>
      </c>
      <c r="S153" s="910"/>
      <c r="T153" s="342">
        <v>0.81180555555555556</v>
      </c>
      <c r="U153" s="270">
        <v>0.85277777777777775</v>
      </c>
      <c r="V153" s="114">
        <v>22</v>
      </c>
      <c r="W153" s="93">
        <f t="shared" si="103"/>
        <v>58.99999999999995</v>
      </c>
      <c r="X153" s="294">
        <v>0.80138888888888893</v>
      </c>
      <c r="Y153" s="294">
        <v>0.81111111111111101</v>
      </c>
      <c r="Z153" s="292"/>
      <c r="AA153" s="292"/>
      <c r="AB153" s="897"/>
      <c r="AC153" s="897"/>
      <c r="AD153" s="296"/>
      <c r="AE153" s="296">
        <v>1</v>
      </c>
      <c r="AF153" s="97">
        <f t="shared" si="61"/>
        <v>-121.01694915254143</v>
      </c>
      <c r="AG153" s="190">
        <f t="shared" si="62"/>
        <v>0.91596045197740183</v>
      </c>
      <c r="AH153" s="898"/>
    </row>
    <row r="154" spans="1:34" s="293" customFormat="1" ht="19.2" customHeight="1">
      <c r="A154" s="908"/>
      <c r="B154" s="106" t="s">
        <v>241</v>
      </c>
      <c r="C154" s="296"/>
      <c r="D154" s="331" t="s">
        <v>214</v>
      </c>
      <c r="E154" s="112"/>
      <c r="F154" s="205">
        <v>51.06</v>
      </c>
      <c r="G154" s="107">
        <v>1465</v>
      </c>
      <c r="H154" s="140">
        <f t="shared" si="100"/>
        <v>74802.900000000009</v>
      </c>
      <c r="I154" s="341"/>
      <c r="J154" s="157">
        <v>16</v>
      </c>
      <c r="K154" s="107">
        <v>1500</v>
      </c>
      <c r="L154" s="142">
        <v>93.75</v>
      </c>
      <c r="M154" s="157">
        <v>16</v>
      </c>
      <c r="N154" s="91">
        <f t="shared" si="101"/>
        <v>1331.8181818181831</v>
      </c>
      <c r="O154" s="95">
        <f t="shared" si="102"/>
        <v>83.238636363636445</v>
      </c>
      <c r="P154" s="97">
        <f t="shared" si="97"/>
        <v>0</v>
      </c>
      <c r="Q154" s="98">
        <f t="shared" si="98"/>
        <v>-10.511363636363555</v>
      </c>
      <c r="R154" s="99">
        <f t="shared" si="99"/>
        <v>0.88787878787878871</v>
      </c>
      <c r="S154" s="910"/>
      <c r="T154" s="342">
        <v>0.85763888888888884</v>
      </c>
      <c r="U154" s="270">
        <v>0.90347222222222212</v>
      </c>
      <c r="V154" s="114">
        <v>7</v>
      </c>
      <c r="W154" s="93">
        <f t="shared" si="103"/>
        <v>65.999999999999929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-168.18181818181688</v>
      </c>
      <c r="AG154" s="190">
        <f t="shared" si="62"/>
        <v>0.88787878787878871</v>
      </c>
      <c r="AH154" s="898"/>
    </row>
    <row r="155" spans="1:34" s="293" customFormat="1" ht="19.2" customHeight="1">
      <c r="A155" s="908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91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91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1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215</v>
      </c>
      <c r="D160" s="906" t="s">
        <v>130</v>
      </c>
      <c r="E160" s="907"/>
      <c r="F160" s="121"/>
      <c r="G160" s="276"/>
      <c r="H160" s="275"/>
      <c r="I160" s="124"/>
      <c r="J160" s="350">
        <v>13.714285714285714</v>
      </c>
      <c r="K160" s="350">
        <v>1625.7142857142858</v>
      </c>
      <c r="L160" s="351">
        <v>135.20631936985319</v>
      </c>
      <c r="M160" s="350">
        <f t="shared" ref="M160:O160" si="104">AVERAGE(M148:M159)</f>
        <v>13.714285714285714</v>
      </c>
      <c r="N160" s="350">
        <f t="shared" si="104"/>
        <v>1362.0949107837898</v>
      </c>
      <c r="O160" s="351">
        <f t="shared" si="104"/>
        <v>113.9210179395008</v>
      </c>
      <c r="P160" s="127">
        <f t="shared" ref="P160:P167" si="105">M160-J160</f>
        <v>0</v>
      </c>
      <c r="Q160" s="128">
        <f t="shared" ref="Q160:Q167" si="106">O160-L160</f>
        <v>-21.285301430352391</v>
      </c>
      <c r="R160" s="352">
        <f>O160/L160</f>
        <v>0.84257169687367173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1</v>
      </c>
      <c r="AF160" s="127">
        <f t="shared" si="61"/>
        <v>-263.61937493049595</v>
      </c>
      <c r="AG160" s="200">
        <f t="shared" si="62"/>
        <v>0.83784396972640851</v>
      </c>
      <c r="AH160" s="898"/>
    </row>
    <row r="161" spans="1:36" ht="19.2" customHeight="1">
      <c r="A161" s="895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2386.1200000000003</v>
      </c>
      <c r="H161" s="140">
        <f t="shared" ref="H161:H170" si="107">F161*G161</f>
        <v>71893.795600000012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1109.8232558139539</v>
      </c>
      <c r="O161" s="142">
        <f t="shared" ref="O161:O167" si="109">N161/M161</f>
        <v>61.656847545219662</v>
      </c>
      <c r="P161" s="105">
        <f t="shared" si="105"/>
        <v>0</v>
      </c>
      <c r="Q161" s="143">
        <f t="shared" si="106"/>
        <v>-5.0098191214470091</v>
      </c>
      <c r="R161" s="144">
        <f t="shared" ref="R161:R167" si="110">O161/L161</f>
        <v>0.92485271317829487</v>
      </c>
      <c r="S161" s="896">
        <f>R173</f>
        <v>0.92835985095890772</v>
      </c>
      <c r="T161" s="101">
        <v>0.16666666666666666</v>
      </c>
      <c r="U161" s="101">
        <v>0.25624999999999998</v>
      </c>
      <c r="V161" s="106">
        <v>5</v>
      </c>
      <c r="W161" s="146">
        <f t="shared" ref="W161:W172" si="111">(U161-T161)*24*60</f>
        <v>128.99999999999997</v>
      </c>
      <c r="X161" s="154"/>
      <c r="Y161" s="154"/>
      <c r="Z161" s="105"/>
      <c r="AA161" s="105"/>
      <c r="AB161" s="897"/>
      <c r="AC161" s="897"/>
      <c r="AD161" s="106"/>
      <c r="AE161" s="106">
        <v>1</v>
      </c>
      <c r="AF161" s="105">
        <f t="shared" si="61"/>
        <v>-90.176744186046108</v>
      </c>
      <c r="AG161" s="144">
        <f t="shared" si="62"/>
        <v>0.92485271317829487</v>
      </c>
      <c r="AH161" s="896">
        <f>AG173</f>
        <v>0.92993105818488109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3647</v>
      </c>
      <c r="H162" s="140">
        <f t="shared" si="107"/>
        <v>124836.80999999998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2166.5346534653459</v>
      </c>
      <c r="O162" s="142">
        <f t="shared" si="109"/>
        <v>166.65651180502661</v>
      </c>
      <c r="P162" s="105">
        <f t="shared" si="105"/>
        <v>0</v>
      </c>
      <c r="Q162" s="143">
        <f t="shared" si="106"/>
        <v>-6.4204112718964552</v>
      </c>
      <c r="R162" s="144">
        <f t="shared" si="110"/>
        <v>0.96290429042904269</v>
      </c>
      <c r="S162" s="896"/>
      <c r="T162" s="101">
        <v>0.27152777777777776</v>
      </c>
      <c r="U162" s="101">
        <v>0.34166666666666667</v>
      </c>
      <c r="V162" s="106">
        <v>22</v>
      </c>
      <c r="W162" s="146">
        <f t="shared" si="111"/>
        <v>101.00000000000004</v>
      </c>
      <c r="X162" s="154">
        <v>0.26041666666666669</v>
      </c>
      <c r="Y162" s="154">
        <v>0.27083333333333331</v>
      </c>
      <c r="Z162" s="105"/>
      <c r="AA162" s="105"/>
      <c r="AB162" s="897"/>
      <c r="AC162" s="897"/>
      <c r="AD162" s="106"/>
      <c r="AE162" s="106"/>
      <c r="AF162" s="105">
        <f t="shared" si="61"/>
        <v>-83.465346534654145</v>
      </c>
      <c r="AG162" s="144">
        <f t="shared" si="62"/>
        <v>0.96290429042904258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2519.4</v>
      </c>
      <c r="H163" s="140">
        <f t="shared" si="107"/>
        <v>86239.061999999991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2159.4857142857145</v>
      </c>
      <c r="O163" s="142">
        <f t="shared" si="109"/>
        <v>196.31688311688313</v>
      </c>
      <c r="P163" s="105">
        <f t="shared" si="105"/>
        <v>0</v>
      </c>
      <c r="Q163" s="143">
        <f t="shared" si="106"/>
        <v>-8.2285714285713993</v>
      </c>
      <c r="R163" s="144">
        <f t="shared" si="110"/>
        <v>0.95977142857142872</v>
      </c>
      <c r="S163" s="896"/>
      <c r="T163" s="101">
        <v>0.34652777777777777</v>
      </c>
      <c r="U163" s="101">
        <v>0.39513888888888887</v>
      </c>
      <c r="V163" s="106">
        <v>7</v>
      </c>
      <c r="W163" s="146">
        <f t="shared" si="111"/>
        <v>69.999999999999986</v>
      </c>
      <c r="X163" s="154"/>
      <c r="Y163" s="154"/>
      <c r="Z163" s="105"/>
      <c r="AA163" s="105"/>
      <c r="AB163" s="897"/>
      <c r="AC163" s="897"/>
      <c r="AD163" s="106"/>
      <c r="AE163" s="106"/>
      <c r="AF163" s="105">
        <f t="shared" si="61"/>
        <v>-90.514285714285506</v>
      </c>
      <c r="AG163" s="144">
        <f t="shared" si="62"/>
        <v>0.95977142857142861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3566.5</v>
      </c>
      <c r="H164" s="140">
        <f t="shared" si="107"/>
        <v>129856.26499999998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2488.2558139534881</v>
      </c>
      <c r="O164" s="142">
        <f t="shared" si="109"/>
        <v>248.82558139534882</v>
      </c>
      <c r="P164" s="105">
        <f t="shared" si="105"/>
        <v>0</v>
      </c>
      <c r="Q164" s="143">
        <f t="shared" si="106"/>
        <v>-28.074418604651157</v>
      </c>
      <c r="R164" s="144">
        <f t="shared" si="110"/>
        <v>0.89861170601426088</v>
      </c>
      <c r="S164" s="896"/>
      <c r="T164" s="101">
        <v>0.39999999999999997</v>
      </c>
      <c r="U164" s="101">
        <v>0.4597222222222222</v>
      </c>
      <c r="V164" s="106">
        <v>7</v>
      </c>
      <c r="W164" s="146">
        <f t="shared" si="111"/>
        <v>86.000000000000014</v>
      </c>
      <c r="X164" s="154"/>
      <c r="Y164" s="154"/>
      <c r="Z164" s="105"/>
      <c r="AA164" s="105"/>
      <c r="AB164" s="897"/>
      <c r="AC164" s="897"/>
      <c r="AD164" s="106"/>
      <c r="AE164" s="106"/>
      <c r="AF164" s="105">
        <f>N164-K164</f>
        <v>-280.74418604651191</v>
      </c>
      <c r="AG164" s="144">
        <f>N164/K164</f>
        <v>0.89861170601426077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3566.5</v>
      </c>
      <c r="H165" s="140">
        <f t="shared" si="107"/>
        <v>129856.26499999998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2488.2558139534904</v>
      </c>
      <c r="O165" s="142">
        <f t="shared" si="109"/>
        <v>248.82558139534905</v>
      </c>
      <c r="P165" s="105">
        <f t="shared" si="105"/>
        <v>0</v>
      </c>
      <c r="Q165" s="143">
        <f t="shared" si="106"/>
        <v>-28.07441860465093</v>
      </c>
      <c r="R165" s="144">
        <f t="shared" si="110"/>
        <v>0.89861170601426166</v>
      </c>
      <c r="S165" s="896"/>
      <c r="T165" s="101">
        <v>0.4993055555555555</v>
      </c>
      <c r="U165" s="101">
        <v>0.55902777777777768</v>
      </c>
      <c r="V165" s="106">
        <v>4</v>
      </c>
      <c r="W165" s="146">
        <f t="shared" si="111"/>
        <v>85.999999999999929</v>
      </c>
      <c r="X165" s="154"/>
      <c r="Y165" s="154"/>
      <c r="Z165" s="105"/>
      <c r="AA165" s="105"/>
      <c r="AB165" s="897"/>
      <c r="AC165" s="897"/>
      <c r="AD165" s="106"/>
      <c r="AE165" s="106"/>
      <c r="AF165" s="105">
        <f>N165-K165</f>
        <v>-280.74418604650964</v>
      </c>
      <c r="AG165" s="144">
        <f>N165/K165</f>
        <v>0.89861170601426155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1356.6</v>
      </c>
      <c r="H166" s="140">
        <f t="shared" si="107"/>
        <v>46436.417999999991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2141.9999999999986</v>
      </c>
      <c r="O166" s="142">
        <f t="shared" si="109"/>
        <v>194.72727272727261</v>
      </c>
      <c r="P166" s="105">
        <f t="shared" si="105"/>
        <v>0</v>
      </c>
      <c r="Q166" s="143">
        <f t="shared" si="106"/>
        <v>-9.8181818181819267</v>
      </c>
      <c r="R166" s="144">
        <f t="shared" si="110"/>
        <v>0.95199999999999951</v>
      </c>
      <c r="S166" s="896"/>
      <c r="T166" s="101">
        <v>0.56388888888888877</v>
      </c>
      <c r="U166" s="101">
        <v>0.59027777777777768</v>
      </c>
      <c r="V166" s="106">
        <v>7</v>
      </c>
      <c r="W166" s="146">
        <f t="shared" si="111"/>
        <v>38.000000000000028</v>
      </c>
      <c r="X166" s="154"/>
      <c r="Y166" s="154"/>
      <c r="Z166" s="105"/>
      <c r="AA166" s="105"/>
      <c r="AB166" s="897"/>
      <c r="AC166" s="897"/>
      <c r="AD166" s="106"/>
      <c r="AE166" s="106"/>
      <c r="AF166" s="105">
        <f>N166-K166</f>
        <v>-108.00000000000136</v>
      </c>
      <c r="AG166" s="144">
        <f>N166/K166</f>
        <v>0.9519999999999994</v>
      </c>
      <c r="AH166" s="896"/>
    </row>
    <row r="167" spans="1:36" ht="19.2" customHeight="1">
      <c r="A167" s="895"/>
      <c r="B167" s="186" t="s">
        <v>240</v>
      </c>
      <c r="C167" s="186"/>
      <c r="D167" s="331" t="s">
        <v>217</v>
      </c>
      <c r="E167" s="112"/>
      <c r="F167" s="201">
        <v>30.13</v>
      </c>
      <c r="G167" s="107">
        <v>1122.8800000000001</v>
      </c>
      <c r="H167" s="140">
        <f t="shared" si="107"/>
        <v>33832.374400000001</v>
      </c>
      <c r="I167" s="106">
        <v>1</v>
      </c>
      <c r="J167" s="157">
        <v>18</v>
      </c>
      <c r="K167" s="107">
        <v>1200</v>
      </c>
      <c r="L167" s="142">
        <v>66.666666666666671</v>
      </c>
      <c r="M167" s="157">
        <v>18</v>
      </c>
      <c r="N167" s="107">
        <f t="shared" si="108"/>
        <v>1104.4721311475421</v>
      </c>
      <c r="O167" s="142">
        <f t="shared" si="109"/>
        <v>61.359562841530114</v>
      </c>
      <c r="P167" s="105">
        <f t="shared" si="105"/>
        <v>0</v>
      </c>
      <c r="Q167" s="143">
        <f t="shared" si="106"/>
        <v>-5.3071038251365579</v>
      </c>
      <c r="R167" s="144">
        <f t="shared" si="110"/>
        <v>0.92039344262295164</v>
      </c>
      <c r="S167" s="896"/>
      <c r="T167" s="101">
        <v>0.60624999999999996</v>
      </c>
      <c r="U167" s="101">
        <v>0.64861111111111103</v>
      </c>
      <c r="V167" s="106">
        <v>23</v>
      </c>
      <c r="W167" s="146">
        <f t="shared" si="111"/>
        <v>60.999999999999943</v>
      </c>
      <c r="X167" s="154">
        <v>0.59444444444444444</v>
      </c>
      <c r="Y167" s="154">
        <v>0.60555555555555551</v>
      </c>
      <c r="Z167" s="105"/>
      <c r="AA167" s="105"/>
      <c r="AB167" s="897"/>
      <c r="AC167" s="897"/>
      <c r="AD167" s="106"/>
      <c r="AE167" s="106"/>
      <c r="AF167" s="105">
        <f t="shared" si="61"/>
        <v>-95.527868852457914</v>
      </c>
      <c r="AG167" s="144">
        <f t="shared" si="62"/>
        <v>0.92039344262295175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896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106"/>
      <c r="AE168" s="106"/>
      <c r="AF168" s="105">
        <f t="shared" si="61"/>
        <v>0</v>
      </c>
      <c r="AG168" s="144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896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106"/>
      <c r="AE169" s="106"/>
      <c r="AF169" s="105">
        <f t="shared" si="61"/>
        <v>0</v>
      </c>
      <c r="AG169" s="144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896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106"/>
      <c r="AE170" s="106"/>
      <c r="AF170" s="105">
        <f t="shared" si="61"/>
        <v>0</v>
      </c>
      <c r="AG170" s="144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896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106"/>
      <c r="AE171" s="106"/>
      <c r="AF171" s="105"/>
      <c r="AG171" s="144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896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106"/>
      <c r="AE172" s="106"/>
      <c r="AF172" s="105"/>
      <c r="AG172" s="144"/>
      <c r="AH172" s="896"/>
    </row>
    <row r="173" spans="1:36" ht="19.2" customHeight="1">
      <c r="A173" s="895"/>
      <c r="B173" s="186">
        <v>0</v>
      </c>
      <c r="C173" s="160" t="s">
        <v>221</v>
      </c>
      <c r="D173" s="893" t="s">
        <v>130</v>
      </c>
      <c r="E173" s="893"/>
      <c r="F173" s="161"/>
      <c r="G173" s="126"/>
      <c r="H173" s="162"/>
      <c r="I173" s="163"/>
      <c r="J173" s="126">
        <v>13</v>
      </c>
      <c r="K173" s="126">
        <v>2098.2857142857142</v>
      </c>
      <c r="L173" s="164">
        <v>181.32873792873792</v>
      </c>
      <c r="M173" s="126">
        <f t="shared" ref="M173:O173" si="112">AVERAGE(M161:M172)</f>
        <v>13</v>
      </c>
      <c r="N173" s="126">
        <f t="shared" si="112"/>
        <v>1951.2610546599333</v>
      </c>
      <c r="O173" s="164">
        <f t="shared" si="112"/>
        <v>168.33832011808997</v>
      </c>
      <c r="P173" s="105">
        <f>M173-J173</f>
        <v>0</v>
      </c>
      <c r="Q173" s="143">
        <f>O173-L173</f>
        <v>-12.990417810647955</v>
      </c>
      <c r="R173" s="165">
        <f>O173/L173</f>
        <v>0.92835985095890772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1</v>
      </c>
      <c r="AF173" s="105">
        <f t="shared" si="61"/>
        <v>-147.02465962578094</v>
      </c>
      <c r="AG173" s="144">
        <f t="shared" si="62"/>
        <v>0.92993105818488109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316</v>
      </c>
      <c r="E3" s="829"/>
      <c r="F3" s="818" t="s">
        <v>2</v>
      </c>
      <c r="G3" s="779"/>
      <c r="H3" s="830">
        <v>293861</v>
      </c>
      <c r="I3" s="831"/>
      <c r="J3" s="818" t="s">
        <v>3</v>
      </c>
      <c r="K3" s="779"/>
      <c r="L3" s="823">
        <v>9144517.8832365684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391.34244849659029</v>
      </c>
      <c r="G6" s="820"/>
      <c r="H6" s="798">
        <f>AVERAGE(D13:P13,Q13)</f>
        <v>137.74499791579208</v>
      </c>
      <c r="I6" s="799"/>
      <c r="J6" s="798">
        <f>AVERAGE(D30:E30,G30:H30)</f>
        <v>711.25</v>
      </c>
      <c r="K6" s="799"/>
      <c r="L6" s="800">
        <f>AVERAGE(J30:M30)</f>
        <v>959.02597402597405</v>
      </c>
      <c r="M6" s="801"/>
      <c r="N6" s="802">
        <v>0</v>
      </c>
      <c r="O6" s="787">
        <v>0</v>
      </c>
      <c r="P6" s="803">
        <v>7</v>
      </c>
      <c r="Q6" s="787">
        <v>6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359.09435008018835</v>
      </c>
      <c r="G7" s="791"/>
      <c r="H7" s="792">
        <f>AVERAGE(D14:P14,Q14)</f>
        <v>124.40443452376076</v>
      </c>
      <c r="I7" s="793"/>
      <c r="J7" s="792">
        <f>AVERAGE(D31:E31,G31:H31)</f>
        <v>724.14357016347685</v>
      </c>
      <c r="K7" s="793"/>
      <c r="L7" s="794">
        <f>AVERAGE(J31:M31)</f>
        <v>815.45983444439617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0.90388530638892195</v>
      </c>
      <c r="G8" s="797"/>
      <c r="H8" s="796">
        <f>AVERAGE(D15:O15,P15:Q15)</f>
        <v>0.89525583731465852</v>
      </c>
      <c r="I8" s="797"/>
      <c r="J8" s="796">
        <f>AVERAGE(D32:E32,G32:H32)</f>
        <v>0.98586606145534827</v>
      </c>
      <c r="K8" s="797"/>
      <c r="L8" s="796">
        <f>AVERAGE(J32:M32)</f>
        <v>0.85210769308241718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81.374649859943958</v>
      </c>
      <c r="K13" s="18">
        <v>81.32437711926876</v>
      </c>
      <c r="L13" s="18">
        <v>99.161931818181827</v>
      </c>
      <c r="M13" s="18">
        <v>79.422044695071023</v>
      </c>
      <c r="N13" s="18">
        <v>88.59836263452749</v>
      </c>
      <c r="O13" s="18">
        <v>142.1157059314954</v>
      </c>
      <c r="P13" s="18">
        <v>200.43908313908312</v>
      </c>
      <c r="Q13" s="20">
        <v>150</v>
      </c>
    </row>
    <row r="14" spans="2:17" ht="39.9" customHeight="1">
      <c r="B14" s="771"/>
      <c r="C14" s="13" t="s">
        <v>60</v>
      </c>
      <c r="D14" s="18">
        <v>128.72599812971666</v>
      </c>
      <c r="E14" s="18">
        <v>91.05133485687773</v>
      </c>
      <c r="F14" s="18">
        <v>118.02131142990329</v>
      </c>
      <c r="G14" s="18">
        <v>274.26172602664553</v>
      </c>
      <c r="H14" s="18">
        <v>228.4142612610768</v>
      </c>
      <c r="I14" s="18">
        <v>75.43422504788704</v>
      </c>
      <c r="J14" s="18">
        <v>69.970385499054288</v>
      </c>
      <c r="K14" s="18">
        <v>70.950253059942227</v>
      </c>
      <c r="L14" s="18">
        <v>91.249758977404213</v>
      </c>
      <c r="M14" s="18">
        <v>71.966401569907575</v>
      </c>
      <c r="N14" s="18">
        <v>79.783190835501969</v>
      </c>
      <c r="O14" s="18">
        <v>116.23742792721697</v>
      </c>
      <c r="P14" s="18">
        <v>183.8939831686379</v>
      </c>
      <c r="Q14" s="8">
        <v>141.70182554287831</v>
      </c>
    </row>
    <row r="15" spans="2:17" ht="39.9" customHeight="1">
      <c r="B15" s="772"/>
      <c r="C15" s="28" t="s">
        <v>61</v>
      </c>
      <c r="D15" s="9">
        <f t="shared" ref="D15:Q15" si="0">D14/D13</f>
        <v>0.88655123265304836</v>
      </c>
      <c r="E15" s="9">
        <f t="shared" si="0"/>
        <v>0.84398363919524022</v>
      </c>
      <c r="F15" s="9">
        <f t="shared" si="0"/>
        <v>0.87812035394586208</v>
      </c>
      <c r="G15" s="9">
        <f t="shared" si="0"/>
        <v>0.90833044143982289</v>
      </c>
      <c r="H15" s="9">
        <f t="shared" si="0"/>
        <v>0.98393835620156167</v>
      </c>
      <c r="I15" s="9">
        <f t="shared" si="0"/>
        <v>0.89348611574007997</v>
      </c>
      <c r="J15" s="9">
        <f t="shared" si="0"/>
        <v>0.85985482726478268</v>
      </c>
      <c r="K15" s="9">
        <f t="shared" si="0"/>
        <v>0.87243524725541954</v>
      </c>
      <c r="L15" s="9">
        <f t="shared" si="0"/>
        <v>0.92020957341487697</v>
      </c>
      <c r="M15" s="9">
        <f t="shared" si="0"/>
        <v>0.9061262757237204</v>
      </c>
      <c r="N15" s="9">
        <f t="shared" si="0"/>
        <v>0.90050412291039139</v>
      </c>
      <c r="O15" s="9">
        <f t="shared" si="0"/>
        <v>0.8179069805503929</v>
      </c>
      <c r="P15" s="30">
        <f t="shared" si="0"/>
        <v>0.91745571915750235</v>
      </c>
      <c r="Q15" s="10">
        <f t="shared" si="0"/>
        <v>0.94467883695252208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774"/>
      <c r="C17" s="28" t="s">
        <v>36</v>
      </c>
      <c r="D17" s="11">
        <v>0.68194444444444435</v>
      </c>
      <c r="E17" s="11">
        <v>0.55069444444444438</v>
      </c>
      <c r="F17" s="11">
        <v>0.59513888888888888</v>
      </c>
      <c r="G17" s="11">
        <v>0.61666666666666659</v>
      </c>
      <c r="H17" s="11">
        <v>0.61874999999999991</v>
      </c>
      <c r="I17" s="11">
        <v>0.72013888888888877</v>
      </c>
      <c r="J17" s="11">
        <v>0.7041666666666665</v>
      </c>
      <c r="K17" s="11">
        <v>0.6944444444444442</v>
      </c>
      <c r="L17" s="11">
        <v>0.95138888888888862</v>
      </c>
      <c r="M17" s="11">
        <v>0.95486111111111083</v>
      </c>
      <c r="N17" s="11">
        <v>0.98611111111111083</v>
      </c>
      <c r="O17" s="21">
        <v>0.84374999999999989</v>
      </c>
      <c r="P17" s="11">
        <v>0.56874999999999987</v>
      </c>
      <c r="Q17" s="31">
        <v>0.59375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4"/>
    </row>
    <row r="21" spans="2:23" ht="22.8" customHeight="1">
      <c r="B21" s="778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6.5</v>
      </c>
      <c r="I22" s="35">
        <v>17.666666666666668</v>
      </c>
      <c r="J22" s="35">
        <v>17.857142857142858</v>
      </c>
      <c r="K22" s="35">
        <v>17.714285714285715</v>
      </c>
      <c r="L22" s="35">
        <v>15.875</v>
      </c>
      <c r="M22" s="35">
        <v>18.444444444444443</v>
      </c>
      <c r="N22" s="35">
        <v>16.899999999999999</v>
      </c>
      <c r="O22" s="35">
        <v>13.5</v>
      </c>
      <c r="P22" s="35">
        <v>12.166666666666666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3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186.8119806763284</v>
      </c>
      <c r="E31" s="7">
        <v>826.37160344363747</v>
      </c>
      <c r="F31" s="7">
        <v>0</v>
      </c>
      <c r="G31" s="7">
        <v>821.69412110974565</v>
      </c>
      <c r="H31" s="44">
        <v>1061.6965754241962</v>
      </c>
      <c r="I31" s="43">
        <v>0</v>
      </c>
      <c r="J31" s="7">
        <v>785.15526461368199</v>
      </c>
      <c r="K31" s="7">
        <v>639.5000000000008</v>
      </c>
      <c r="L31" s="7">
        <v>849.02761729691883</v>
      </c>
      <c r="M31" s="44">
        <v>988.15645586698304</v>
      </c>
      <c r="N31" s="27"/>
      <c r="O31" s="27"/>
      <c r="P31" s="27"/>
      <c r="Q31" s="27"/>
    </row>
    <row r="32" spans="2:23" ht="39.9" customHeight="1">
      <c r="B32" s="772"/>
      <c r="C32" s="62" t="s">
        <v>61</v>
      </c>
      <c r="D32" s="45">
        <f t="shared" ref="D32:M32" si="1">D31/D30</f>
        <v>0.8491453667105836</v>
      </c>
      <c r="E32" s="9">
        <f t="shared" si="1"/>
        <v>1.0016625496286515</v>
      </c>
      <c r="F32" s="9">
        <f t="shared" si="1"/>
        <v>0</v>
      </c>
      <c r="G32" s="9">
        <f t="shared" si="1"/>
        <v>0.91299346789971736</v>
      </c>
      <c r="H32" s="9">
        <f t="shared" si="1"/>
        <v>1.1796628615824403</v>
      </c>
      <c r="I32" s="43">
        <f t="shared" si="1"/>
        <v>0</v>
      </c>
      <c r="J32" s="9">
        <f t="shared" si="1"/>
        <v>0.87239473845964666</v>
      </c>
      <c r="K32" s="9">
        <f t="shared" si="1"/>
        <v>0.84782196969697066</v>
      </c>
      <c r="L32" s="9">
        <f t="shared" si="1"/>
        <v>0.86475035095056541</v>
      </c>
      <c r="M32" s="10">
        <f t="shared" si="1"/>
        <v>0.8234637132224859</v>
      </c>
      <c r="N32" s="27"/>
      <c r="O32" s="27"/>
      <c r="P32" s="27"/>
      <c r="Q32" s="27"/>
    </row>
    <row r="33" spans="2:17" ht="28.8" customHeight="1">
      <c r="B33" s="773" t="s">
        <v>62</v>
      </c>
      <c r="C33" s="62" t="s">
        <v>63</v>
      </c>
      <c r="D33" s="46">
        <v>0.17013888888888887</v>
      </c>
      <c r="E33" s="11">
        <v>0.17708333333333334</v>
      </c>
      <c r="F33" s="11">
        <v>0.17361111111111113</v>
      </c>
      <c r="G33" s="11">
        <v>3233.9999999999986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3.888888888888889E-2</v>
      </c>
      <c r="N33" s="27"/>
      <c r="O33" s="27"/>
      <c r="P33" s="27"/>
      <c r="Q33" s="27"/>
    </row>
    <row r="34" spans="2:17" ht="28.8" customHeight="1">
      <c r="B34" s="774"/>
      <c r="C34" s="62" t="s">
        <v>36</v>
      </c>
      <c r="D34" s="46">
        <v>0.34722222222222227</v>
      </c>
      <c r="E34" s="11">
        <v>0.4291666666666667</v>
      </c>
      <c r="F34" s="11">
        <v>0.23611111111111113</v>
      </c>
      <c r="G34" s="11">
        <v>833.90624999999773</v>
      </c>
      <c r="H34" s="31">
        <v>0.49374999999999997</v>
      </c>
      <c r="I34" s="22">
        <v>0</v>
      </c>
      <c r="J34" s="11">
        <v>0.9868055555555556</v>
      </c>
      <c r="K34" s="11">
        <v>0.78611111111111109</v>
      </c>
      <c r="L34" s="11">
        <v>0.97083333333333333</v>
      </c>
      <c r="M34" s="12">
        <v>46268.024305555555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129562</v>
      </c>
      <c r="F1" s="365" t="s">
        <v>3</v>
      </c>
      <c r="G1" s="366">
        <f>SUM(H5:H124)</f>
        <v>2543479.2948051952</v>
      </c>
      <c r="H1" s="367" t="s">
        <v>244</v>
      </c>
      <c r="I1" s="368">
        <f>+J16+J64+J24+J38+J51+J81+J100+J91+J57+J124+J111</f>
        <v>47.083333333333329</v>
      </c>
      <c r="J1" s="873" t="s">
        <v>245</v>
      </c>
      <c r="K1" s="874"/>
      <c r="L1" s="875"/>
      <c r="M1" s="873" t="s">
        <v>83</v>
      </c>
      <c r="N1" s="874"/>
      <c r="O1" s="874"/>
      <c r="P1" s="874"/>
      <c r="Q1" s="874"/>
      <c r="R1" s="875"/>
    </row>
    <row r="2" spans="1:18" ht="26.25" customHeight="1" thickBot="1">
      <c r="A2" s="879" t="s">
        <v>313</v>
      </c>
      <c r="B2" s="880"/>
      <c r="C2" s="370"/>
      <c r="D2" s="371" t="s">
        <v>90</v>
      </c>
      <c r="E2" s="372">
        <f>AVERAGE(L16,L24,L38,L51,L100,L111,L91)</f>
        <v>571.4280485955743</v>
      </c>
      <c r="F2" s="373" t="s">
        <v>91</v>
      </c>
      <c r="G2" s="374">
        <f>G1/E1</f>
        <v>19.63136795360673</v>
      </c>
      <c r="H2" s="375" t="s">
        <v>247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93</v>
      </c>
      <c r="B3" s="883" t="s">
        <v>248</v>
      </c>
      <c r="C3" s="377"/>
      <c r="D3" s="884" t="s">
        <v>95</v>
      </c>
      <c r="E3" s="884"/>
      <c r="F3" s="885" t="s">
        <v>96</v>
      </c>
      <c r="G3" s="886" t="s">
        <v>249</v>
      </c>
      <c r="H3" s="887" t="s">
        <v>250</v>
      </c>
      <c r="I3" s="888" t="s">
        <v>99</v>
      </c>
      <c r="J3" s="861" t="s">
        <v>103</v>
      </c>
      <c r="K3" s="863" t="s">
        <v>102</v>
      </c>
      <c r="L3" s="865" t="s">
        <v>90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377"/>
      <c r="D4" s="884"/>
      <c r="E4" s="884"/>
      <c r="F4" s="885"/>
      <c r="G4" s="886"/>
      <c r="H4" s="887"/>
      <c r="I4" s="889"/>
      <c r="J4" s="862"/>
      <c r="K4" s="864"/>
      <c r="L4" s="866"/>
      <c r="M4" s="379" t="s">
        <v>113</v>
      </c>
      <c r="N4" s="379" t="s">
        <v>114</v>
      </c>
      <c r="O4" s="862"/>
      <c r="P4" s="892"/>
      <c r="Q4" s="380" t="s">
        <v>115</v>
      </c>
      <c r="R4" s="380" t="s">
        <v>252</v>
      </c>
    </row>
    <row r="5" spans="1:18">
      <c r="A5" s="86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1266</v>
      </c>
      <c r="H5" s="385">
        <f>F5*G5</f>
        <v>32460.240000000002</v>
      </c>
      <c r="I5" s="386"/>
      <c r="J5" s="387">
        <v>10</v>
      </c>
      <c r="K5" s="388">
        <f t="shared" ref="K5:K8" si="0">G5/P5*60</f>
        <v>1519.2000000000005</v>
      </c>
      <c r="L5" s="389">
        <f t="shared" ref="L5:L8" si="1">K5/J5</f>
        <v>151.92000000000004</v>
      </c>
      <c r="M5" s="390">
        <v>0.3888888888888889</v>
      </c>
      <c r="N5" s="390">
        <v>0.4236111111111111</v>
      </c>
      <c r="O5" s="380">
        <v>5</v>
      </c>
      <c r="P5" s="391">
        <f t="shared" ref="P5:P8" si="2">(N5-M5)*24*60</f>
        <v>49.999999999999986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377">
        <v>3268</v>
      </c>
      <c r="H6" s="385">
        <f t="shared" ref="H6:H15" si="3">F6*G6</f>
        <v>97549.8</v>
      </c>
      <c r="I6" s="386"/>
      <c r="J6" s="387">
        <v>13</v>
      </c>
      <c r="K6" s="388">
        <f t="shared" si="0"/>
        <v>1782.5454545454543</v>
      </c>
      <c r="L6" s="389">
        <f t="shared" si="1"/>
        <v>137.11888111888109</v>
      </c>
      <c r="M6" s="390">
        <v>0.42708333333333331</v>
      </c>
      <c r="N6" s="390">
        <v>0.50347222222222221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377">
        <v>2818</v>
      </c>
      <c r="H7" s="385">
        <f t="shared" si="3"/>
        <v>83187.360000000001</v>
      </c>
      <c r="I7" s="386"/>
      <c r="J7" s="387">
        <v>13</v>
      </c>
      <c r="K7" s="388">
        <f t="shared" si="0"/>
        <v>1779.7894736842109</v>
      </c>
      <c r="L7" s="389">
        <f t="shared" si="1"/>
        <v>136.90688259109314</v>
      </c>
      <c r="M7" s="390">
        <v>0.50694444444444442</v>
      </c>
      <c r="N7" s="390">
        <v>0.57291666666666663</v>
      </c>
      <c r="O7" s="380">
        <v>5</v>
      </c>
      <c r="P7" s="391">
        <f t="shared" si="2"/>
        <v>94.999999999999986</v>
      </c>
      <c r="Q7" s="392"/>
      <c r="R7" s="392"/>
    </row>
    <row r="8" spans="1:18">
      <c r="A8" s="867"/>
      <c r="B8" s="381" t="s">
        <v>314</v>
      </c>
      <c r="C8" s="381"/>
      <c r="D8" s="382" t="s">
        <v>257</v>
      </c>
      <c r="E8" s="383"/>
      <c r="F8" s="384">
        <v>30</v>
      </c>
      <c r="G8" s="377">
        <v>763</v>
      </c>
      <c r="H8" s="385">
        <f t="shared" si="3"/>
        <v>22890</v>
      </c>
      <c r="I8" s="386"/>
      <c r="J8" s="387">
        <v>13</v>
      </c>
      <c r="K8" s="388">
        <f t="shared" si="0"/>
        <v>1831.2000000000066</v>
      </c>
      <c r="L8" s="389">
        <f t="shared" si="1"/>
        <v>140.86153846153897</v>
      </c>
      <c r="M8" s="390">
        <v>0.57638888888888895</v>
      </c>
      <c r="N8" s="390">
        <v>0.59375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86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869"/>
      <c r="B16" s="381">
        <v>0</v>
      </c>
      <c r="C16" s="398" t="s">
        <v>258</v>
      </c>
      <c r="D16" s="852" t="s">
        <v>130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1728.1837320574182</v>
      </c>
      <c r="L16" s="404">
        <f>AVERAGE(L5:L15)</f>
        <v>141.70182554287831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763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1831.1999999999975</v>
      </c>
      <c r="L17" s="389">
        <f>K17/J17</f>
        <v>183.11999999999975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870"/>
      <c r="B18" s="381">
        <v>0</v>
      </c>
      <c r="C18" s="394"/>
      <c r="D18" s="382" t="s">
        <v>261</v>
      </c>
      <c r="E18" s="382"/>
      <c r="F18" s="384" t="s">
        <v>236</v>
      </c>
      <c r="G18" s="395">
        <v>3268</v>
      </c>
      <c r="H18" s="385">
        <f t="shared" si="4"/>
        <v>0</v>
      </c>
      <c r="I18" s="386"/>
      <c r="J18" s="387">
        <v>9</v>
      </c>
      <c r="K18" s="388">
        <f t="shared" si="5"/>
        <v>1705.0434782608702</v>
      </c>
      <c r="L18" s="389">
        <f t="shared" ref="L18:L19" si="6">K18/J18</f>
        <v>189.4492753623189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870"/>
      <c r="B19" s="381">
        <v>0</v>
      </c>
      <c r="C19" s="394"/>
      <c r="D19" s="382" t="s">
        <v>262</v>
      </c>
      <c r="E19" s="382"/>
      <c r="F19" s="384" t="s">
        <v>236</v>
      </c>
      <c r="G19" s="395">
        <v>2818</v>
      </c>
      <c r="H19" s="385">
        <f t="shared" si="4"/>
        <v>0</v>
      </c>
      <c r="I19" s="386"/>
      <c r="J19" s="387">
        <v>9</v>
      </c>
      <c r="K19" s="388">
        <f t="shared" si="5"/>
        <v>1690.7999999999993</v>
      </c>
      <c r="L19" s="389">
        <f t="shared" si="6"/>
        <v>187.86666666666659</v>
      </c>
      <c r="M19" s="390">
        <v>0.27777777777777779</v>
      </c>
      <c r="N19" s="390">
        <v>0.34722222222222227</v>
      </c>
      <c r="O19" s="380">
        <v>5</v>
      </c>
      <c r="P19" s="391">
        <f t="shared" si="7"/>
        <v>100.00000000000004</v>
      </c>
      <c r="Q19" s="392">
        <v>0.34722222222222227</v>
      </c>
      <c r="R19" s="392">
        <v>0.3888888888888889</v>
      </c>
    </row>
    <row r="20" spans="1:18" ht="15.75" customHeight="1">
      <c r="A20" s="871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871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871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871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872"/>
      <c r="B24" s="381">
        <v>0</v>
      </c>
      <c r="C24" s="240" t="s">
        <v>263</v>
      </c>
      <c r="D24" s="852" t="s">
        <v>130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1742.3478260869558</v>
      </c>
      <c r="L24" s="404">
        <f>AVERAGE(L17:L23)</f>
        <v>186.8119806763284</v>
      </c>
      <c r="M24" s="390"/>
      <c r="N24" s="390"/>
      <c r="O24" s="380"/>
      <c r="P24" s="380"/>
      <c r="Q24" s="380"/>
      <c r="R24" s="380"/>
    </row>
    <row r="25" spans="1:18">
      <c r="A25" s="859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2073</v>
      </c>
      <c r="H25" s="385">
        <f t="shared" ref="H25:H37" si="8">F25*G25</f>
        <v>38412.69</v>
      </c>
      <c r="I25" s="386"/>
      <c r="J25" s="387">
        <v>3</v>
      </c>
      <c r="K25" s="388">
        <f t="shared" ref="K25:K30" si="9">G25/P25*60</f>
        <v>2764</v>
      </c>
      <c r="L25" s="389">
        <f t="shared" ref="L25:L30" si="10">K25/J25</f>
        <v>921.33333333333337</v>
      </c>
      <c r="M25" s="390">
        <v>0.17708333333333334</v>
      </c>
      <c r="N25" s="390">
        <v>0.20833333333333334</v>
      </c>
      <c r="O25" s="380">
        <v>15</v>
      </c>
      <c r="P25" s="391">
        <f>(N25-M25)*24*60</f>
        <v>45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377">
        <v>2771</v>
      </c>
      <c r="H26" s="385">
        <f t="shared" si="8"/>
        <v>50376.78</v>
      </c>
      <c r="I26" s="386"/>
      <c r="J26" s="387">
        <v>4</v>
      </c>
      <c r="K26" s="388">
        <f t="shared" si="9"/>
        <v>2817.966101694914</v>
      </c>
      <c r="L26" s="389">
        <f t="shared" si="10"/>
        <v>704.49152542372849</v>
      </c>
      <c r="M26" s="390">
        <v>0.22222222222222221</v>
      </c>
      <c r="N26" s="390">
        <v>0.26319444444444445</v>
      </c>
      <c r="O26" s="380">
        <v>20</v>
      </c>
      <c r="P26" s="391">
        <f>(N26-M26)*24*60</f>
        <v>59.000000000000028</v>
      </c>
      <c r="Q26" s="392"/>
      <c r="R26" s="392"/>
    </row>
    <row r="27" spans="1:18">
      <c r="A27" s="859"/>
      <c r="B27" s="381" t="s">
        <v>314</v>
      </c>
      <c r="C27" s="408"/>
      <c r="D27" s="409" t="s">
        <v>267</v>
      </c>
      <c r="E27" s="411"/>
      <c r="F27" s="384">
        <v>22.32</v>
      </c>
      <c r="G27" s="377">
        <v>3938</v>
      </c>
      <c r="H27" s="385">
        <f t="shared" si="8"/>
        <v>87896.16</v>
      </c>
      <c r="I27" s="386"/>
      <c r="J27" s="387">
        <v>4</v>
      </c>
      <c r="K27" s="388">
        <f t="shared" si="9"/>
        <v>3068.5714285714271</v>
      </c>
      <c r="L27" s="389">
        <f t="shared" si="10"/>
        <v>767.14285714285677</v>
      </c>
      <c r="M27" s="390">
        <v>0.27361111111111108</v>
      </c>
      <c r="N27" s="390">
        <v>0.32708333333333334</v>
      </c>
      <c r="O27" s="380">
        <v>15</v>
      </c>
      <c r="P27" s="391">
        <f t="shared" ref="P27:P30" si="11">(N27-M27)*24*60</f>
        <v>77.000000000000043</v>
      </c>
      <c r="Q27" s="392"/>
      <c r="R27" s="392"/>
    </row>
    <row r="28" spans="1:18">
      <c r="A28" s="859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2313</v>
      </c>
      <c r="H28" s="385">
        <f t="shared" si="8"/>
        <v>41381.672727272729</v>
      </c>
      <c r="I28" s="386"/>
      <c r="J28" s="387">
        <v>3</v>
      </c>
      <c r="K28" s="388">
        <f t="shared" si="9"/>
        <v>3304.2857142857197</v>
      </c>
      <c r="L28" s="389">
        <f t="shared" si="10"/>
        <v>1101.4285714285732</v>
      </c>
      <c r="M28" s="390">
        <v>0.33958333333333335</v>
      </c>
      <c r="N28" s="390">
        <v>0.36874999999999997</v>
      </c>
      <c r="O28" s="380">
        <v>18</v>
      </c>
      <c r="P28" s="391">
        <f t="shared" si="11"/>
        <v>41.999999999999929</v>
      </c>
      <c r="Q28" s="392"/>
      <c r="R28" s="392"/>
    </row>
    <row r="29" spans="1:18">
      <c r="A29" s="859"/>
      <c r="B29" s="381" t="s">
        <v>314</v>
      </c>
      <c r="C29" s="377"/>
      <c r="D29" s="382" t="s">
        <v>269</v>
      </c>
      <c r="E29" s="411"/>
      <c r="F29" s="384">
        <v>18.77</v>
      </c>
      <c r="G29" s="377">
        <v>1706</v>
      </c>
      <c r="H29" s="385">
        <f t="shared" si="8"/>
        <v>32021.62</v>
      </c>
      <c r="I29" s="386"/>
      <c r="J29" s="387">
        <v>4</v>
      </c>
      <c r="K29" s="388">
        <f t="shared" si="9"/>
        <v>2843.3333333333376</v>
      </c>
      <c r="L29" s="389">
        <f t="shared" si="10"/>
        <v>710.83333333333439</v>
      </c>
      <c r="M29" s="390">
        <v>0.38263888888888892</v>
      </c>
      <c r="N29" s="390">
        <v>0.40763888888888888</v>
      </c>
      <c r="O29" s="380">
        <v>20</v>
      </c>
      <c r="P29" s="391">
        <f t="shared" si="11"/>
        <v>35.99999999999995</v>
      </c>
      <c r="Q29" s="392"/>
      <c r="R29" s="392"/>
    </row>
    <row r="30" spans="1:18">
      <c r="A30" s="859"/>
      <c r="B30" s="381" t="s">
        <v>240</v>
      </c>
      <c r="C30" s="377"/>
      <c r="D30" s="409" t="s">
        <v>270</v>
      </c>
      <c r="E30" s="411"/>
      <c r="F30" s="384">
        <v>24.93</v>
      </c>
      <c r="G30" s="377">
        <v>753</v>
      </c>
      <c r="H30" s="385">
        <f t="shared" si="8"/>
        <v>18772.29</v>
      </c>
      <c r="I30" s="386"/>
      <c r="J30" s="387">
        <v>4</v>
      </c>
      <c r="K30" s="388">
        <f t="shared" si="9"/>
        <v>3011.9999999999945</v>
      </c>
      <c r="L30" s="389">
        <f t="shared" si="10"/>
        <v>752.99999999999864</v>
      </c>
      <c r="M30" s="390">
        <v>0.41875000000000001</v>
      </c>
      <c r="N30" s="390">
        <v>0.4291666666666667</v>
      </c>
      <c r="O30" s="380">
        <v>16</v>
      </c>
      <c r="P30" s="391">
        <f t="shared" si="11"/>
        <v>15.000000000000027</v>
      </c>
      <c r="Q30" s="392"/>
      <c r="R30" s="392"/>
    </row>
    <row r="31" spans="1:18" ht="15.75" customHeight="1">
      <c r="A31" s="859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859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859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2968.3594296475653</v>
      </c>
      <c r="L38" s="404">
        <f>AVERAGE(L25:L37)</f>
        <v>826.37160344363747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4280</v>
      </c>
      <c r="H39" s="385">
        <f t="shared" ref="H39:H47" si="12">F39*G39</f>
        <v>71304.800000000003</v>
      </c>
      <c r="I39" s="386"/>
      <c r="J39" s="387">
        <v>3</v>
      </c>
      <c r="K39" s="388">
        <f t="shared" ref="K39" si="13">G39/P39*60</f>
        <v>2853.3333333333335</v>
      </c>
      <c r="L39" s="389">
        <f t="shared" ref="L39" si="14">K39/J39</f>
        <v>951.1111111111112</v>
      </c>
      <c r="M39" s="390">
        <v>0.17361111111111113</v>
      </c>
      <c r="N39" s="390">
        <v>0.23611111111111113</v>
      </c>
      <c r="O39" s="380">
        <v>10</v>
      </c>
      <c r="P39" s="391">
        <f t="shared" ref="P39" si="15">(N39-M39)*24*60</f>
        <v>90</v>
      </c>
      <c r="Q39" s="392"/>
      <c r="R39" s="392"/>
    </row>
    <row r="40" spans="1:18">
      <c r="A40" s="849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84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849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84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849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850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850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850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130</v>
      </c>
      <c r="E51" s="852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853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1381</v>
      </c>
      <c r="H52" s="385">
        <f>F52*G52</f>
        <v>34566.43</v>
      </c>
      <c r="I52" s="386"/>
      <c r="J52" s="387">
        <v>4</v>
      </c>
      <c r="K52" s="388">
        <f>G52/P52*60</f>
        <v>3314.4000000000065</v>
      </c>
      <c r="L52" s="389">
        <f>K52/J52</f>
        <v>828.60000000000161</v>
      </c>
      <c r="M52" s="390">
        <v>0.17361111111111113</v>
      </c>
      <c r="N52" s="390">
        <v>0.19097222222222221</v>
      </c>
      <c r="O52" s="388">
        <v>10</v>
      </c>
      <c r="P52" s="391">
        <f>(N52-M52)*24*60</f>
        <v>24.99999999999995</v>
      </c>
      <c r="Q52" s="392"/>
      <c r="R52" s="392"/>
    </row>
    <row r="53" spans="1:18" ht="15.6" customHeight="1">
      <c r="A53" s="854"/>
      <c r="B53" s="381" t="s">
        <v>240</v>
      </c>
      <c r="C53" s="394"/>
      <c r="D53" s="410" t="s">
        <v>276</v>
      </c>
      <c r="E53" s="426"/>
      <c r="F53" s="384">
        <v>24.82</v>
      </c>
      <c r="G53" s="393">
        <v>1617</v>
      </c>
      <c r="H53" s="385">
        <f t="shared" ref="H53:H116" si="16">F53*G53</f>
        <v>40133.94</v>
      </c>
      <c r="I53" s="386"/>
      <c r="J53" s="387">
        <v>4</v>
      </c>
      <c r="K53" s="388">
        <f t="shared" ref="K53:K57" si="17">G53/P53*60</f>
        <v>3233.9999999999986</v>
      </c>
      <c r="L53" s="389">
        <f t="shared" ref="L53:L57" si="18">K53/J53</f>
        <v>808.49999999999966</v>
      </c>
      <c r="M53" s="390">
        <v>0.20138888888888887</v>
      </c>
      <c r="N53" s="390">
        <v>0.22222222222222221</v>
      </c>
      <c r="O53" s="388">
        <v>15</v>
      </c>
      <c r="P53" s="391">
        <f t="shared" ref="P53:P57" si="19">(N53-M53)*24*60</f>
        <v>30.000000000000014</v>
      </c>
      <c r="Q53" s="392"/>
      <c r="R53" s="392"/>
    </row>
    <row r="54" spans="1:18" ht="15.6" customHeight="1">
      <c r="A54" s="854"/>
      <c r="B54" s="381" t="s">
        <v>240</v>
      </c>
      <c r="C54" s="394"/>
      <c r="D54" s="410" t="s">
        <v>277</v>
      </c>
      <c r="E54" s="383"/>
      <c r="F54" s="384">
        <v>30</v>
      </c>
      <c r="G54" s="393">
        <v>1779</v>
      </c>
      <c r="H54" s="385">
        <f t="shared" si="16"/>
        <v>53370</v>
      </c>
      <c r="I54" s="386"/>
      <c r="J54" s="387">
        <v>4</v>
      </c>
      <c r="K54" s="388">
        <f t="shared" si="17"/>
        <v>3335.6249999999909</v>
      </c>
      <c r="L54" s="389">
        <f t="shared" si="18"/>
        <v>833.90624999999773</v>
      </c>
      <c r="M54" s="390">
        <v>0.23472222222222219</v>
      </c>
      <c r="N54" s="390">
        <v>0.25694444444444448</v>
      </c>
      <c r="O54" s="388">
        <v>18</v>
      </c>
      <c r="P54" s="391">
        <f t="shared" si="19"/>
        <v>32.000000000000085</v>
      </c>
      <c r="Q54" s="392"/>
      <c r="R54" s="392"/>
    </row>
    <row r="55" spans="1:18" ht="15.6" customHeight="1">
      <c r="A55" s="854"/>
      <c r="B55" s="381" t="s">
        <v>240</v>
      </c>
      <c r="C55" s="394"/>
      <c r="D55" s="412" t="s">
        <v>278</v>
      </c>
      <c r="E55" s="411"/>
      <c r="F55" s="384">
        <v>30</v>
      </c>
      <c r="G55" s="393">
        <v>2029</v>
      </c>
      <c r="H55" s="385">
        <f t="shared" si="16"/>
        <v>60870</v>
      </c>
      <c r="I55" s="386"/>
      <c r="J55" s="387">
        <v>4</v>
      </c>
      <c r="K55" s="388">
        <f t="shared" si="17"/>
        <v>3290.2702702702677</v>
      </c>
      <c r="L55" s="389">
        <f t="shared" si="18"/>
        <v>822.56756756756693</v>
      </c>
      <c r="M55" s="390">
        <v>0.27083333333333331</v>
      </c>
      <c r="N55" s="390">
        <v>0.29652777777777778</v>
      </c>
      <c r="O55" s="388">
        <v>20</v>
      </c>
      <c r="P55" s="391">
        <f t="shared" si="19"/>
        <v>37.000000000000028</v>
      </c>
      <c r="Q55" s="392"/>
      <c r="R55" s="392"/>
    </row>
    <row r="56" spans="1:18" ht="15.6" customHeight="1">
      <c r="A56" s="854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2985</v>
      </c>
      <c r="H56" s="385">
        <f t="shared" si="16"/>
        <v>82027.8</v>
      </c>
      <c r="I56" s="386"/>
      <c r="J56" s="387">
        <v>4</v>
      </c>
      <c r="K56" s="388">
        <f t="shared" si="17"/>
        <v>3256.3636363636338</v>
      </c>
      <c r="L56" s="389">
        <f t="shared" si="18"/>
        <v>814.09090909090844</v>
      </c>
      <c r="M56" s="390">
        <v>0.30694444444444441</v>
      </c>
      <c r="N56" s="390">
        <v>0.34513888888888888</v>
      </c>
      <c r="O56" s="388">
        <v>15</v>
      </c>
      <c r="P56" s="391">
        <f t="shared" si="19"/>
        <v>55.000000000000043</v>
      </c>
      <c r="Q56" s="392">
        <v>0.34513888888888888</v>
      </c>
      <c r="R56" s="392">
        <v>0.38680555555555557</v>
      </c>
    </row>
    <row r="57" spans="1:18" ht="15.75" customHeight="1">
      <c r="A57" s="854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3619</v>
      </c>
      <c r="H57" s="385">
        <f t="shared" si="16"/>
        <v>86132.2</v>
      </c>
      <c r="I57" s="386"/>
      <c r="J57" s="387">
        <v>4</v>
      </c>
      <c r="K57" s="388">
        <f t="shared" si="17"/>
        <v>3290</v>
      </c>
      <c r="L57" s="389">
        <f t="shared" si="18"/>
        <v>822.5</v>
      </c>
      <c r="M57" s="390">
        <v>0.35902777777777778</v>
      </c>
      <c r="N57" s="390">
        <v>0.40486111111111112</v>
      </c>
      <c r="O57" s="388">
        <v>20</v>
      </c>
      <c r="P57" s="391">
        <f t="shared" si="19"/>
        <v>66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854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854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854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854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855"/>
      <c r="B64" s="381">
        <v>0</v>
      </c>
      <c r="C64" s="240" t="s">
        <v>281</v>
      </c>
      <c r="D64" s="852" t="s">
        <v>130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3286.7764844389826</v>
      </c>
      <c r="L64" s="404">
        <f>AVERAGE(L52:L63)</f>
        <v>821.69412110974565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1064</v>
      </c>
      <c r="H65" s="385">
        <f>F65*G65</f>
        <v>19343.52</v>
      </c>
      <c r="I65" s="386"/>
      <c r="J65" s="387">
        <v>3</v>
      </c>
      <c r="K65" s="388">
        <f t="shared" ref="K65:K71" si="20">G65/P65*60</f>
        <v>3546.6666666666715</v>
      </c>
      <c r="L65" s="389">
        <f t="shared" ref="L65:L71" si="21">K65/J65</f>
        <v>1182.2222222222238</v>
      </c>
      <c r="M65" s="390">
        <v>0.17708333333333334</v>
      </c>
      <c r="N65" s="390">
        <v>0.18958333333333333</v>
      </c>
      <c r="O65" s="388">
        <v>15</v>
      </c>
      <c r="P65" s="391">
        <f>(N65-M65)*24*60</f>
        <v>17.999999999999975</v>
      </c>
      <c r="Q65" s="392"/>
      <c r="R65" s="392"/>
    </row>
    <row r="66" spans="1:18" ht="15.6" customHeight="1">
      <c r="A66" s="857"/>
      <c r="B66" s="381" t="s">
        <v>240</v>
      </c>
      <c r="C66" s="394"/>
      <c r="D66" s="432" t="s">
        <v>284</v>
      </c>
      <c r="E66" s="426"/>
      <c r="F66" s="384">
        <v>14.03</v>
      </c>
      <c r="G66" s="393">
        <v>4047</v>
      </c>
      <c r="H66" s="385">
        <f t="shared" ref="H66:H74" si="22">F66*G66</f>
        <v>56779.409999999996</v>
      </c>
      <c r="I66" s="386"/>
      <c r="J66" s="387">
        <v>3</v>
      </c>
      <c r="K66" s="388">
        <f t="shared" si="20"/>
        <v>3194.9999999999964</v>
      </c>
      <c r="L66" s="389">
        <f t="shared" si="21"/>
        <v>1064.9999999999989</v>
      </c>
      <c r="M66" s="390">
        <v>0.20347222222222219</v>
      </c>
      <c r="N66" s="390">
        <v>0.25625000000000003</v>
      </c>
      <c r="O66" s="388">
        <v>20</v>
      </c>
      <c r="P66" s="391">
        <f t="shared" ref="P66:P71" si="23">(N66-M66)*24*60</f>
        <v>76.000000000000085</v>
      </c>
      <c r="Q66" s="392"/>
      <c r="R66" s="392"/>
    </row>
    <row r="67" spans="1:18" ht="15.6" customHeight="1">
      <c r="A67" s="857"/>
      <c r="B67" s="381" t="s">
        <v>240</v>
      </c>
      <c r="C67" s="394"/>
      <c r="D67" s="409" t="s">
        <v>285</v>
      </c>
      <c r="E67" s="411"/>
      <c r="F67" s="384">
        <v>18.18</v>
      </c>
      <c r="G67" s="393">
        <v>1877</v>
      </c>
      <c r="H67" s="385">
        <f t="shared" si="22"/>
        <v>34123.86</v>
      </c>
      <c r="I67" s="386"/>
      <c r="J67" s="387">
        <v>3</v>
      </c>
      <c r="K67" s="388">
        <f t="shared" si="20"/>
        <v>3312.3529411764666</v>
      </c>
      <c r="L67" s="389">
        <f t="shared" si="21"/>
        <v>1104.1176470588223</v>
      </c>
      <c r="M67" s="390">
        <v>0.26805555555555555</v>
      </c>
      <c r="N67" s="390">
        <v>0.29166666666666669</v>
      </c>
      <c r="O67" s="388">
        <v>17</v>
      </c>
      <c r="P67" s="391">
        <f t="shared" si="23"/>
        <v>34.000000000000043</v>
      </c>
      <c r="Q67" s="392"/>
      <c r="R67" s="392"/>
    </row>
    <row r="68" spans="1:18" ht="15.6" customHeight="1">
      <c r="A68" s="857"/>
      <c r="B68" s="381" t="s">
        <v>240</v>
      </c>
      <c r="C68" s="394"/>
      <c r="D68" s="410" t="s">
        <v>286</v>
      </c>
      <c r="E68" s="411"/>
      <c r="F68" s="384">
        <v>17.07</v>
      </c>
      <c r="G68" s="393">
        <v>1469</v>
      </c>
      <c r="H68" s="385">
        <f t="shared" si="22"/>
        <v>25075.83</v>
      </c>
      <c r="I68" s="386"/>
      <c r="J68" s="387">
        <v>3</v>
      </c>
      <c r="K68" s="388">
        <f t="shared" si="20"/>
        <v>3264.4444444444366</v>
      </c>
      <c r="L68" s="389">
        <f t="shared" si="21"/>
        <v>1088.1481481481455</v>
      </c>
      <c r="M68" s="390">
        <v>0.30208333333333331</v>
      </c>
      <c r="N68" s="390">
        <v>0.32083333333333336</v>
      </c>
      <c r="O68" s="388">
        <v>15</v>
      </c>
      <c r="P68" s="391">
        <f t="shared" si="23"/>
        <v>27.000000000000064</v>
      </c>
      <c r="Q68" s="392"/>
      <c r="R68" s="392"/>
    </row>
    <row r="69" spans="1:18" ht="15.6" customHeight="1">
      <c r="A69" s="857"/>
      <c r="B69" s="381" t="s">
        <v>240</v>
      </c>
      <c r="C69" s="394"/>
      <c r="D69" s="412" t="s">
        <v>287</v>
      </c>
      <c r="E69" s="411"/>
      <c r="F69" s="384">
        <v>20.72</v>
      </c>
      <c r="G69" s="393">
        <v>815</v>
      </c>
      <c r="H69" s="385">
        <f t="shared" si="22"/>
        <v>16886.8</v>
      </c>
      <c r="I69" s="386"/>
      <c r="J69" s="387">
        <v>3</v>
      </c>
      <c r="K69" s="388">
        <f t="shared" si="20"/>
        <v>3259.9999999999941</v>
      </c>
      <c r="L69" s="389">
        <f t="shared" si="21"/>
        <v>1086.6666666666647</v>
      </c>
      <c r="M69" s="390">
        <v>0.33333333333333331</v>
      </c>
      <c r="N69" s="390">
        <v>0.34375</v>
      </c>
      <c r="O69" s="388">
        <v>18</v>
      </c>
      <c r="P69" s="391">
        <f t="shared" si="23"/>
        <v>15.000000000000027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6205</v>
      </c>
      <c r="H70" s="385">
        <f t="shared" si="22"/>
        <v>88642.85714285713</v>
      </c>
      <c r="I70" s="386"/>
      <c r="J70" s="387">
        <v>3</v>
      </c>
      <c r="K70" s="388">
        <f t="shared" si="20"/>
        <v>3237.3913043478265</v>
      </c>
      <c r="L70" s="389">
        <f t="shared" si="21"/>
        <v>1079.1304347826087</v>
      </c>
      <c r="M70" s="390">
        <v>0.3576388888888889</v>
      </c>
      <c r="N70" s="390">
        <v>0.4375</v>
      </c>
      <c r="O70" s="388">
        <v>20</v>
      </c>
      <c r="P70" s="391">
        <f t="shared" si="23"/>
        <v>114.99999999999999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289</v>
      </c>
      <c r="E71" s="411"/>
      <c r="F71" s="384">
        <v>24.76</v>
      </c>
      <c r="G71" s="428">
        <v>3637</v>
      </c>
      <c r="H71" s="385">
        <f t="shared" si="22"/>
        <v>90052.12000000001</v>
      </c>
      <c r="I71" s="386"/>
      <c r="J71" s="387">
        <v>4</v>
      </c>
      <c r="K71" s="388">
        <f t="shared" si="20"/>
        <v>3306.3636363636401</v>
      </c>
      <c r="L71" s="389">
        <f t="shared" si="21"/>
        <v>826.59090909091003</v>
      </c>
      <c r="M71" s="390">
        <v>0.44791666666666669</v>
      </c>
      <c r="N71" s="390">
        <v>0.49374999999999997</v>
      </c>
      <c r="O71" s="388">
        <v>15</v>
      </c>
      <c r="P71" s="391">
        <f t="shared" si="23"/>
        <v>65.999999999999929</v>
      </c>
      <c r="Q71" s="392"/>
      <c r="R71" s="392"/>
    </row>
    <row r="72" spans="1:18" ht="15.6" customHeight="1">
      <c r="A72" s="857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857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857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858"/>
      <c r="B75" s="381">
        <v>0</v>
      </c>
      <c r="C75" s="240" t="s">
        <v>290</v>
      </c>
      <c r="D75" s="852" t="s">
        <v>130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3303.1741418570045</v>
      </c>
      <c r="L75" s="404">
        <f>AVERAGE(L65:L74)</f>
        <v>1061.6965754241962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130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386"/>
      <c r="J82" s="387">
        <v>4</v>
      </c>
      <c r="K82" s="388">
        <f>G82/P82*60</f>
        <v>2901.724137931029</v>
      </c>
      <c r="L82" s="389">
        <f t="shared" ref="L82:L84" si="25">K82/J82</f>
        <v>725.43103448275724</v>
      </c>
      <c r="M82" s="390">
        <v>0.72222222222222221</v>
      </c>
      <c r="N82" s="390">
        <v>0.76250000000000007</v>
      </c>
      <c r="O82" s="388">
        <v>20</v>
      </c>
      <c r="P82" s="391">
        <f>(N82-M82)*24*60</f>
        <v>58.000000000000114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5219</v>
      </c>
      <c r="H83" s="439">
        <f t="shared" si="24"/>
        <v>86948.54</v>
      </c>
      <c r="I83" s="386"/>
      <c r="J83" s="387">
        <v>4</v>
      </c>
      <c r="K83" s="388">
        <f t="shared" ref="K83:K84" si="26">G83/P83*60</f>
        <v>2846.7272727272743</v>
      </c>
      <c r="L83" s="389">
        <f t="shared" si="25"/>
        <v>711.68181818181858</v>
      </c>
      <c r="M83" s="390">
        <v>0.77777777777777779</v>
      </c>
      <c r="N83" s="390">
        <v>0.85416666666666663</v>
      </c>
      <c r="O83" s="388">
        <v>22</v>
      </c>
      <c r="P83" s="391">
        <f t="shared" ref="P83:P84" si="27">(N83-M83)*24*60</f>
        <v>109.99999999999993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7806</v>
      </c>
      <c r="H84" s="439">
        <f t="shared" si="24"/>
        <v>139656.43636363637</v>
      </c>
      <c r="I84" s="386"/>
      <c r="J84" s="387">
        <v>3</v>
      </c>
      <c r="K84" s="388">
        <f t="shared" si="26"/>
        <v>2755.0588235294113</v>
      </c>
      <c r="L84" s="389">
        <f t="shared" si="25"/>
        <v>918.35294117647038</v>
      </c>
      <c r="M84" s="390">
        <v>0.86875000000000002</v>
      </c>
      <c r="N84" s="390">
        <v>0.9868055555555556</v>
      </c>
      <c r="O84" s="388">
        <v>21</v>
      </c>
      <c r="P84" s="391">
        <f t="shared" si="27"/>
        <v>170.00000000000003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264</v>
      </c>
      <c r="D91" s="844" t="s">
        <v>130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2834.5034113959045</v>
      </c>
      <c r="L91" s="404">
        <f>AVERAGE(L82:L90)</f>
        <v>785.15526461368199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1471</v>
      </c>
      <c r="H92" s="385">
        <f t="shared" ref="H92:H99" si="28">F92*G92</f>
        <v>36098.339999999997</v>
      </c>
      <c r="I92" s="386"/>
      <c r="J92" s="387">
        <v>3</v>
      </c>
      <c r="K92" s="388">
        <f>G92/P92*60</f>
        <v>2206.4999999999991</v>
      </c>
      <c r="L92" s="389">
        <f t="shared" ref="L92:L93" si="29">K92/J92</f>
        <v>735.49999999999966</v>
      </c>
      <c r="M92" s="390">
        <v>0.72222222222222221</v>
      </c>
      <c r="N92" s="390">
        <v>0.75</v>
      </c>
      <c r="O92" s="380">
        <v>20</v>
      </c>
      <c r="P92" s="391">
        <f>(N92-M92)*24*60</f>
        <v>40.000000000000014</v>
      </c>
      <c r="Q92" s="392"/>
      <c r="R92" s="392"/>
    </row>
    <row r="93" spans="1:18">
      <c r="A93" s="846"/>
      <c r="B93" s="381" t="s">
        <v>240</v>
      </c>
      <c r="C93" s="398"/>
      <c r="D93" s="410" t="s">
        <v>298</v>
      </c>
      <c r="E93" s="429"/>
      <c r="F93" s="384">
        <v>24.33</v>
      </c>
      <c r="G93" s="393">
        <v>1087</v>
      </c>
      <c r="H93" s="385">
        <f t="shared" si="28"/>
        <v>26446.71</v>
      </c>
      <c r="I93" s="386"/>
      <c r="J93" s="387">
        <v>4</v>
      </c>
      <c r="K93" s="388">
        <f t="shared" ref="K93" si="30">G93/P93*60</f>
        <v>2174.0000000000077</v>
      </c>
      <c r="L93" s="389">
        <f t="shared" si="29"/>
        <v>543.50000000000193</v>
      </c>
      <c r="M93" s="390">
        <v>0.76527777777777783</v>
      </c>
      <c r="N93" s="390">
        <v>0.78611111111111109</v>
      </c>
      <c r="O93" s="380">
        <v>22</v>
      </c>
      <c r="P93" s="391">
        <f>(N93-M93)*24*60</f>
        <v>29.999999999999893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847"/>
      <c r="B100" s="381">
        <v>0</v>
      </c>
      <c r="C100" s="240" t="s">
        <v>299</v>
      </c>
      <c r="D100" s="840" t="s">
        <v>130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2190.2500000000036</v>
      </c>
      <c r="L100" s="404">
        <f>AVERAGE(L92:L99)</f>
        <v>639.5000000000008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2021</v>
      </c>
      <c r="H101" s="385">
        <f t="shared" ref="H101:H110" si="31">F101*G101</f>
        <v>50585.630000000005</v>
      </c>
      <c r="I101" s="386"/>
      <c r="J101" s="387">
        <v>4</v>
      </c>
      <c r="K101" s="388">
        <f>G101/P101*60</f>
        <v>3031.5000000000105</v>
      </c>
      <c r="L101" s="389">
        <f t="shared" ref="L101:L106" si="32">K101/J101</f>
        <v>757.87500000000261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3166</v>
      </c>
      <c r="H102" s="385">
        <f t="shared" si="31"/>
        <v>78580.12</v>
      </c>
      <c r="I102" s="386"/>
      <c r="J102" s="387">
        <v>4</v>
      </c>
      <c r="K102" s="388">
        <f t="shared" ref="K102:K106" si="34">G102/P102*60</f>
        <v>2968.1249999999964</v>
      </c>
      <c r="L102" s="389">
        <f t="shared" si="32"/>
        <v>742.03124999999909</v>
      </c>
      <c r="M102" s="390">
        <v>0.68125000000000002</v>
      </c>
      <c r="N102" s="390">
        <v>0.72569444444444453</v>
      </c>
      <c r="O102" s="380">
        <v>21</v>
      </c>
      <c r="P102" s="388">
        <f t="shared" si="33"/>
        <v>64.000000000000085</v>
      </c>
      <c r="Q102" s="392"/>
      <c r="R102" s="392"/>
    </row>
    <row r="103" spans="1:18">
      <c r="A103" s="832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3545</v>
      </c>
      <c r="H103" s="385">
        <f t="shared" si="31"/>
        <v>106350</v>
      </c>
      <c r="I103" s="386"/>
      <c r="J103" s="387">
        <v>3</v>
      </c>
      <c r="K103" s="388">
        <f t="shared" si="34"/>
        <v>3038.5714285714321</v>
      </c>
      <c r="L103" s="389">
        <f t="shared" si="32"/>
        <v>1012.857142857144</v>
      </c>
      <c r="M103" s="390">
        <v>0.74097222222222225</v>
      </c>
      <c r="N103" s="390">
        <v>0.7895833333333333</v>
      </c>
      <c r="O103" s="380">
        <v>22</v>
      </c>
      <c r="P103" s="388">
        <f t="shared" si="33"/>
        <v>69.999999999999915</v>
      </c>
      <c r="Q103" s="392"/>
      <c r="R103" s="392"/>
    </row>
    <row r="104" spans="1:18">
      <c r="A104" s="832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4565</v>
      </c>
      <c r="H104" s="385">
        <f t="shared" si="31"/>
        <v>113029.40000000001</v>
      </c>
      <c r="I104" s="386"/>
      <c r="J104" s="387">
        <v>4</v>
      </c>
      <c r="K104" s="388">
        <f t="shared" si="34"/>
        <v>3112.5</v>
      </c>
      <c r="L104" s="389">
        <f t="shared" si="32"/>
        <v>778.125</v>
      </c>
      <c r="M104" s="390">
        <v>0.80347222222222225</v>
      </c>
      <c r="N104" s="390">
        <v>0.86458333333333337</v>
      </c>
      <c r="O104" s="380">
        <v>20</v>
      </c>
      <c r="P104" s="388">
        <f>(N104-M104)*24*60</f>
        <v>88</v>
      </c>
      <c r="Q104" s="392"/>
      <c r="R104" s="392"/>
    </row>
    <row r="105" spans="1:18">
      <c r="A105" s="832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4560</v>
      </c>
      <c r="H105" s="385">
        <f t="shared" si="31"/>
        <v>108528</v>
      </c>
      <c r="I105" s="386"/>
      <c r="J105" s="387">
        <v>4</v>
      </c>
      <c r="K105" s="388">
        <f t="shared" si="34"/>
        <v>3218.8235294117644</v>
      </c>
      <c r="L105" s="389">
        <f t="shared" si="32"/>
        <v>804.7058823529411</v>
      </c>
      <c r="M105" s="390">
        <v>0.87847222222222221</v>
      </c>
      <c r="N105" s="390">
        <v>0.9375</v>
      </c>
      <c r="O105" s="380">
        <v>20</v>
      </c>
      <c r="P105" s="388">
        <f>(N105-M105)*24*60</f>
        <v>85.000000000000014</v>
      </c>
      <c r="Q105" s="389"/>
      <c r="R105" s="392"/>
    </row>
    <row r="106" spans="1:18">
      <c r="A106" s="83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1398</v>
      </c>
      <c r="H106" s="385">
        <f t="shared" si="31"/>
        <v>23346.6</v>
      </c>
      <c r="I106" s="386"/>
      <c r="J106" s="387">
        <v>3</v>
      </c>
      <c r="K106" s="388">
        <f t="shared" si="34"/>
        <v>2995.7142857142794</v>
      </c>
      <c r="L106" s="389">
        <f t="shared" si="32"/>
        <v>998.57142857142651</v>
      </c>
      <c r="M106" s="390">
        <v>0.95138888888888884</v>
      </c>
      <c r="N106" s="390">
        <v>0.97083333333333333</v>
      </c>
      <c r="O106" s="380">
        <v>20</v>
      </c>
      <c r="P106" s="388">
        <f>(N106-M106)*24*60</f>
        <v>28.00000000000006</v>
      </c>
      <c r="Q106" s="389"/>
      <c r="R106" s="392"/>
    </row>
    <row r="107" spans="1:18">
      <c r="A107" s="832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281</v>
      </c>
      <c r="D111" s="833" t="s">
        <v>130</v>
      </c>
      <c r="E111" s="834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3060.8723739495804</v>
      </c>
      <c r="L111" s="404">
        <f>AVERAGE(L101:L110)</f>
        <v>849.02761729691883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1471</v>
      </c>
      <c r="H112" s="439">
        <f t="shared" si="16"/>
        <v>26742.78</v>
      </c>
      <c r="I112" s="386"/>
      <c r="J112" s="387">
        <v>3</v>
      </c>
      <c r="K112" s="388">
        <f t="shared" ref="K112:K116" si="35">G112/P112*60</f>
        <v>2942.0000000000105</v>
      </c>
      <c r="L112" s="389">
        <f t="shared" ref="L112:L116" si="36">K112/J112</f>
        <v>980.66666666667015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6" si="37">(N112-M112)*24*60</f>
        <v>29.999999999999893</v>
      </c>
      <c r="Q112" s="380"/>
      <c r="R112" s="380"/>
    </row>
    <row r="113" spans="1:18">
      <c r="A113" s="835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1562</v>
      </c>
      <c r="H113" s="439">
        <f t="shared" si="16"/>
        <v>28397.16</v>
      </c>
      <c r="I113" s="386"/>
      <c r="J113" s="387">
        <v>3</v>
      </c>
      <c r="K113" s="388">
        <f t="shared" si="35"/>
        <v>2928.75000000001</v>
      </c>
      <c r="L113" s="389">
        <f t="shared" si="36"/>
        <v>976.2500000000033</v>
      </c>
      <c r="M113" s="390">
        <v>0.75763888888888886</v>
      </c>
      <c r="N113" s="390">
        <v>0.77986111111111101</v>
      </c>
      <c r="O113" s="380">
        <v>21</v>
      </c>
      <c r="P113" s="391">
        <f t="shared" si="37"/>
        <v>31.999999999999886</v>
      </c>
      <c r="Q113" s="392"/>
      <c r="R113" s="392"/>
    </row>
    <row r="114" spans="1:18">
      <c r="A114" s="835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4016</v>
      </c>
      <c r="H114" s="439">
        <f t="shared" si="16"/>
        <v>114737.12</v>
      </c>
      <c r="I114" s="386"/>
      <c r="J114" s="387">
        <v>3</v>
      </c>
      <c r="K114" s="388">
        <f t="shared" si="35"/>
        <v>3011.9999999999927</v>
      </c>
      <c r="L114" s="389">
        <f t="shared" si="36"/>
        <v>1003.9999999999976</v>
      </c>
      <c r="M114" s="390">
        <v>0.79513888888888884</v>
      </c>
      <c r="N114" s="390">
        <v>0.85069444444444453</v>
      </c>
      <c r="O114" s="380">
        <v>22</v>
      </c>
      <c r="P114" s="391">
        <f t="shared" si="37"/>
        <v>80.000000000000199</v>
      </c>
      <c r="Q114" s="392"/>
      <c r="R114" s="392"/>
    </row>
    <row r="115" spans="1:18">
      <c r="A115" s="835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11373</v>
      </c>
      <c r="H115" s="439">
        <f t="shared" si="16"/>
        <v>162471.42857142855</v>
      </c>
      <c r="I115" s="386"/>
      <c r="J115" s="387">
        <v>3</v>
      </c>
      <c r="K115" s="388">
        <f t="shared" si="35"/>
        <v>2966.8695652774591</v>
      </c>
      <c r="L115" s="389">
        <f t="shared" si="36"/>
        <v>988.95652175915302</v>
      </c>
      <c r="M115" s="390">
        <v>46267.864583333336</v>
      </c>
      <c r="N115" s="390">
        <v>46268.024305555555</v>
      </c>
      <c r="O115" s="380">
        <v>20</v>
      </c>
      <c r="P115" s="391">
        <f t="shared" si="37"/>
        <v>229.99999999534339</v>
      </c>
      <c r="Q115" s="392"/>
      <c r="R115" s="392"/>
    </row>
    <row r="116" spans="1:18">
      <c r="A116" s="835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8175</v>
      </c>
      <c r="H116" s="439">
        <f t="shared" si="16"/>
        <v>114695.25</v>
      </c>
      <c r="I116" s="386"/>
      <c r="J116" s="387">
        <v>3</v>
      </c>
      <c r="K116" s="388">
        <f t="shared" si="35"/>
        <v>2972.727272727273</v>
      </c>
      <c r="L116" s="389">
        <f t="shared" si="36"/>
        <v>990.90909090909099</v>
      </c>
      <c r="M116" s="390">
        <v>3.888888888888889E-2</v>
      </c>
      <c r="N116" s="441">
        <v>0.15347222222222223</v>
      </c>
      <c r="O116" s="380">
        <v>21</v>
      </c>
      <c r="P116" s="391">
        <f t="shared" si="37"/>
        <v>165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835"/>
      <c r="B124" s="398">
        <v>0</v>
      </c>
      <c r="C124" s="240" t="s">
        <v>290</v>
      </c>
      <c r="D124" s="836" t="s">
        <v>130</v>
      </c>
      <c r="E124" s="836"/>
      <c r="F124" s="399"/>
      <c r="G124" s="442"/>
      <c r="H124" s="443"/>
      <c r="I124" s="402"/>
      <c r="J124" s="403">
        <f>AVERAGE(J112:J123)</f>
        <v>3</v>
      </c>
      <c r="K124" s="403">
        <f>AVERAGE(K112:K123)</f>
        <v>2964.4693676009492</v>
      </c>
      <c r="L124" s="404">
        <f>AVERAGE(L112:L123)</f>
        <v>988.15645586698304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52" sqref="B152"/>
      <selection pane="bottomLeft" activeCell="B152" sqref="B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164299.00000000003</v>
      </c>
      <c r="F1" s="70" t="s">
        <v>3</v>
      </c>
      <c r="G1" s="71">
        <f>SUM(H5:H173)</f>
        <v>6601038.5884313732</v>
      </c>
      <c r="H1" s="72" t="s">
        <v>79</v>
      </c>
      <c r="I1" s="73">
        <f>M17+M30+M43+M56+M69+M82+M95+M108+M121+M134+M147+M160+M173</f>
        <v>191.90396825396823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82</v>
      </c>
      <c r="Q1" s="956"/>
      <c r="R1" s="956"/>
      <c r="S1" s="956"/>
      <c r="T1" s="956" t="s">
        <v>83</v>
      </c>
      <c r="U1" s="956"/>
      <c r="V1" s="956"/>
      <c r="W1" s="956"/>
      <c r="X1" s="956"/>
      <c r="Y1" s="956"/>
      <c r="Z1" s="74" t="s">
        <v>84</v>
      </c>
      <c r="AA1" s="74" t="s">
        <v>85</v>
      </c>
      <c r="AB1" s="963" t="s">
        <v>86</v>
      </c>
      <c r="AC1" s="964"/>
      <c r="AD1" s="74" t="s">
        <v>84</v>
      </c>
      <c r="AE1" s="74" t="s">
        <v>87</v>
      </c>
      <c r="AF1" s="956" t="s">
        <v>88</v>
      </c>
      <c r="AG1" s="957"/>
      <c r="AH1" s="957"/>
    </row>
    <row r="2" spans="1:34" ht="26.25" customHeight="1">
      <c r="A2" s="958" t="s">
        <v>235</v>
      </c>
      <c r="B2" s="958"/>
      <c r="C2" s="68"/>
      <c r="D2" s="68" t="s">
        <v>90</v>
      </c>
      <c r="E2" s="78">
        <f>AVERAGE(O17,O30,O43,O56,O69,O82,O95,O108,O121,O134,O147,O160,O173)</f>
        <v>123.07386598382863</v>
      </c>
      <c r="F2" s="79" t="s">
        <v>91</v>
      </c>
      <c r="G2" s="80">
        <f>G1/E1</f>
        <v>40.176985790731365</v>
      </c>
      <c r="H2" s="72" t="s">
        <v>92</v>
      </c>
      <c r="I2" s="72">
        <f>COUNT(I5:I173)</f>
        <v>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957"/>
      <c r="AG2" s="957"/>
      <c r="AH2" s="957"/>
    </row>
    <row r="3" spans="1:34" ht="30.6" customHeight="1">
      <c r="A3" s="897" t="s">
        <v>93</v>
      </c>
      <c r="B3" s="897" t="s">
        <v>94</v>
      </c>
      <c r="C3" s="954"/>
      <c r="D3" s="897" t="s">
        <v>95</v>
      </c>
      <c r="E3" s="897"/>
      <c r="F3" s="954" t="s">
        <v>96</v>
      </c>
      <c r="G3" s="946" t="s">
        <v>97</v>
      </c>
      <c r="H3" s="954" t="s">
        <v>98</v>
      </c>
      <c r="I3" s="948" t="s">
        <v>99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102</v>
      </c>
      <c r="O3" s="926" t="s">
        <v>90</v>
      </c>
      <c r="P3" s="952" t="s">
        <v>103</v>
      </c>
      <c r="Q3" s="926" t="s">
        <v>90</v>
      </c>
      <c r="R3" s="953" t="s">
        <v>104</v>
      </c>
      <c r="S3" s="927" t="s">
        <v>105</v>
      </c>
      <c r="T3" s="946" t="s">
        <v>106</v>
      </c>
      <c r="U3" s="946"/>
      <c r="V3" s="947" t="s">
        <v>107</v>
      </c>
      <c r="W3" s="948" t="s">
        <v>108</v>
      </c>
      <c r="X3" s="946" t="s">
        <v>109</v>
      </c>
      <c r="Y3" s="946"/>
      <c r="Z3" s="949" t="s">
        <v>110</v>
      </c>
      <c r="AA3" s="950"/>
      <c r="AB3" s="959" t="s">
        <v>111</v>
      </c>
      <c r="AC3" s="960"/>
      <c r="AD3" s="961" t="s">
        <v>112</v>
      </c>
      <c r="AE3" s="962"/>
      <c r="AF3" s="951" t="s">
        <v>102</v>
      </c>
      <c r="AG3" s="953" t="s">
        <v>104</v>
      </c>
      <c r="AH3" s="927" t="s">
        <v>105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84" t="s">
        <v>113</v>
      </c>
      <c r="U4" s="84" t="s">
        <v>114</v>
      </c>
      <c r="V4" s="946"/>
      <c r="W4" s="948"/>
      <c r="X4" s="70" t="s">
        <v>115</v>
      </c>
      <c r="Y4" s="70" t="s">
        <v>36</v>
      </c>
      <c r="Z4" s="84" t="s">
        <v>116</v>
      </c>
      <c r="AA4" s="84" t="s">
        <v>117</v>
      </c>
      <c r="AB4" s="960"/>
      <c r="AC4" s="960"/>
      <c r="AD4" s="84" t="s">
        <v>118</v>
      </c>
      <c r="AE4" s="85" t="s">
        <v>119</v>
      </c>
      <c r="AF4" s="951"/>
      <c r="AG4" s="953"/>
      <c r="AH4" s="927"/>
    </row>
    <row r="5" spans="1:34" ht="18.75" customHeight="1">
      <c r="A5" s="943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5142</v>
      </c>
      <c r="H5" s="92">
        <f t="shared" ref="H5:H16" si="0">F5*G5</f>
        <v>194521.86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2302.3880597014927</v>
      </c>
      <c r="O5" s="95">
        <f t="shared" ref="O5:O12" si="2">N5/M5</f>
        <v>115.11940298507463</v>
      </c>
      <c r="P5" s="97">
        <f t="shared" ref="P5:P12" si="3">M5-J5</f>
        <v>0</v>
      </c>
      <c r="Q5" s="98">
        <f t="shared" ref="Q5:Q12" si="4">O5-L5</f>
        <v>-4.880597014925371</v>
      </c>
      <c r="R5" s="99">
        <f t="shared" ref="R5:R12" si="5">O5/L5</f>
        <v>0.95932835820895523</v>
      </c>
      <c r="S5" s="912">
        <f>R17</f>
        <v>0.88655123265304836</v>
      </c>
      <c r="T5" s="101">
        <v>0.25</v>
      </c>
      <c r="U5" s="101">
        <v>0.34305555555555556</v>
      </c>
      <c r="V5" s="70">
        <v>5</v>
      </c>
      <c r="W5" s="93">
        <f>(U5-T5)*24*60</f>
        <v>134</v>
      </c>
      <c r="X5" s="70"/>
      <c r="Y5" s="70"/>
      <c r="Z5" s="102"/>
      <c r="AA5" s="102"/>
      <c r="AB5" s="897"/>
      <c r="AC5" s="897"/>
      <c r="AD5" s="103"/>
      <c r="AE5" s="103"/>
      <c r="AF5" s="97">
        <f t="shared" ref="AF5:AF70" si="6">N5-K5</f>
        <v>-97.611940298507307</v>
      </c>
      <c r="AG5" s="99">
        <f t="shared" ref="AG5:AG70" si="7">N5/K5</f>
        <v>0.95932835820895523</v>
      </c>
      <c r="AH5" s="912">
        <f>AG17</f>
        <v>0.89369241538839139</v>
      </c>
    </row>
    <row r="6" spans="1:34" ht="19.2" customHeight="1">
      <c r="A6" s="944"/>
      <c r="B6" s="86" t="s">
        <v>238</v>
      </c>
      <c r="C6" s="87"/>
      <c r="D6" s="88" t="s">
        <v>122</v>
      </c>
      <c r="E6" s="89"/>
      <c r="F6" s="90">
        <v>36.92</v>
      </c>
      <c r="G6" s="91">
        <v>1076</v>
      </c>
      <c r="H6" s="92">
        <f t="shared" si="0"/>
        <v>39725.919999999998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1537.1428571428567</v>
      </c>
      <c r="O6" s="95">
        <f t="shared" si="2"/>
        <v>128.09523809523805</v>
      </c>
      <c r="P6" s="97">
        <f t="shared" si="3"/>
        <v>0</v>
      </c>
      <c r="Q6" s="98">
        <f t="shared" si="4"/>
        <v>-38.571428571428612</v>
      </c>
      <c r="R6" s="99">
        <f t="shared" si="5"/>
        <v>0.76857142857142835</v>
      </c>
      <c r="S6" s="912"/>
      <c r="T6" s="101">
        <v>0.35833333333333334</v>
      </c>
      <c r="U6" s="101">
        <v>0.38750000000000001</v>
      </c>
      <c r="V6" s="70">
        <v>22</v>
      </c>
      <c r="W6" s="93">
        <f t="shared" ref="W6:W17" si="8">(U6-T6)*24*60</f>
        <v>42.000000000000014</v>
      </c>
      <c r="X6" s="104">
        <v>0.34722222222222227</v>
      </c>
      <c r="Y6" s="104">
        <v>0.3576388888888889</v>
      </c>
      <c r="Z6" s="105"/>
      <c r="AA6" s="105"/>
      <c r="AB6" s="897"/>
      <c r="AC6" s="897"/>
      <c r="AD6" s="106"/>
      <c r="AE6" s="106"/>
      <c r="AF6" s="97">
        <f t="shared" si="6"/>
        <v>-462.85714285714334</v>
      </c>
      <c r="AG6" s="99">
        <f t="shared" si="7"/>
        <v>0.76857142857142835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2955</v>
      </c>
      <c r="H7" s="92">
        <f t="shared" si="0"/>
        <v>106054.95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2302.5974025974037</v>
      </c>
      <c r="O7" s="95">
        <f t="shared" si="2"/>
        <v>127.92207792207799</v>
      </c>
      <c r="P7" s="97">
        <f t="shared" si="3"/>
        <v>0</v>
      </c>
      <c r="Q7" s="98">
        <f t="shared" si="4"/>
        <v>-14.911255411255354</v>
      </c>
      <c r="R7" s="99">
        <f t="shared" si="5"/>
        <v>0.895603812756672</v>
      </c>
      <c r="S7" s="912"/>
      <c r="T7" s="101">
        <v>0.39166666666666666</v>
      </c>
      <c r="U7" s="101">
        <v>0.44513888888888886</v>
      </c>
      <c r="V7" s="70">
        <v>6</v>
      </c>
      <c r="W7" s="93">
        <f t="shared" si="8"/>
        <v>76.999999999999972</v>
      </c>
      <c r="X7" s="104"/>
      <c r="Y7" s="104"/>
      <c r="Z7" s="105"/>
      <c r="AA7" s="105"/>
      <c r="AB7" s="897"/>
      <c r="AC7" s="897"/>
      <c r="AD7" s="106"/>
      <c r="AE7" s="106"/>
      <c r="AF7" s="97">
        <f t="shared" si="6"/>
        <v>-268.40259740259626</v>
      </c>
      <c r="AG7" s="99">
        <f t="shared" si="7"/>
        <v>0.895603812756672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1073</v>
      </c>
      <c r="H8" s="92">
        <f t="shared" si="0"/>
        <v>30966.78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2299.285714285716</v>
      </c>
      <c r="O8" s="95">
        <f t="shared" si="2"/>
        <v>135.25210084033623</v>
      </c>
      <c r="P8" s="97">
        <f t="shared" si="3"/>
        <v>0</v>
      </c>
      <c r="Q8" s="98">
        <f t="shared" si="4"/>
        <v>-15.983193277310846</v>
      </c>
      <c r="R8" s="99">
        <f t="shared" si="5"/>
        <v>0.89431571928654829</v>
      </c>
      <c r="S8" s="912"/>
      <c r="T8" s="101">
        <v>0.44999999999999996</v>
      </c>
      <c r="U8" s="101">
        <v>0.46944444444444439</v>
      </c>
      <c r="V8" s="70">
        <v>7</v>
      </c>
      <c r="W8" s="93">
        <f t="shared" si="8"/>
        <v>27.999999999999979</v>
      </c>
      <c r="X8" s="104"/>
      <c r="Y8" s="104"/>
      <c r="Z8" s="105"/>
      <c r="AA8" s="105"/>
      <c r="AB8" s="897"/>
      <c r="AC8" s="897"/>
      <c r="AD8" s="106"/>
      <c r="AE8" s="106"/>
      <c r="AF8" s="97">
        <f t="shared" si="6"/>
        <v>-271.71428571428396</v>
      </c>
      <c r="AG8" s="99">
        <f t="shared" si="7"/>
        <v>0.89431571928654841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941</v>
      </c>
      <c r="H9" s="92">
        <f t="shared" si="0"/>
        <v>34562.93</v>
      </c>
      <c r="I9" s="106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2352.4999999999927</v>
      </c>
      <c r="O9" s="95">
        <f t="shared" si="2"/>
        <v>130.69444444444403</v>
      </c>
      <c r="P9" s="97">
        <f t="shared" si="3"/>
        <v>0</v>
      </c>
      <c r="Q9" s="98">
        <f t="shared" si="4"/>
        <v>-12.138888888889312</v>
      </c>
      <c r="R9" s="99">
        <f t="shared" si="5"/>
        <v>0.91501361338000486</v>
      </c>
      <c r="S9" s="912"/>
      <c r="T9" s="101">
        <v>0.50972222222222208</v>
      </c>
      <c r="U9" s="101">
        <v>0.5263888888888888</v>
      </c>
      <c r="V9" s="70">
        <v>5</v>
      </c>
      <c r="W9" s="93">
        <f t="shared" si="8"/>
        <v>24.000000000000075</v>
      </c>
      <c r="X9" s="104"/>
      <c r="Y9" s="104"/>
      <c r="Z9" s="105"/>
      <c r="AA9" s="105"/>
      <c r="AB9" s="897"/>
      <c r="AC9" s="897"/>
      <c r="AD9" s="106"/>
      <c r="AE9" s="106">
        <v>1</v>
      </c>
      <c r="AF9" s="97">
        <f t="shared" si="6"/>
        <v>-218.50000000000728</v>
      </c>
      <c r="AG9" s="99">
        <f t="shared" si="7"/>
        <v>0.91501361338000498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1875</v>
      </c>
      <c r="H10" s="92">
        <f t="shared" si="0"/>
        <v>58331.25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2393.6170212765965</v>
      </c>
      <c r="O10" s="95">
        <f t="shared" si="2"/>
        <v>132.97872340425536</v>
      </c>
      <c r="P10" s="97">
        <f t="shared" si="3"/>
        <v>0</v>
      </c>
      <c r="Q10" s="98">
        <f t="shared" si="4"/>
        <v>-20.854609929077981</v>
      </c>
      <c r="R10" s="99">
        <f t="shared" si="5"/>
        <v>0.86443373827251579</v>
      </c>
      <c r="S10" s="913"/>
      <c r="T10" s="101">
        <v>0.53055555555555545</v>
      </c>
      <c r="U10" s="101">
        <v>0.56319444444444433</v>
      </c>
      <c r="V10" s="70">
        <v>6</v>
      </c>
      <c r="W10" s="93">
        <f t="shared" si="8"/>
        <v>46.999999999999993</v>
      </c>
      <c r="X10" s="104"/>
      <c r="Y10" s="104"/>
      <c r="Z10" s="105"/>
      <c r="AA10" s="105"/>
      <c r="AB10" s="897"/>
      <c r="AC10" s="897"/>
      <c r="AD10" s="106"/>
      <c r="AE10" s="106"/>
      <c r="AF10" s="97">
        <f>N10-K10</f>
        <v>-375.38297872340354</v>
      </c>
      <c r="AG10" s="99">
        <f>N10/K10</f>
        <v>0.86443373827251591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2363</v>
      </c>
      <c r="H11" s="92">
        <f t="shared" si="0"/>
        <v>90928.239999999991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2531.7857142857165</v>
      </c>
      <c r="O11" s="95">
        <f t="shared" si="2"/>
        <v>133.25187969924824</v>
      </c>
      <c r="P11" s="97">
        <f t="shared" si="3"/>
        <v>0</v>
      </c>
      <c r="Q11" s="98">
        <f t="shared" si="4"/>
        <v>-12.484962406014915</v>
      </c>
      <c r="R11" s="99">
        <f t="shared" si="5"/>
        <v>0.91433214672651375</v>
      </c>
      <c r="S11" s="913"/>
      <c r="T11" s="101">
        <v>0.56805555555555542</v>
      </c>
      <c r="U11" s="101">
        <v>0.60694444444444429</v>
      </c>
      <c r="V11" s="70">
        <v>7</v>
      </c>
      <c r="W11" s="93">
        <f t="shared" si="8"/>
        <v>55.999999999999957</v>
      </c>
      <c r="X11" s="104"/>
      <c r="Y11" s="104"/>
      <c r="Z11" s="105"/>
      <c r="AA11" s="105"/>
      <c r="AB11" s="897"/>
      <c r="AC11" s="897"/>
      <c r="AD11" s="106"/>
      <c r="AE11" s="106"/>
      <c r="AF11" s="97">
        <f>N11-K11</f>
        <v>-237.21428571428351</v>
      </c>
      <c r="AG11" s="99">
        <f>N11/K11</f>
        <v>0.91433214672651375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3584</v>
      </c>
      <c r="H12" s="92">
        <f t="shared" si="0"/>
        <v>135475.19999999998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2529.8823529411761</v>
      </c>
      <c r="O12" s="95">
        <f t="shared" si="2"/>
        <v>126.4941176470588</v>
      </c>
      <c r="P12" s="97">
        <f t="shared" si="3"/>
        <v>0</v>
      </c>
      <c r="Q12" s="98">
        <f t="shared" si="4"/>
        <v>-11.955882352941188</v>
      </c>
      <c r="R12" s="99">
        <f t="shared" si="5"/>
        <v>0.9136447645146899</v>
      </c>
      <c r="S12" s="913"/>
      <c r="T12" s="101">
        <v>0.62291666666666656</v>
      </c>
      <c r="U12" s="101">
        <v>0.68194444444444435</v>
      </c>
      <c r="V12" s="70">
        <v>23</v>
      </c>
      <c r="W12" s="93">
        <f t="shared" si="8"/>
        <v>85.000000000000014</v>
      </c>
      <c r="X12" s="104">
        <v>0.61111111111111105</v>
      </c>
      <c r="Y12" s="104">
        <v>0.62222222222222223</v>
      </c>
      <c r="Z12" s="105"/>
      <c r="AA12" s="105"/>
      <c r="AB12" s="897"/>
      <c r="AC12" s="897"/>
      <c r="AD12" s="106"/>
      <c r="AE12" s="106"/>
      <c r="AF12" s="97">
        <f t="shared" si="6"/>
        <v>-239.11764705882388</v>
      </c>
      <c r="AG12" s="99">
        <f t="shared" si="7"/>
        <v>0.91364476451468979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9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897"/>
      <c r="AC13" s="897"/>
      <c r="AD13" s="106"/>
      <c r="AE13" s="106"/>
      <c r="AF13" s="97">
        <f t="shared" si="6"/>
        <v>0</v>
      </c>
      <c r="AG13" s="99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9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897"/>
      <c r="AC14" s="897"/>
      <c r="AD14" s="106"/>
      <c r="AE14" s="106"/>
      <c r="AF14" s="97">
        <f t="shared" si="6"/>
        <v>0</v>
      </c>
      <c r="AG14" s="99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9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897"/>
      <c r="AC15" s="897"/>
      <c r="AD15" s="106"/>
      <c r="AE15" s="106"/>
      <c r="AF15" s="97">
        <f t="shared" si="6"/>
        <v>0</v>
      </c>
      <c r="AG15" s="99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9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897"/>
      <c r="AC16" s="897"/>
      <c r="AD16" s="106"/>
      <c r="AE16" s="106"/>
      <c r="AF16" s="97">
        <f t="shared" si="6"/>
        <v>0</v>
      </c>
      <c r="AG16" s="99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129</v>
      </c>
      <c r="D17" s="907" t="s">
        <v>130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2281.149890278869</v>
      </c>
      <c r="O17" s="125">
        <f t="shared" si="9"/>
        <v>128.72599812971666</v>
      </c>
      <c r="P17" s="127">
        <f t="shared" ref="P17:P24" si="10">M17-J17</f>
        <v>0</v>
      </c>
      <c r="Q17" s="128">
        <f t="shared" ref="Q17:Q24" si="11">O17-L17</f>
        <v>-16.472602231480465</v>
      </c>
      <c r="R17" s="129">
        <f>O17/L17</f>
        <v>0.88655123265304836</v>
      </c>
      <c r="S17" s="9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1</v>
      </c>
      <c r="AF17" s="127">
        <f t="shared" si="6"/>
        <v>-271.35010972113105</v>
      </c>
      <c r="AG17" s="134">
        <f t="shared" si="7"/>
        <v>0.89369241538839139</v>
      </c>
      <c r="AH17" s="913"/>
    </row>
    <row r="18" spans="1:34" ht="19.2" customHeight="1">
      <c r="A18" s="895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407</v>
      </c>
      <c r="H18" s="140">
        <f t="shared" ref="H18:H29" si="12">F18*G18</f>
        <v>11192.5</v>
      </c>
      <c r="I18" s="10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1285.2631578947357</v>
      </c>
      <c r="O18" s="142">
        <f t="shared" ref="O18:O24" si="14">N18/M18</f>
        <v>107.10526315789464</v>
      </c>
      <c r="P18" s="105">
        <f t="shared" si="10"/>
        <v>0</v>
      </c>
      <c r="Q18" s="143">
        <f t="shared" si="11"/>
        <v>-59.561403508772017</v>
      </c>
      <c r="R18" s="144">
        <f t="shared" ref="R18:R24" si="15">O18/L18</f>
        <v>0.64263157894736789</v>
      </c>
      <c r="S18" s="896">
        <f>R30</f>
        <v>0.84398363919524022</v>
      </c>
      <c r="T18" s="101">
        <v>0.125</v>
      </c>
      <c r="U18" s="101">
        <v>0.13819444444444445</v>
      </c>
      <c r="V18" s="106">
        <v>5</v>
      </c>
      <c r="W18" s="146">
        <f>(U18-T18)*24*60</f>
        <v>19.000000000000014</v>
      </c>
      <c r="X18" s="142"/>
      <c r="Y18" s="142"/>
      <c r="Z18" s="105"/>
      <c r="AA18" s="105"/>
      <c r="AB18" s="897"/>
      <c r="AC18" s="897"/>
      <c r="AD18" s="106"/>
      <c r="AE18" s="106"/>
      <c r="AF18" s="147">
        <f t="shared" si="6"/>
        <v>-714.73684210526426</v>
      </c>
      <c r="AG18" s="148">
        <f t="shared" si="7"/>
        <v>0.64263157894736789</v>
      </c>
      <c r="AH18" s="938">
        <f>AG30</f>
        <v>0.85877677853686341</v>
      </c>
    </row>
    <row r="19" spans="1:34" ht="19.2" customHeight="1">
      <c r="A19" s="895"/>
      <c r="B19" s="149" t="s">
        <v>239</v>
      </c>
      <c r="C19" s="150"/>
      <c r="D19" s="137" t="s">
        <v>133</v>
      </c>
      <c r="E19" s="138"/>
      <c r="F19" s="90">
        <v>53.27</v>
      </c>
      <c r="G19" s="107">
        <v>1606</v>
      </c>
      <c r="H19" s="140">
        <f t="shared" si="12"/>
        <v>85551.62000000001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1319.9999999999998</v>
      </c>
      <c r="O19" s="153">
        <f t="shared" si="14"/>
        <v>77.647058823529392</v>
      </c>
      <c r="P19" s="105">
        <f t="shared" si="10"/>
        <v>0</v>
      </c>
      <c r="Q19" s="143">
        <f t="shared" si="11"/>
        <v>-14.411764705882376</v>
      </c>
      <c r="R19" s="144">
        <f t="shared" si="15"/>
        <v>0.84345047923322658</v>
      </c>
      <c r="S19" s="896"/>
      <c r="T19" s="101">
        <v>0.14236111111111113</v>
      </c>
      <c r="U19" s="101">
        <v>0.19305555555555559</v>
      </c>
      <c r="V19" s="106">
        <v>6</v>
      </c>
      <c r="W19" s="146">
        <f>(U19-T19)*24*60</f>
        <v>73.000000000000014</v>
      </c>
      <c r="X19" s="154"/>
      <c r="Y19" s="154"/>
      <c r="Z19" s="105"/>
      <c r="AA19" s="105"/>
      <c r="AB19" s="897"/>
      <c r="AC19" s="897"/>
      <c r="AD19" s="106"/>
      <c r="AE19" s="106"/>
      <c r="AF19" s="97">
        <f t="shared" si="6"/>
        <v>-245.00000000000023</v>
      </c>
      <c r="AG19" s="99">
        <f t="shared" si="7"/>
        <v>0.84345047923322669</v>
      </c>
      <c r="AH19" s="939"/>
    </row>
    <row r="20" spans="1:34" ht="19.2" customHeight="1">
      <c r="A20" s="895"/>
      <c r="B20" s="149" t="s">
        <v>239</v>
      </c>
      <c r="C20" s="108"/>
      <c r="D20" s="88" t="s">
        <v>134</v>
      </c>
      <c r="E20" s="138"/>
      <c r="F20" s="90">
        <v>49.91</v>
      </c>
      <c r="G20" s="107">
        <v>1683</v>
      </c>
      <c r="H20" s="140">
        <f t="shared" si="12"/>
        <v>83998.53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1422.2535211267607</v>
      </c>
      <c r="O20" s="153">
        <f t="shared" si="14"/>
        <v>83.661971830985919</v>
      </c>
      <c r="P20" s="105">
        <f t="shared" si="10"/>
        <v>0</v>
      </c>
      <c r="Q20" s="143">
        <f t="shared" si="11"/>
        <v>-8.3968516984258486</v>
      </c>
      <c r="R20" s="144">
        <f t="shared" si="15"/>
        <v>0.90878819241326558</v>
      </c>
      <c r="S20" s="896"/>
      <c r="T20" s="101">
        <v>0.20902777777777781</v>
      </c>
      <c r="U20" s="101">
        <v>0.25833333333333336</v>
      </c>
      <c r="V20" s="106">
        <v>23</v>
      </c>
      <c r="W20" s="146">
        <f t="shared" ref="W20:W29" si="16">(U20-T20)*24*60</f>
        <v>70.999999999999986</v>
      </c>
      <c r="X20" s="154">
        <v>0.19722222222222222</v>
      </c>
      <c r="Y20" s="154">
        <v>0.20833333333333334</v>
      </c>
      <c r="Z20" s="105"/>
      <c r="AA20" s="105"/>
      <c r="AB20" s="897"/>
      <c r="AC20" s="897"/>
      <c r="AD20" s="106"/>
      <c r="AE20" s="106"/>
      <c r="AF20" s="147">
        <f t="shared" si="6"/>
        <v>-142.74647887323931</v>
      </c>
      <c r="AG20" s="148">
        <f t="shared" si="7"/>
        <v>0.90878819241326558</v>
      </c>
      <c r="AH20" s="939"/>
    </row>
    <row r="21" spans="1:34" ht="19.2" customHeight="1">
      <c r="A21" s="895"/>
      <c r="B21" s="149" t="s">
        <v>239</v>
      </c>
      <c r="C21" s="155"/>
      <c r="D21" s="156" t="s">
        <v>135</v>
      </c>
      <c r="E21" s="89"/>
      <c r="F21" s="90">
        <v>38.39</v>
      </c>
      <c r="G21" s="91">
        <v>2305.7999999999997</v>
      </c>
      <c r="H21" s="140">
        <f t="shared" si="12"/>
        <v>88519.661999999997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1456.2947368421053</v>
      </c>
      <c r="O21" s="153">
        <f t="shared" si="14"/>
        <v>85.664396284829721</v>
      </c>
      <c r="P21" s="105">
        <f t="shared" si="10"/>
        <v>0</v>
      </c>
      <c r="Q21" s="143">
        <f t="shared" si="11"/>
        <v>-6.3944272445820474</v>
      </c>
      <c r="R21" s="144">
        <f t="shared" si="15"/>
        <v>0.93053976795022697</v>
      </c>
      <c r="S21" s="896"/>
      <c r="T21" s="101">
        <v>0.26319444444444445</v>
      </c>
      <c r="U21" s="101">
        <v>0.32916666666666666</v>
      </c>
      <c r="V21" s="106">
        <v>7</v>
      </c>
      <c r="W21" s="146">
        <f t="shared" si="16"/>
        <v>94.999999999999986</v>
      </c>
      <c r="X21" s="154"/>
      <c r="Y21" s="154"/>
      <c r="Z21" s="105"/>
      <c r="AA21" s="105"/>
      <c r="AB21" s="897"/>
      <c r="AC21" s="897"/>
      <c r="AD21" s="106"/>
      <c r="AE21" s="106"/>
      <c r="AF21" s="97">
        <f t="shared" si="6"/>
        <v>-108.70526315789471</v>
      </c>
      <c r="AG21" s="99">
        <f t="shared" si="7"/>
        <v>0.93053976795022697</v>
      </c>
      <c r="AH21" s="940"/>
    </row>
    <row r="22" spans="1:34" ht="19.2" customHeight="1">
      <c r="A22" s="895"/>
      <c r="B22" s="149" t="s">
        <v>239</v>
      </c>
      <c r="C22" s="155"/>
      <c r="D22" s="88" t="s">
        <v>136</v>
      </c>
      <c r="E22" s="89"/>
      <c r="F22" s="90">
        <v>44.3</v>
      </c>
      <c r="G22" s="91">
        <v>1606</v>
      </c>
      <c r="H22" s="140">
        <f t="shared" si="12"/>
        <v>71145.799999999988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1417.0588235294117</v>
      </c>
      <c r="O22" s="153">
        <f t="shared" si="14"/>
        <v>78.725490196078425</v>
      </c>
      <c r="P22" s="105">
        <f t="shared" si="10"/>
        <v>0</v>
      </c>
      <c r="Q22" s="143">
        <f t="shared" si="11"/>
        <v>-8.2189542483660176</v>
      </c>
      <c r="R22" s="144">
        <f t="shared" si="15"/>
        <v>0.90546889682390519</v>
      </c>
      <c r="S22" s="896"/>
      <c r="T22" s="101">
        <v>0.34444444444444444</v>
      </c>
      <c r="U22" s="101">
        <v>0.39166666666666666</v>
      </c>
      <c r="V22" s="106">
        <v>22</v>
      </c>
      <c r="W22" s="146">
        <f t="shared" si="16"/>
        <v>68</v>
      </c>
      <c r="X22" s="154">
        <v>0.33333333333333331</v>
      </c>
      <c r="Y22" s="154">
        <v>0.34375</v>
      </c>
      <c r="Z22" s="105"/>
      <c r="AA22" s="105"/>
      <c r="AB22" s="897"/>
      <c r="AC22" s="897"/>
      <c r="AD22" s="106"/>
      <c r="AE22" s="106"/>
      <c r="AF22" s="147">
        <f t="shared" si="6"/>
        <v>-147.94117647058829</v>
      </c>
      <c r="AG22" s="148">
        <f t="shared" si="7"/>
        <v>0.9054688968239053</v>
      </c>
      <c r="AH22" s="940"/>
    </row>
    <row r="23" spans="1:34" ht="19.2" customHeight="1">
      <c r="A23" s="895"/>
      <c r="B23" s="149" t="s">
        <v>239</v>
      </c>
      <c r="C23" s="155"/>
      <c r="D23" s="88" t="s">
        <v>137</v>
      </c>
      <c r="E23" s="89"/>
      <c r="F23" s="90">
        <v>49.91</v>
      </c>
      <c r="G23" s="91">
        <v>2914.56</v>
      </c>
      <c r="H23" s="140">
        <f t="shared" si="12"/>
        <v>145465.68959999998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1433.3901639344265</v>
      </c>
      <c r="O23" s="153">
        <f t="shared" si="14"/>
        <v>84.317068466730973</v>
      </c>
      <c r="P23" s="105">
        <f t="shared" si="10"/>
        <v>0</v>
      </c>
      <c r="Q23" s="143">
        <f t="shared" si="11"/>
        <v>-7.7417550626807952</v>
      </c>
      <c r="R23" s="144">
        <f t="shared" si="15"/>
        <v>0.91590425810506482</v>
      </c>
      <c r="S23" s="896"/>
      <c r="T23" s="101">
        <v>0.39652777777777776</v>
      </c>
      <c r="U23" s="101">
        <v>0.48124999999999996</v>
      </c>
      <c r="V23" s="106">
        <v>7</v>
      </c>
      <c r="W23" s="146">
        <f t="shared" si="16"/>
        <v>121.99999999999997</v>
      </c>
      <c r="X23" s="154"/>
      <c r="Y23" s="154"/>
      <c r="Z23" s="105"/>
      <c r="AA23" s="105"/>
      <c r="AB23" s="897"/>
      <c r="AC23" s="897"/>
      <c r="AD23" s="106"/>
      <c r="AE23" s="106">
        <v>1</v>
      </c>
      <c r="AF23" s="97">
        <f t="shared" si="6"/>
        <v>-131.60983606557352</v>
      </c>
      <c r="AG23" s="99">
        <f t="shared" si="7"/>
        <v>0.91590425810506482</v>
      </c>
      <c r="AH23" s="940"/>
    </row>
    <row r="24" spans="1:34" ht="19.2" customHeight="1">
      <c r="A24" s="895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1515</v>
      </c>
      <c r="H24" s="140">
        <f t="shared" si="12"/>
        <v>55645.95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2164.2857142857138</v>
      </c>
      <c r="O24" s="153">
        <f t="shared" si="14"/>
        <v>120.23809523809521</v>
      </c>
      <c r="P24" s="105">
        <f t="shared" si="10"/>
        <v>0</v>
      </c>
      <c r="Q24" s="143">
        <f t="shared" si="11"/>
        <v>-13.09523809523813</v>
      </c>
      <c r="R24" s="144">
        <f t="shared" si="15"/>
        <v>0.90178571428571408</v>
      </c>
      <c r="S24" s="896"/>
      <c r="T24" s="101">
        <v>0.5215277777777777</v>
      </c>
      <c r="U24" s="101">
        <v>0.55069444444444438</v>
      </c>
      <c r="V24" s="106">
        <v>5</v>
      </c>
      <c r="W24" s="146">
        <f t="shared" si="16"/>
        <v>42.000000000000014</v>
      </c>
      <c r="X24" s="154"/>
      <c r="Y24" s="154"/>
      <c r="Z24" s="105"/>
      <c r="AA24" s="105"/>
      <c r="AB24" s="897"/>
      <c r="AC24" s="897"/>
      <c r="AD24" s="106"/>
      <c r="AE24" s="106"/>
      <c r="AF24" s="147">
        <f t="shared" si="6"/>
        <v>-235.71428571428623</v>
      </c>
      <c r="AG24" s="148">
        <f t="shared" si="7"/>
        <v>0.90178571428571408</v>
      </c>
      <c r="AH24" s="940"/>
    </row>
    <row r="25" spans="1:34" ht="19.2" customHeight="1">
      <c r="A25" s="895"/>
      <c r="B25" s="14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4"/>
      <c r="S25" s="896"/>
      <c r="T25" s="101"/>
      <c r="U25" s="101"/>
      <c r="V25" s="106"/>
      <c r="W25" s="146">
        <f t="shared" si="16"/>
        <v>0</v>
      </c>
      <c r="X25" s="106"/>
      <c r="Y25" s="106"/>
      <c r="Z25" s="105"/>
      <c r="AA25" s="105"/>
      <c r="AB25" s="897"/>
      <c r="AC25" s="897"/>
      <c r="AD25" s="106"/>
      <c r="AE25" s="106"/>
      <c r="AF25" s="97">
        <f t="shared" si="6"/>
        <v>0</v>
      </c>
      <c r="AG25" s="99" t="e">
        <f t="shared" si="7"/>
        <v>#DIV/0!</v>
      </c>
      <c r="AH25" s="940"/>
    </row>
    <row r="26" spans="1:34" ht="19.2" customHeight="1">
      <c r="A26" s="895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896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897"/>
      <c r="AC26" s="897"/>
      <c r="AD26" s="106"/>
      <c r="AE26" s="106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896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897"/>
      <c r="AC27" s="897"/>
      <c r="AD27" s="106"/>
      <c r="AE27" s="106"/>
      <c r="AF27" s="97">
        <f t="shared" si="6"/>
        <v>0</v>
      </c>
      <c r="AG27" s="99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896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897"/>
      <c r="AC28" s="897"/>
      <c r="AD28" s="106"/>
      <c r="AE28" s="106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896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897"/>
      <c r="AC29" s="897"/>
      <c r="AD29" s="106"/>
      <c r="AE29" s="106"/>
      <c r="AF29" s="97">
        <f t="shared" si="6"/>
        <v>0</v>
      </c>
      <c r="AG29" s="99"/>
      <c r="AH29" s="940"/>
    </row>
    <row r="30" spans="1:34" ht="19.2" customHeight="1">
      <c r="A30" s="895"/>
      <c r="B30" s="159">
        <v>0</v>
      </c>
      <c r="C30" s="160" t="s">
        <v>140</v>
      </c>
      <c r="D30" s="942" t="s">
        <v>130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1499.7923025161649</v>
      </c>
      <c r="O30" s="164">
        <f t="shared" si="17"/>
        <v>91.05133485687773</v>
      </c>
      <c r="P30" s="105">
        <f t="shared" ref="P30:P36" si="18">M30-J30</f>
        <v>0</v>
      </c>
      <c r="Q30" s="143">
        <f t="shared" ref="Q30:Q36" si="19">O30-L30</f>
        <v>-16.831484937706776</v>
      </c>
      <c r="R30" s="165">
        <f t="shared" ref="R30:R36" si="20">O30/L30</f>
        <v>0.84398363919524022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1</v>
      </c>
      <c r="AF30" s="168">
        <f t="shared" si="6"/>
        <v>-246.63626891240642</v>
      </c>
      <c r="AG30" s="169">
        <f t="shared" ref="AG30" si="21">N30/K30</f>
        <v>0.85877677853686341</v>
      </c>
      <c r="AH30" s="941"/>
    </row>
    <row r="31" spans="1:34" ht="19.2" customHeight="1">
      <c r="A31" s="93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1589</v>
      </c>
      <c r="H31" s="174">
        <f t="shared" ref="H31:H41" si="22">F31*G31</f>
        <v>42108.5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1513.333333333333</v>
      </c>
      <c r="O31" s="177">
        <f t="shared" ref="O31:O36" si="24">N31/M31</f>
        <v>126.11111111111109</v>
      </c>
      <c r="P31" s="178">
        <f t="shared" si="18"/>
        <v>0</v>
      </c>
      <c r="Q31" s="179">
        <f t="shared" si="19"/>
        <v>-40.555555555555571</v>
      </c>
      <c r="R31" s="180">
        <f t="shared" si="20"/>
        <v>0.7566666666666666</v>
      </c>
      <c r="S31" s="933">
        <f>R43</f>
        <v>0.87812035394586208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-486.66666666666697</v>
      </c>
      <c r="AG31" s="184">
        <f t="shared" si="7"/>
        <v>0.75666666666666649</v>
      </c>
      <c r="AH31" s="911">
        <f>AG43</f>
        <v>0.87931733645522658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3294</v>
      </c>
      <c r="H32" s="140">
        <f t="shared" si="22"/>
        <v>112753.62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2080.4210526315783</v>
      </c>
      <c r="O32" s="95">
        <f t="shared" si="24"/>
        <v>160.03238866396757</v>
      </c>
      <c r="P32" s="178">
        <f t="shared" si="18"/>
        <v>0</v>
      </c>
      <c r="Q32" s="98">
        <f t="shared" si="19"/>
        <v>-13.0445344129555</v>
      </c>
      <c r="R32" s="99">
        <f t="shared" si="20"/>
        <v>0.92463157894736825</v>
      </c>
      <c r="S32" s="896"/>
      <c r="T32" s="101">
        <v>0.17361111111111113</v>
      </c>
      <c r="U32" s="101">
        <v>0.23958333333333337</v>
      </c>
      <c r="V32" s="182">
        <v>7</v>
      </c>
      <c r="W32" s="146">
        <f t="shared" si="25"/>
        <v>95.000000000000028</v>
      </c>
      <c r="X32" s="188"/>
      <c r="Y32" s="188"/>
      <c r="Z32" s="189"/>
      <c r="AA32" s="189"/>
      <c r="AB32" s="897"/>
      <c r="AC32" s="897"/>
      <c r="AD32" s="106">
        <v>1</v>
      </c>
      <c r="AE32" s="106"/>
      <c r="AF32" s="97">
        <f t="shared" si="6"/>
        <v>-169.57894736842172</v>
      </c>
      <c r="AG32" s="99">
        <f t="shared" si="7"/>
        <v>0.92463157894736814</v>
      </c>
      <c r="AH32" s="912"/>
    </row>
    <row r="33" spans="1:34" ht="19.2" customHeight="1">
      <c r="A33" s="925"/>
      <c r="B33" s="186" t="s">
        <v>240</v>
      </c>
      <c r="C33" s="106"/>
      <c r="D33" s="88" t="s">
        <v>144</v>
      </c>
      <c r="E33" s="138"/>
      <c r="F33" s="90">
        <v>35.83</v>
      </c>
      <c r="G33" s="173">
        <v>2982.85</v>
      </c>
      <c r="H33" s="140">
        <f t="shared" si="22"/>
        <v>106875.51549999999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2081.0581395348845</v>
      </c>
      <c r="O33" s="95">
        <f t="shared" si="24"/>
        <v>189.18710359408041</v>
      </c>
      <c r="P33" s="178">
        <f t="shared" si="18"/>
        <v>0</v>
      </c>
      <c r="Q33" s="98">
        <f t="shared" si="19"/>
        <v>-15.358350951374121</v>
      </c>
      <c r="R33" s="99">
        <f t="shared" si="20"/>
        <v>0.92491472868217095</v>
      </c>
      <c r="S33" s="896"/>
      <c r="T33" s="101">
        <v>0.24444444444444449</v>
      </c>
      <c r="U33" s="101">
        <v>0.3041666666666667</v>
      </c>
      <c r="V33" s="182">
        <v>7</v>
      </c>
      <c r="W33" s="146">
        <f t="shared" si="25"/>
        <v>85.999999999999972</v>
      </c>
      <c r="X33" s="188"/>
      <c r="Y33" s="188"/>
      <c r="Z33" s="189"/>
      <c r="AA33" s="189"/>
      <c r="AB33" s="897"/>
      <c r="AC33" s="897"/>
      <c r="AD33" s="106"/>
      <c r="AE33" s="106">
        <v>1</v>
      </c>
      <c r="AF33" s="97">
        <f t="shared" si="6"/>
        <v>-168.9418604651155</v>
      </c>
      <c r="AG33" s="190">
        <f t="shared" si="7"/>
        <v>0.92491472868217084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1865</v>
      </c>
      <c r="H34" s="140">
        <f t="shared" si="22"/>
        <v>80456.100000000006</v>
      </c>
      <c r="I34" s="10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1332.1428571428567</v>
      </c>
      <c r="O34" s="95">
        <f t="shared" si="24"/>
        <v>78.3613445378151</v>
      </c>
      <c r="P34" s="178">
        <f t="shared" si="18"/>
        <v>0</v>
      </c>
      <c r="Q34" s="98">
        <f t="shared" si="19"/>
        <v>-9.8739495798319581</v>
      </c>
      <c r="R34" s="99">
        <f t="shared" si="20"/>
        <v>0.88809523809523783</v>
      </c>
      <c r="S34" s="896"/>
      <c r="T34" s="101">
        <v>0.31944444444444448</v>
      </c>
      <c r="U34" s="101">
        <v>0.37777777777777782</v>
      </c>
      <c r="V34" s="193">
        <v>22</v>
      </c>
      <c r="W34" s="146">
        <f t="shared" si="25"/>
        <v>84.000000000000028</v>
      </c>
      <c r="X34" s="188">
        <v>0.30833333333333335</v>
      </c>
      <c r="Y34" s="188">
        <v>0.31805555555555554</v>
      </c>
      <c r="Z34" s="189"/>
      <c r="AA34" s="189"/>
      <c r="AB34" s="897"/>
      <c r="AC34" s="897"/>
      <c r="AD34" s="106"/>
      <c r="AE34" s="106"/>
      <c r="AF34" s="97">
        <f t="shared" si="6"/>
        <v>-167.85714285714334</v>
      </c>
      <c r="AG34" s="190">
        <f t="shared" si="7"/>
        <v>0.88809523809523772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3291.18</v>
      </c>
      <c r="H35" s="140">
        <f t="shared" si="22"/>
        <v>162979.23360000001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1400.5021276595746</v>
      </c>
      <c r="O35" s="95">
        <f t="shared" si="24"/>
        <v>77.805673758865254</v>
      </c>
      <c r="P35" s="178">
        <f t="shared" si="18"/>
        <v>0</v>
      </c>
      <c r="Q35" s="98">
        <f t="shared" si="19"/>
        <v>-9.138770685579189</v>
      </c>
      <c r="R35" s="99">
        <f t="shared" si="20"/>
        <v>0.89488953844062269</v>
      </c>
      <c r="S35" s="896"/>
      <c r="T35" s="101">
        <v>0.38263888888888892</v>
      </c>
      <c r="U35" s="101">
        <v>0.48055555555555557</v>
      </c>
      <c r="V35" s="173">
        <v>7</v>
      </c>
      <c r="W35" s="146">
        <f t="shared" si="25"/>
        <v>140.99999999999997</v>
      </c>
      <c r="X35" s="188"/>
      <c r="Y35" s="188"/>
      <c r="Z35" s="189"/>
      <c r="AA35" s="189"/>
      <c r="AB35" s="897"/>
      <c r="AC35" s="897"/>
      <c r="AD35" s="106"/>
      <c r="AE35" s="106"/>
      <c r="AF35" s="178">
        <f t="shared" si="6"/>
        <v>-164.49787234042537</v>
      </c>
      <c r="AG35" s="184">
        <f t="shared" si="7"/>
        <v>0.8948895384406228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2482.8200000000002</v>
      </c>
      <c r="H36" s="140">
        <f t="shared" si="22"/>
        <v>122949.24640000002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1379.3444444444451</v>
      </c>
      <c r="O36" s="95">
        <f t="shared" si="24"/>
        <v>76.63024691358028</v>
      </c>
      <c r="P36" s="178">
        <f t="shared" si="18"/>
        <v>0</v>
      </c>
      <c r="Q36" s="98">
        <f t="shared" si="19"/>
        <v>-10.314197530864163</v>
      </c>
      <c r="R36" s="99">
        <f t="shared" si="20"/>
        <v>0.88137025204117891</v>
      </c>
      <c r="S36" s="896"/>
      <c r="T36" s="101">
        <v>0.52013888888888893</v>
      </c>
      <c r="U36" s="101">
        <v>0.59513888888888888</v>
      </c>
      <c r="V36" s="173">
        <v>4</v>
      </c>
      <c r="W36" s="146">
        <f t="shared" si="25"/>
        <v>107.99999999999994</v>
      </c>
      <c r="X36" s="188"/>
      <c r="Y36" s="188"/>
      <c r="Z36" s="189"/>
      <c r="AA36" s="189"/>
      <c r="AB36" s="897"/>
      <c r="AC36" s="897"/>
      <c r="AD36" s="106"/>
      <c r="AE36" s="106"/>
      <c r="AF36" s="97">
        <f t="shared" si="6"/>
        <v>-185.65555555555488</v>
      </c>
      <c r="AG36" s="99">
        <f t="shared" si="7"/>
        <v>0.88137025204117903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106"/>
      <c r="AE37" s="106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896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897"/>
      <c r="AC38" s="897"/>
      <c r="AD38" s="106"/>
      <c r="AE38" s="106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896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897"/>
      <c r="AC39" s="897"/>
      <c r="AD39" s="106"/>
      <c r="AE39" s="106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896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897"/>
      <c r="AC40" s="897"/>
      <c r="AD40" s="106"/>
      <c r="AE40" s="106"/>
      <c r="AF40" s="97">
        <f t="shared" si="6"/>
        <v>0</v>
      </c>
      <c r="AG40" s="99" t="e">
        <f t="shared" si="7"/>
        <v>#DIV/0!</v>
      </c>
      <c r="AH40" s="913"/>
    </row>
    <row r="41" spans="1:34" ht="19.2" customHeight="1">
      <c r="A41" s="925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896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897"/>
      <c r="AC41" s="897"/>
      <c r="AD41" s="106"/>
      <c r="AE41" s="106"/>
      <c r="AF41" s="97"/>
      <c r="AG41" s="200"/>
      <c r="AH41" s="913"/>
    </row>
    <row r="42" spans="1:34" ht="19.2" customHeight="1">
      <c r="A42" s="925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896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897"/>
      <c r="AC42" s="897"/>
      <c r="AD42" s="106"/>
      <c r="AE42" s="106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146</v>
      </c>
      <c r="D43" s="893" t="s">
        <v>130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1631.1336591244453</v>
      </c>
      <c r="O43" s="164">
        <f t="shared" si="26"/>
        <v>118.02131142990329</v>
      </c>
      <c r="P43" s="105">
        <f>M43-J43</f>
        <v>0</v>
      </c>
      <c r="Q43" s="143">
        <f>N43-K43</f>
        <v>-223.86634087555467</v>
      </c>
      <c r="R43" s="165">
        <f t="shared" ref="R43:R51" si="27">O43/L43</f>
        <v>0.87812035394586208</v>
      </c>
      <c r="S43" s="896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1</v>
      </c>
      <c r="AF43" s="97">
        <f t="shared" ref="AF43:AF54" si="28">N43-K43</f>
        <v>-223.86634087555467</v>
      </c>
      <c r="AG43" s="134">
        <f t="shared" si="7"/>
        <v>0.87931733645522658</v>
      </c>
      <c r="AH43" s="913"/>
    </row>
    <row r="44" spans="1:34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1592</v>
      </c>
      <c r="H44" s="92">
        <f>F44*G44</f>
        <v>39370.160000000003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2122.666666666667</v>
      </c>
      <c r="O44" s="208">
        <f t="shared" ref="O44:O51" si="30">N44/M44</f>
        <v>424.53333333333342</v>
      </c>
      <c r="P44" s="102">
        <f t="shared" ref="P44:P51" si="31">M44-J44</f>
        <v>1</v>
      </c>
      <c r="Q44" s="209">
        <f t="shared" ref="Q44:Q51" si="32">O44-L44</f>
        <v>-75.466666666666583</v>
      </c>
      <c r="R44" s="210">
        <f t="shared" si="27"/>
        <v>0.84906666666666686</v>
      </c>
      <c r="S44" s="912">
        <f>R56</f>
        <v>0.90833044143982289</v>
      </c>
      <c r="T44" s="181">
        <v>0.125</v>
      </c>
      <c r="U44" s="181">
        <v>0.15625</v>
      </c>
      <c r="V44" s="182">
        <v>5</v>
      </c>
      <c r="W44" s="211">
        <f t="shared" ref="W44:W56" si="33">(U44-T44)*24*60</f>
        <v>45</v>
      </c>
      <c r="X44" s="188"/>
      <c r="Y44" s="188"/>
      <c r="Z44" s="189"/>
      <c r="AA44" s="189"/>
      <c r="AB44" s="897"/>
      <c r="AC44" s="897"/>
      <c r="AD44" s="106"/>
      <c r="AE44" s="106"/>
      <c r="AF44" s="212">
        <f t="shared" si="28"/>
        <v>122.66666666666697</v>
      </c>
      <c r="AG44" s="213">
        <f t="shared" si="7"/>
        <v>1.0613333333333335</v>
      </c>
      <c r="AH44" s="929">
        <f>AG56</f>
        <v>0.98558657266310423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1587</v>
      </c>
      <c r="H45" s="92">
        <f>F45*G45</f>
        <v>39246.51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2070</v>
      </c>
      <c r="O45" s="208">
        <f t="shared" si="30"/>
        <v>414</v>
      </c>
      <c r="P45" s="102">
        <f t="shared" si="31"/>
        <v>1</v>
      </c>
      <c r="Q45" s="209">
        <f t="shared" si="32"/>
        <v>-86</v>
      </c>
      <c r="R45" s="210">
        <f t="shared" si="27"/>
        <v>0.82799999999999996</v>
      </c>
      <c r="S45" s="912"/>
      <c r="T45" s="101">
        <v>0.15972222222222221</v>
      </c>
      <c r="U45" s="101">
        <v>0.19166666666666665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897"/>
      <c r="AC45" s="897"/>
      <c r="AD45" s="106"/>
      <c r="AE45" s="106"/>
      <c r="AF45" s="212">
        <f t="shared" si="28"/>
        <v>70</v>
      </c>
      <c r="AG45" s="213">
        <f t="shared" si="7"/>
        <v>1.0349999999999999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1528</v>
      </c>
      <c r="H46" s="92">
        <f t="shared" ref="H46:H55" si="34">F46*G46</f>
        <v>48025.04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1455.2380952380959</v>
      </c>
      <c r="O46" s="208">
        <f t="shared" si="30"/>
        <v>207.89115646258512</v>
      </c>
      <c r="P46" s="102">
        <f t="shared" si="31"/>
        <v>0</v>
      </c>
      <c r="Q46" s="209">
        <f t="shared" si="32"/>
        <v>-6.394557823129162</v>
      </c>
      <c r="R46" s="210">
        <f t="shared" si="27"/>
        <v>0.97015873015873055</v>
      </c>
      <c r="S46" s="912"/>
      <c r="T46" s="101">
        <v>0.19652777777777777</v>
      </c>
      <c r="U46" s="101">
        <v>0.24027777777777776</v>
      </c>
      <c r="V46" s="182">
        <v>7</v>
      </c>
      <c r="W46" s="211">
        <f t="shared" si="33"/>
        <v>62.999999999999979</v>
      </c>
      <c r="X46" s="188"/>
      <c r="Y46" s="188"/>
      <c r="Z46" s="189"/>
      <c r="AA46" s="189"/>
      <c r="AB46" s="897"/>
      <c r="AC46" s="897"/>
      <c r="AD46" s="106"/>
      <c r="AE46" s="106"/>
      <c r="AF46" s="212">
        <f t="shared" si="28"/>
        <v>-44.761904761904134</v>
      </c>
      <c r="AG46" s="213">
        <f t="shared" si="7"/>
        <v>0.97015873015873055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1013</v>
      </c>
      <c r="H47" s="92">
        <f t="shared" si="34"/>
        <v>28627.38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1447.1428571428567</v>
      </c>
      <c r="O47" s="208">
        <f t="shared" si="30"/>
        <v>206.73469387755094</v>
      </c>
      <c r="P47" s="102">
        <f t="shared" si="31"/>
        <v>0</v>
      </c>
      <c r="Q47" s="209">
        <f t="shared" si="32"/>
        <v>-7.551020408163339</v>
      </c>
      <c r="R47" s="210">
        <f t="shared" si="27"/>
        <v>0.96476190476190438</v>
      </c>
      <c r="S47" s="912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897"/>
      <c r="AC47" s="897"/>
      <c r="AD47" s="106"/>
      <c r="AE47" s="106"/>
      <c r="AF47" s="212">
        <f t="shared" si="28"/>
        <v>-52.857142857143344</v>
      </c>
      <c r="AG47" s="213">
        <f t="shared" si="7"/>
        <v>0.96476190476190449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697</v>
      </c>
      <c r="H48" s="92">
        <f t="shared" si="34"/>
        <v>19843.59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1442.0689655172425</v>
      </c>
      <c r="O48" s="208">
        <f t="shared" si="30"/>
        <v>206.00985221674893</v>
      </c>
      <c r="P48" s="102">
        <f t="shared" si="31"/>
        <v>0</v>
      </c>
      <c r="Q48" s="209">
        <f t="shared" si="32"/>
        <v>-8.2758620689653526</v>
      </c>
      <c r="R48" s="210">
        <f t="shared" si="27"/>
        <v>0.96137931034482838</v>
      </c>
      <c r="S48" s="912"/>
      <c r="T48" s="101">
        <v>0.29097222222222219</v>
      </c>
      <c r="U48" s="101">
        <v>0.31111111111111106</v>
      </c>
      <c r="V48" s="173">
        <v>6</v>
      </c>
      <c r="W48" s="211">
        <f t="shared" si="33"/>
        <v>28.999999999999979</v>
      </c>
      <c r="X48" s="188"/>
      <c r="Y48" s="188"/>
      <c r="Z48" s="189"/>
      <c r="AA48" s="189"/>
      <c r="AB48" s="897"/>
      <c r="AC48" s="897"/>
      <c r="AD48" s="106"/>
      <c r="AE48" s="106"/>
      <c r="AF48" s="212">
        <f t="shared" si="28"/>
        <v>-57.931034482757468</v>
      </c>
      <c r="AG48" s="213">
        <f t="shared" si="7"/>
        <v>0.96137931034482838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1658</v>
      </c>
      <c r="H49" s="92">
        <f t="shared" si="34"/>
        <v>19663.879999999997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1441.7391304347825</v>
      </c>
      <c r="O49" s="208">
        <f t="shared" si="30"/>
        <v>240.28985507246375</v>
      </c>
      <c r="P49" s="102">
        <f t="shared" si="31"/>
        <v>0</v>
      </c>
      <c r="Q49" s="209">
        <f t="shared" si="32"/>
        <v>-32.376811594202934</v>
      </c>
      <c r="R49" s="210">
        <f t="shared" si="27"/>
        <v>0.8812586371850748</v>
      </c>
      <c r="S49" s="912"/>
      <c r="T49" s="101">
        <v>0.31597222222222215</v>
      </c>
      <c r="U49" s="101">
        <v>0.36388888888888882</v>
      </c>
      <c r="V49" s="173">
        <v>7</v>
      </c>
      <c r="W49" s="211">
        <f t="shared" si="33"/>
        <v>69</v>
      </c>
      <c r="X49" s="218"/>
      <c r="Y49" s="218"/>
      <c r="Z49" s="219"/>
      <c r="AA49" s="189"/>
      <c r="AB49" s="897"/>
      <c r="AC49" s="897"/>
      <c r="AD49" s="106"/>
      <c r="AE49" s="106"/>
      <c r="AF49" s="212">
        <f t="shared" si="28"/>
        <v>-194.26086956521749</v>
      </c>
      <c r="AG49" s="213">
        <f t="shared" si="7"/>
        <v>0.88125863718507491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3316.74</v>
      </c>
      <c r="H50" s="92">
        <f t="shared" si="34"/>
        <v>33465.906599999995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1485.107462686567</v>
      </c>
      <c r="O50" s="208">
        <f t="shared" si="30"/>
        <v>247.51791044776118</v>
      </c>
      <c r="P50" s="102">
        <f t="shared" si="31"/>
        <v>0</v>
      </c>
      <c r="Q50" s="209">
        <f t="shared" si="32"/>
        <v>-2.4820895522388184</v>
      </c>
      <c r="R50" s="210">
        <f t="shared" si="27"/>
        <v>0.99007164179104468</v>
      </c>
      <c r="S50" s="912"/>
      <c r="T50" s="101">
        <v>0.38124999999999992</v>
      </c>
      <c r="U50" s="101">
        <v>0.47430555555555548</v>
      </c>
      <c r="V50" s="173">
        <v>25</v>
      </c>
      <c r="W50" s="211">
        <f t="shared" si="33"/>
        <v>134</v>
      </c>
      <c r="X50" s="218">
        <v>0.36805555555555558</v>
      </c>
      <c r="Y50" s="218">
        <v>0.38055555555555554</v>
      </c>
      <c r="Z50" s="219"/>
      <c r="AA50" s="219"/>
      <c r="AB50" s="897"/>
      <c r="AC50" s="897"/>
      <c r="AD50" s="106">
        <v>1</v>
      </c>
      <c r="AE50" s="106"/>
      <c r="AF50" s="212">
        <f t="shared" si="28"/>
        <v>-14.892537313432967</v>
      </c>
      <c r="AG50" s="213">
        <f t="shared" si="7"/>
        <v>0.99007164179104468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3632.6200000000003</v>
      </c>
      <c r="H51" s="92">
        <f t="shared" si="34"/>
        <v>36653.135800000004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1482.7020408163271</v>
      </c>
      <c r="O51" s="208">
        <f t="shared" si="30"/>
        <v>247.11700680272119</v>
      </c>
      <c r="P51" s="102">
        <f t="shared" si="31"/>
        <v>0</v>
      </c>
      <c r="Q51" s="209">
        <f t="shared" si="32"/>
        <v>-2.8829931972788074</v>
      </c>
      <c r="R51" s="210">
        <f t="shared" si="27"/>
        <v>0.98846802721088478</v>
      </c>
      <c r="S51" s="912"/>
      <c r="T51" s="198">
        <v>0.51458333333333328</v>
      </c>
      <c r="U51" s="198">
        <v>0.61666666666666659</v>
      </c>
      <c r="V51" s="173">
        <v>5</v>
      </c>
      <c r="W51" s="211">
        <f t="shared" si="33"/>
        <v>146.99999999999994</v>
      </c>
      <c r="X51" s="218"/>
      <c r="Y51" s="218"/>
      <c r="Z51" s="219"/>
      <c r="AA51" s="219"/>
      <c r="AB51" s="897"/>
      <c r="AC51" s="897"/>
      <c r="AD51" s="106"/>
      <c r="AE51" s="106"/>
      <c r="AF51" s="212">
        <f t="shared" si="28"/>
        <v>-17.297959183672901</v>
      </c>
      <c r="AG51" s="213">
        <f t="shared" si="7"/>
        <v>0.98846802721088478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106"/>
      <c r="AE52" s="106"/>
      <c r="AF52" s="212">
        <f t="shared" si="28"/>
        <v>0</v>
      </c>
      <c r="AG52" s="213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106"/>
      <c r="AE53" s="106"/>
      <c r="AF53" s="212">
        <f t="shared" si="28"/>
        <v>0</v>
      </c>
      <c r="AG53" s="213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106"/>
      <c r="AE54" s="106"/>
      <c r="AF54" s="212">
        <f t="shared" si="28"/>
        <v>0</v>
      </c>
      <c r="AG54" s="213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106"/>
      <c r="AE55" s="106"/>
      <c r="AF55" s="212"/>
      <c r="AG55" s="213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130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1618.3331523128172</v>
      </c>
      <c r="O56" s="164">
        <f t="shared" si="35"/>
        <v>274.26172602664553</v>
      </c>
      <c r="P56" s="225">
        <f>M56-J56</f>
        <v>0.25</v>
      </c>
      <c r="Q56" s="179">
        <f>N56-K56</f>
        <v>-23.666847687182781</v>
      </c>
      <c r="R56" s="226">
        <f t="shared" ref="R56:R60" si="36">O56/L56</f>
        <v>0.90833044143982289</v>
      </c>
      <c r="S56" s="9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1</v>
      </c>
      <c r="AE56" s="167">
        <f>SUM(AE44:AE55)</f>
        <v>0</v>
      </c>
      <c r="AF56" s="230">
        <f>N56-K56</f>
        <v>-23.666847687182781</v>
      </c>
      <c r="AG56" s="144">
        <f>N56/K56</f>
        <v>0.98558657266310423</v>
      </c>
      <c r="AH56" s="929"/>
    </row>
    <row r="57" spans="1:34" ht="19.2" customHeight="1">
      <c r="A57" s="924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2910</v>
      </c>
      <c r="H57" s="140">
        <f t="shared" ref="H57:H66" si="37">F57*G57</f>
        <v>81130.8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1479.6610169491528</v>
      </c>
      <c r="O57" s="142">
        <f t="shared" ref="O57:O60" si="39">N57/M57</f>
        <v>211.38014527845039</v>
      </c>
      <c r="P57" s="231">
        <f t="shared" ref="P57:P60" si="40">M57-J57</f>
        <v>0</v>
      </c>
      <c r="Q57" s="98">
        <f t="shared" ref="Q57:Q60" si="41">O57-L57</f>
        <v>-2.9055690072638924</v>
      </c>
      <c r="R57" s="99">
        <f t="shared" si="36"/>
        <v>0.9864406779661018</v>
      </c>
      <c r="S57" s="912">
        <f>R69</f>
        <v>0.98393835620156167</v>
      </c>
      <c r="T57" s="232">
        <v>0.125</v>
      </c>
      <c r="U57" s="232">
        <v>0.20694444444444443</v>
      </c>
      <c r="V57" s="70">
        <v>5</v>
      </c>
      <c r="W57" s="93">
        <f>(U57-T57)*24*60</f>
        <v>117.99999999999999</v>
      </c>
      <c r="X57" s="104"/>
      <c r="Y57" s="104"/>
      <c r="Z57" s="105"/>
      <c r="AA57" s="105"/>
      <c r="AB57" s="897"/>
      <c r="AC57" s="897"/>
      <c r="AD57" s="106"/>
      <c r="AE57" s="106"/>
      <c r="AF57" s="97">
        <f t="shared" si="6"/>
        <v>-20.338983050847219</v>
      </c>
      <c r="AG57" s="180">
        <f t="shared" si="7"/>
        <v>0.98644067796610191</v>
      </c>
      <c r="AH57" s="911">
        <f>AG69</f>
        <v>0.98428389465420774</v>
      </c>
    </row>
    <row r="58" spans="1:34" ht="19.2" customHeight="1">
      <c r="A58" s="925"/>
      <c r="B58" s="186" t="s">
        <v>238</v>
      </c>
      <c r="C58" s="106"/>
      <c r="D58" s="88" t="s">
        <v>158</v>
      </c>
      <c r="E58" s="89"/>
      <c r="F58" s="90">
        <v>28</v>
      </c>
      <c r="G58" s="91">
        <v>3122</v>
      </c>
      <c r="H58" s="92">
        <f t="shared" si="37"/>
        <v>87416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1486.6666666666663</v>
      </c>
      <c r="O58" s="95">
        <f t="shared" si="39"/>
        <v>212.38095238095232</v>
      </c>
      <c r="P58" s="231">
        <f t="shared" si="40"/>
        <v>0</v>
      </c>
      <c r="Q58" s="98">
        <f t="shared" si="41"/>
        <v>-1.9047619047619548</v>
      </c>
      <c r="R58" s="99">
        <f t="shared" si="36"/>
        <v>0.99111111111111083</v>
      </c>
      <c r="S58" s="912"/>
      <c r="T58" s="232">
        <v>0.22430555555555554</v>
      </c>
      <c r="U58" s="232">
        <v>0.31180555555555556</v>
      </c>
      <c r="V58" s="70">
        <v>25</v>
      </c>
      <c r="W58" s="93">
        <f>(U58-T58)*24*60</f>
        <v>126.00000000000003</v>
      </c>
      <c r="X58" s="104">
        <v>0.21111111111111111</v>
      </c>
      <c r="Y58" s="104">
        <v>0.22361111111111109</v>
      </c>
      <c r="Z58" s="105"/>
      <c r="AA58" s="105"/>
      <c r="AB58" s="930"/>
      <c r="AC58" s="931"/>
      <c r="AD58" s="106"/>
      <c r="AE58" s="106"/>
      <c r="AF58" s="97">
        <f t="shared" si="6"/>
        <v>-13.333333333333712</v>
      </c>
      <c r="AG58" s="99">
        <f t="shared" si="7"/>
        <v>0.99111111111111083</v>
      </c>
      <c r="AH58" s="912"/>
    </row>
    <row r="59" spans="1:34" ht="19.2" customHeight="1">
      <c r="A59" s="925"/>
      <c r="B59" s="186" t="s">
        <v>241</v>
      </c>
      <c r="C59" s="106"/>
      <c r="D59" s="88" t="s">
        <v>154</v>
      </c>
      <c r="E59" s="89"/>
      <c r="F59" s="90">
        <v>10.09</v>
      </c>
      <c r="G59" s="91">
        <v>3790.56</v>
      </c>
      <c r="H59" s="92">
        <f t="shared" si="37"/>
        <v>38246.750399999997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1467.3135483870967</v>
      </c>
      <c r="O59" s="95">
        <f t="shared" si="39"/>
        <v>244.55225806451611</v>
      </c>
      <c r="P59" s="231">
        <f t="shared" si="40"/>
        <v>0</v>
      </c>
      <c r="Q59" s="98">
        <f t="shared" si="41"/>
        <v>-5.4477419354838901</v>
      </c>
      <c r="R59" s="99">
        <f t="shared" si="36"/>
        <v>0.97820903225806444</v>
      </c>
      <c r="S59" s="912"/>
      <c r="T59" s="232">
        <v>0.32847222222222222</v>
      </c>
      <c r="U59" s="232">
        <v>0.43611111111111112</v>
      </c>
      <c r="V59" s="182">
        <v>24</v>
      </c>
      <c r="W59" s="93">
        <f t="shared" ref="W59:W69" si="42">(U59-T59)*24*60</f>
        <v>155</v>
      </c>
      <c r="X59" s="104">
        <v>0.31597222222222221</v>
      </c>
      <c r="Y59" s="104">
        <v>0.32777777777777778</v>
      </c>
      <c r="Z59" s="105"/>
      <c r="AA59" s="105"/>
      <c r="AB59" s="897"/>
      <c r="AC59" s="897"/>
      <c r="AD59" s="106"/>
      <c r="AE59" s="106"/>
      <c r="AF59" s="97">
        <f t="shared" si="6"/>
        <v>-32.686451612903284</v>
      </c>
      <c r="AG59" s="99">
        <f t="shared" si="7"/>
        <v>0.97820903225806444</v>
      </c>
      <c r="AH59" s="912"/>
    </row>
    <row r="60" spans="1:34" ht="19.2" customHeight="1">
      <c r="A60" s="925"/>
      <c r="B60" s="186" t="s">
        <v>241</v>
      </c>
      <c r="C60" s="106"/>
      <c r="D60" s="88" t="s">
        <v>154</v>
      </c>
      <c r="E60" s="89"/>
      <c r="F60" s="90">
        <v>10.09</v>
      </c>
      <c r="G60" s="91">
        <v>5054.08</v>
      </c>
      <c r="H60" s="92">
        <f t="shared" si="37"/>
        <v>50995.667199999996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1472.0621359223308</v>
      </c>
      <c r="O60" s="95">
        <f t="shared" si="39"/>
        <v>245.34368932038845</v>
      </c>
      <c r="P60" s="231">
        <f t="shared" si="40"/>
        <v>0</v>
      </c>
      <c r="Q60" s="98">
        <f t="shared" si="41"/>
        <v>-4.6563106796115505</v>
      </c>
      <c r="R60" s="99">
        <f t="shared" si="36"/>
        <v>0.98137475728155377</v>
      </c>
      <c r="S60" s="912"/>
      <c r="T60" s="232">
        <v>0.47569444444444442</v>
      </c>
      <c r="U60" s="232">
        <v>0.61874999999999991</v>
      </c>
      <c r="V60" s="182">
        <v>4</v>
      </c>
      <c r="W60" s="93">
        <f t="shared" si="42"/>
        <v>205.99999999999991</v>
      </c>
      <c r="X60" s="104"/>
      <c r="Y60" s="104"/>
      <c r="Z60" s="105"/>
      <c r="AA60" s="105"/>
      <c r="AB60" s="897"/>
      <c r="AC60" s="897"/>
      <c r="AD60" s="106"/>
      <c r="AE60" s="106"/>
      <c r="AF60" s="97">
        <f t="shared" si="6"/>
        <v>-27.937864077669246</v>
      </c>
      <c r="AG60" s="180">
        <f t="shared" si="7"/>
        <v>0.98137475728155388</v>
      </c>
      <c r="AH60" s="912"/>
    </row>
    <row r="61" spans="1:34" ht="19.2" customHeight="1">
      <c r="A61" s="925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9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897"/>
      <c r="AC61" s="897"/>
      <c r="AD61" s="106"/>
      <c r="AE61" s="106"/>
      <c r="AF61" s="97">
        <f t="shared" si="6"/>
        <v>0</v>
      </c>
      <c r="AG61" s="99" t="e">
        <f t="shared" si="7"/>
        <v>#DIV/0!</v>
      </c>
      <c r="AH61" s="912"/>
    </row>
    <row r="62" spans="1:34" ht="19.2" customHeight="1">
      <c r="A62" s="925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9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897"/>
      <c r="AC62" s="897"/>
      <c r="AD62" s="106"/>
      <c r="AE62" s="106"/>
      <c r="AF62" s="97">
        <f t="shared" si="6"/>
        <v>0</v>
      </c>
      <c r="AG62" s="99" t="e">
        <f t="shared" si="7"/>
        <v>#DIV/0!</v>
      </c>
      <c r="AH62" s="912"/>
    </row>
    <row r="63" spans="1:34" ht="19.2" customHeight="1">
      <c r="A63" s="925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9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897"/>
      <c r="AC63" s="897"/>
      <c r="AD63" s="106"/>
      <c r="AE63" s="106"/>
      <c r="AF63" s="97">
        <f t="shared" si="6"/>
        <v>0</v>
      </c>
      <c r="AG63" s="180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912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897"/>
      <c r="AC64" s="897"/>
      <c r="AD64" s="106"/>
      <c r="AE64" s="106"/>
      <c r="AF64" s="97">
        <f t="shared" si="6"/>
        <v>0</v>
      </c>
      <c r="AG64" s="99" t="e">
        <f t="shared" si="7"/>
        <v>#DIV/0!</v>
      </c>
      <c r="AH64" s="912"/>
    </row>
    <row r="65" spans="1:34" ht="19.2" customHeight="1">
      <c r="A65" s="926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912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897"/>
      <c r="AC65" s="897"/>
      <c r="AD65" s="106"/>
      <c r="AE65" s="106"/>
      <c r="AF65" s="97">
        <f t="shared" si="6"/>
        <v>0</v>
      </c>
      <c r="AG65" s="99" t="e">
        <f t="shared" si="7"/>
        <v>#DIV/0!</v>
      </c>
      <c r="AH65" s="912"/>
    </row>
    <row r="66" spans="1:34" ht="19.2" customHeight="1">
      <c r="A66" s="926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912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897"/>
      <c r="AC66" s="897"/>
      <c r="AD66" s="106"/>
      <c r="AE66" s="106"/>
      <c r="AF66" s="97">
        <f t="shared" si="6"/>
        <v>0</v>
      </c>
      <c r="AG66" s="180" t="e">
        <f t="shared" si="7"/>
        <v>#DIV/0!</v>
      </c>
      <c r="AH66" s="912"/>
    </row>
    <row r="67" spans="1:34" ht="19.2" customHeight="1">
      <c r="A67" s="926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912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897"/>
      <c r="AC67" s="897"/>
      <c r="AD67" s="106"/>
      <c r="AE67" s="106"/>
      <c r="AF67" s="97">
        <f t="shared" si="6"/>
        <v>0</v>
      </c>
      <c r="AG67" s="99" t="e">
        <f t="shared" si="7"/>
        <v>#DIV/0!</v>
      </c>
      <c r="AH67" s="912"/>
    </row>
    <row r="68" spans="1:34" ht="19.2" customHeight="1">
      <c r="A68" s="926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912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897"/>
      <c r="AC68" s="897"/>
      <c r="AD68" s="106"/>
      <c r="AE68" s="106"/>
      <c r="AF68" s="97"/>
      <c r="AG68" s="99"/>
      <c r="AH68" s="912"/>
    </row>
    <row r="69" spans="1:34" ht="19.2" customHeight="1">
      <c r="A69" s="926"/>
      <c r="B69" s="239">
        <v>0</v>
      </c>
      <c r="C69" s="240" t="s">
        <v>159</v>
      </c>
      <c r="D69" s="893" t="s">
        <v>130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1476.4258419813116</v>
      </c>
      <c r="O69" s="125">
        <f t="shared" si="43"/>
        <v>228.4142612610768</v>
      </c>
      <c r="P69" s="97">
        <f>M69-J69</f>
        <v>0</v>
      </c>
      <c r="Q69" s="98">
        <f>N69-K69</f>
        <v>-23.574158018688422</v>
      </c>
      <c r="R69" s="245">
        <f t="shared" ref="R69:R75" si="44">O69/L69</f>
        <v>0.98393835620156167</v>
      </c>
      <c r="S69" s="9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-23.574158018688422</v>
      </c>
      <c r="AG69" s="99">
        <f t="shared" si="7"/>
        <v>0.98428389465420774</v>
      </c>
      <c r="AH69" s="912"/>
    </row>
    <row r="70" spans="1:34" ht="19.2" customHeight="1">
      <c r="A70" s="927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710.1</v>
      </c>
      <c r="H70" s="92">
        <f>F70*G70</f>
        <v>38409.309000000001</v>
      </c>
      <c r="I70" s="70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1291.0909090909104</v>
      </c>
      <c r="O70" s="95">
        <f t="shared" ref="O70:O75" si="46">N70/M70</f>
        <v>80.693181818181898</v>
      </c>
      <c r="P70" s="97">
        <f t="shared" ref="P70:P75" si="47">M70-J70</f>
        <v>0</v>
      </c>
      <c r="Q70" s="98">
        <f t="shared" ref="Q70:Q75" si="48">O70-L70</f>
        <v>-13.056818181818102</v>
      </c>
      <c r="R70" s="99">
        <f t="shared" si="44"/>
        <v>0.86072727272727356</v>
      </c>
      <c r="S70" s="912">
        <f>R82</f>
        <v>0.89348611574007997</v>
      </c>
      <c r="T70" s="232">
        <v>0.25</v>
      </c>
      <c r="U70" s="232">
        <v>0.27291666666666664</v>
      </c>
      <c r="V70" s="70">
        <v>5</v>
      </c>
      <c r="W70" s="93">
        <f>(U70-T70)*24*60</f>
        <v>32.999999999999964</v>
      </c>
      <c r="X70" s="70"/>
      <c r="Y70" s="70"/>
      <c r="Z70" s="105"/>
      <c r="AA70" s="105"/>
      <c r="AB70" s="897"/>
      <c r="AC70" s="897"/>
      <c r="AD70" s="106"/>
      <c r="AE70" s="106">
        <v>1</v>
      </c>
      <c r="AF70" s="97">
        <f t="shared" si="6"/>
        <v>-208.90909090908963</v>
      </c>
      <c r="AG70" s="99">
        <f t="shared" si="7"/>
        <v>0.86072727272727356</v>
      </c>
      <c r="AH70" s="912">
        <f>AG82</f>
        <v>0.89223741449998362</v>
      </c>
    </row>
    <row r="71" spans="1:34" ht="19.2" customHeight="1">
      <c r="A71" s="927"/>
      <c r="B71" s="70" t="s">
        <v>242</v>
      </c>
      <c r="C71" s="87"/>
      <c r="D71" s="247" t="s">
        <v>162</v>
      </c>
      <c r="E71" s="89"/>
      <c r="F71" s="90">
        <v>77.34</v>
      </c>
      <c r="G71" s="91">
        <v>1816</v>
      </c>
      <c r="H71" s="92">
        <f>F71*G71</f>
        <v>140449.44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1362.0000000000009</v>
      </c>
      <c r="O71" s="95">
        <f t="shared" si="46"/>
        <v>75.666666666666714</v>
      </c>
      <c r="P71" s="97">
        <f t="shared" si="47"/>
        <v>0</v>
      </c>
      <c r="Q71" s="98">
        <f t="shared" si="48"/>
        <v>-4.333333333333286</v>
      </c>
      <c r="R71" s="99">
        <f t="shared" si="44"/>
        <v>0.94583333333333397</v>
      </c>
      <c r="S71" s="912"/>
      <c r="T71" s="232">
        <v>0.27777777777777773</v>
      </c>
      <c r="U71" s="232">
        <v>0.33333333333333326</v>
      </c>
      <c r="V71" s="70">
        <v>7</v>
      </c>
      <c r="W71" s="93">
        <f t="shared" ref="W71:W81" si="49">(U71-T71)*24*60</f>
        <v>79.999999999999957</v>
      </c>
      <c r="X71" s="104"/>
      <c r="Y71" s="104"/>
      <c r="Z71" s="105"/>
      <c r="AA71" s="105"/>
      <c r="AB71" s="897"/>
      <c r="AC71" s="897"/>
      <c r="AD71" s="106"/>
      <c r="AE71" s="106"/>
      <c r="AF71" s="97">
        <f>N71-K71</f>
        <v>-77.999999999999091</v>
      </c>
      <c r="AG71" s="99">
        <f>N71/K71</f>
        <v>0.94583333333333397</v>
      </c>
      <c r="AH71" s="912"/>
    </row>
    <row r="72" spans="1:34" ht="19.2" customHeight="1">
      <c r="A72" s="927"/>
      <c r="B72" s="70" t="s">
        <v>242</v>
      </c>
      <c r="C72" s="117"/>
      <c r="D72" s="247" t="s">
        <v>163</v>
      </c>
      <c r="E72" s="89"/>
      <c r="F72" s="90">
        <v>53.36</v>
      </c>
      <c r="G72" s="91">
        <v>4483.75</v>
      </c>
      <c r="H72" s="92">
        <f t="shared" ref="H72:H76" si="50">F72*G72</f>
        <v>239252.9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1393.9119170984454</v>
      </c>
      <c r="O72" s="95">
        <f t="shared" si="46"/>
        <v>73.363785110444496</v>
      </c>
      <c r="P72" s="97">
        <f t="shared" si="47"/>
        <v>0</v>
      </c>
      <c r="Q72" s="98">
        <f t="shared" si="48"/>
        <v>-12.741478047450244</v>
      </c>
      <c r="R72" s="99">
        <f t="shared" si="44"/>
        <v>0.85202439920442874</v>
      </c>
      <c r="S72" s="912"/>
      <c r="T72" s="232">
        <v>0.34861111111111104</v>
      </c>
      <c r="U72" s="232">
        <v>0.48263888888888884</v>
      </c>
      <c r="V72" s="70">
        <v>22</v>
      </c>
      <c r="W72" s="93">
        <f t="shared" si="49"/>
        <v>193.00000000000003</v>
      </c>
      <c r="X72" s="104">
        <v>0.33749999999999997</v>
      </c>
      <c r="Y72" s="104">
        <v>0.34722222222222227</v>
      </c>
      <c r="Z72" s="105"/>
      <c r="AA72" s="105"/>
      <c r="AB72" s="897"/>
      <c r="AC72" s="897"/>
      <c r="AD72" s="106"/>
      <c r="AE72" s="106"/>
      <c r="AF72" s="97">
        <f>N72-K72</f>
        <v>-242.08808290155457</v>
      </c>
      <c r="AG72" s="99">
        <f>N72/K72</f>
        <v>0.85202439920442874</v>
      </c>
      <c r="AH72" s="912"/>
    </row>
    <row r="73" spans="1:34" ht="19.2" customHeight="1">
      <c r="A73" s="927"/>
      <c r="B73" s="70" t="s">
        <v>241</v>
      </c>
      <c r="C73" s="249"/>
      <c r="D73" s="250" t="s">
        <v>164</v>
      </c>
      <c r="E73" s="251"/>
      <c r="F73" s="90">
        <v>51.44</v>
      </c>
      <c r="G73" s="91">
        <v>1165</v>
      </c>
      <c r="H73" s="92">
        <f t="shared" si="50"/>
        <v>59927.6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1226.3157894736851</v>
      </c>
      <c r="O73" s="95">
        <f t="shared" si="46"/>
        <v>61.315789473684255</v>
      </c>
      <c r="P73" s="97">
        <f t="shared" si="47"/>
        <v>0</v>
      </c>
      <c r="Q73" s="98">
        <f t="shared" si="48"/>
        <v>-10.684210526315745</v>
      </c>
      <c r="R73" s="99">
        <f t="shared" si="44"/>
        <v>0.85160818713450359</v>
      </c>
      <c r="S73" s="912"/>
      <c r="T73" s="232">
        <v>0.52291666666666659</v>
      </c>
      <c r="U73" s="232">
        <v>0.56249999999999989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897"/>
      <c r="AC73" s="897"/>
      <c r="AD73" s="106"/>
      <c r="AE73" s="106"/>
      <c r="AF73" s="97">
        <f>N73-K73</f>
        <v>-213.68421052631493</v>
      </c>
      <c r="AG73" s="99">
        <f>N73/K73</f>
        <v>0.85160818713450348</v>
      </c>
      <c r="AH73" s="912"/>
    </row>
    <row r="74" spans="1:34" ht="19.2" customHeight="1">
      <c r="A74" s="927"/>
      <c r="B74" s="70" t="s">
        <v>242</v>
      </c>
      <c r="C74" s="249"/>
      <c r="D74" s="250" t="s">
        <v>165</v>
      </c>
      <c r="E74" s="251"/>
      <c r="F74" s="90">
        <v>47.51</v>
      </c>
      <c r="G74" s="248">
        <v>1790</v>
      </c>
      <c r="H74" s="92">
        <f t="shared" si="50"/>
        <v>85042.9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1342.4999999999995</v>
      </c>
      <c r="O74" s="95">
        <f t="shared" si="46"/>
        <v>78.970588235294088</v>
      </c>
      <c r="P74" s="97">
        <f t="shared" si="47"/>
        <v>0</v>
      </c>
      <c r="Q74" s="98">
        <f t="shared" si="48"/>
        <v>-5.7352941176470864</v>
      </c>
      <c r="R74" s="99">
        <f t="shared" si="44"/>
        <v>0.9322916666666663</v>
      </c>
      <c r="S74" s="912"/>
      <c r="T74" s="232">
        <v>0.56736111111111098</v>
      </c>
      <c r="U74" s="232">
        <v>0.62291666666666656</v>
      </c>
      <c r="V74" s="70">
        <v>7</v>
      </c>
      <c r="W74" s="93">
        <f t="shared" si="49"/>
        <v>80.000000000000028</v>
      </c>
      <c r="X74" s="254"/>
      <c r="Y74" s="254"/>
      <c r="Z74" s="189"/>
      <c r="AA74" s="189"/>
      <c r="AB74" s="897"/>
      <c r="AC74" s="897"/>
      <c r="AD74" s="106"/>
      <c r="AE74" s="106"/>
      <c r="AF74" s="97">
        <f t="shared" ref="AF74:AF80" si="51">N74-K74</f>
        <v>-97.500000000000455</v>
      </c>
      <c r="AG74" s="99">
        <f t="shared" ref="AG74:AG80" si="52">N74/K74</f>
        <v>0.9322916666666663</v>
      </c>
      <c r="AH74" s="912"/>
    </row>
    <row r="75" spans="1:34" ht="19.2" customHeight="1">
      <c r="A75" s="927"/>
      <c r="B75" s="70" t="s">
        <v>242</v>
      </c>
      <c r="C75" s="117"/>
      <c r="D75" s="250" t="s">
        <v>166</v>
      </c>
      <c r="E75" s="251"/>
      <c r="F75" s="90">
        <v>53.76</v>
      </c>
      <c r="G75" s="248">
        <v>2599</v>
      </c>
      <c r="H75" s="92">
        <f t="shared" si="50"/>
        <v>139722.23999999999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1321.5254237288129</v>
      </c>
      <c r="O75" s="95">
        <f t="shared" si="46"/>
        <v>82.595338983050809</v>
      </c>
      <c r="P75" s="97">
        <f t="shared" si="47"/>
        <v>0</v>
      </c>
      <c r="Q75" s="98">
        <f t="shared" si="48"/>
        <v>-7.4046610169491913</v>
      </c>
      <c r="R75" s="99">
        <f t="shared" si="44"/>
        <v>0.91772598870056454</v>
      </c>
      <c r="S75" s="912"/>
      <c r="T75" s="232">
        <v>0.63819444444444429</v>
      </c>
      <c r="U75" s="232">
        <v>0.72013888888888877</v>
      </c>
      <c r="V75" s="70">
        <v>22</v>
      </c>
      <c r="W75" s="93">
        <f t="shared" si="49"/>
        <v>118.00000000000006</v>
      </c>
      <c r="X75" s="254">
        <v>0.62777777777777777</v>
      </c>
      <c r="Y75" s="254">
        <v>0.63750000000000007</v>
      </c>
      <c r="Z75" s="189"/>
      <c r="AA75" s="189"/>
      <c r="AB75" s="897"/>
      <c r="AC75" s="897"/>
      <c r="AD75" s="106"/>
      <c r="AE75" s="106"/>
      <c r="AF75" s="97">
        <f t="shared" si="51"/>
        <v>-118.47457627118706</v>
      </c>
      <c r="AG75" s="99">
        <f t="shared" si="52"/>
        <v>0.91772598870056454</v>
      </c>
      <c r="AH75" s="912"/>
    </row>
    <row r="76" spans="1:34" ht="19.2" customHeight="1">
      <c r="A76" s="927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912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897"/>
      <c r="AC76" s="897"/>
      <c r="AD76" s="106"/>
      <c r="AE76" s="106"/>
      <c r="AF76" s="97">
        <f t="shared" si="51"/>
        <v>0</v>
      </c>
      <c r="AG76" s="99" t="e">
        <f t="shared" si="52"/>
        <v>#DIV/0!</v>
      </c>
      <c r="AH76" s="912"/>
    </row>
    <row r="77" spans="1:34" ht="19.2" customHeight="1">
      <c r="A77" s="927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912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897"/>
      <c r="AC77" s="897"/>
      <c r="AD77" s="106"/>
      <c r="AE77" s="106"/>
      <c r="AF77" s="97">
        <f t="shared" si="51"/>
        <v>0</v>
      </c>
      <c r="AG77" s="99" t="e">
        <f t="shared" si="52"/>
        <v>#DIV/0!</v>
      </c>
      <c r="AH77" s="912"/>
    </row>
    <row r="78" spans="1:34" ht="19.2" customHeight="1">
      <c r="A78" s="927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912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897"/>
      <c r="AC78" s="897"/>
      <c r="AD78" s="106"/>
      <c r="AE78" s="106"/>
      <c r="AF78" s="97">
        <f t="shared" si="51"/>
        <v>0</v>
      </c>
      <c r="AG78" s="99" t="e">
        <f t="shared" si="52"/>
        <v>#DIV/0!</v>
      </c>
      <c r="AH78" s="912"/>
    </row>
    <row r="79" spans="1:34" ht="19.2" customHeight="1">
      <c r="A79" s="927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912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897"/>
      <c r="AC79" s="897"/>
      <c r="AD79" s="106"/>
      <c r="AE79" s="106"/>
      <c r="AF79" s="97">
        <f t="shared" si="51"/>
        <v>0</v>
      </c>
      <c r="AG79" s="99" t="e">
        <f t="shared" si="52"/>
        <v>#DIV/0!</v>
      </c>
      <c r="AH79" s="912"/>
    </row>
    <row r="80" spans="1:34" ht="19.2" customHeight="1">
      <c r="A80" s="927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912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897"/>
      <c r="AC80" s="897"/>
      <c r="AD80" s="106"/>
      <c r="AE80" s="106"/>
      <c r="AF80" s="97">
        <f t="shared" si="51"/>
        <v>0</v>
      </c>
      <c r="AG80" s="99" t="e">
        <f t="shared" si="52"/>
        <v>#DIV/0!</v>
      </c>
      <c r="AH80" s="912"/>
    </row>
    <row r="81" spans="1:34" ht="19.2" customHeight="1">
      <c r="A81" s="927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912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897"/>
      <c r="AC81" s="897"/>
      <c r="AD81" s="106"/>
      <c r="AE81" s="106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167</v>
      </c>
      <c r="D82" s="893" t="s">
        <v>130</v>
      </c>
      <c r="E82" s="893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17.666666666666668</v>
      </c>
      <c r="N82" s="126">
        <f t="shared" si="53"/>
        <v>1322.8906732319758</v>
      </c>
      <c r="O82" s="260">
        <f t="shared" si="53"/>
        <v>75.43422504788704</v>
      </c>
      <c r="P82" s="178">
        <f>M82-J82</f>
        <v>0</v>
      </c>
      <c r="Q82" s="179">
        <f>N82-K82</f>
        <v>-159.77599343469092</v>
      </c>
      <c r="R82" s="245">
        <f>O82/L82</f>
        <v>0.89348611574007997</v>
      </c>
      <c r="S82" s="912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1</v>
      </c>
      <c r="AF82" s="97">
        <f>N82-K82</f>
        <v>-159.77599343469092</v>
      </c>
      <c r="AG82" s="99">
        <f>N82/K82</f>
        <v>0.89223741449998362</v>
      </c>
      <c r="AH82" s="912"/>
    </row>
    <row r="83" spans="1:34" ht="19.2" customHeight="1">
      <c r="A83" s="92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1389</v>
      </c>
      <c r="H83" s="140">
        <f t="shared" ref="H83:H94" si="54">F83*G83</f>
        <v>78381.27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9" si="55">G83/W83*60</f>
        <v>1243.8805970149253</v>
      </c>
      <c r="O83" s="257">
        <f t="shared" ref="O83:O89" si="56">N83/M83</f>
        <v>69.104477611940297</v>
      </c>
      <c r="P83" s="105">
        <f t="shared" ref="P83:P85" si="57">M83-J83</f>
        <v>0</v>
      </c>
      <c r="Q83" s="143">
        <f t="shared" ref="Q83:Q85" si="58">O83-L83</f>
        <v>-14.228855721393032</v>
      </c>
      <c r="R83" s="262">
        <f t="shared" ref="R83:R85" si="59">O83/L83</f>
        <v>0.82925373134328362</v>
      </c>
      <c r="S83" s="912">
        <f>R95</f>
        <v>0.85985482726478268</v>
      </c>
      <c r="T83" s="232">
        <v>0.33333333333333331</v>
      </c>
      <c r="U83" s="232">
        <v>0.37986111111111109</v>
      </c>
      <c r="V83" s="70">
        <v>5</v>
      </c>
      <c r="W83" s="93">
        <f t="shared" ref="W83:W93" si="60">(U83-T83)*24*60</f>
        <v>67</v>
      </c>
      <c r="X83" s="104"/>
      <c r="Y83" s="104"/>
      <c r="Z83" s="105"/>
      <c r="AA83" s="105"/>
      <c r="AB83" s="897"/>
      <c r="AC83" s="897"/>
      <c r="AD83" s="106"/>
      <c r="AE83" s="106"/>
      <c r="AF83" s="97">
        <f t="shared" ref="AF83:AF173" si="61">N83-K83</f>
        <v>-256.11940298507466</v>
      </c>
      <c r="AG83" s="99">
        <f t="shared" ref="AG83:AG173" si="62">N83/K83</f>
        <v>0.82925373134328351</v>
      </c>
      <c r="AH83" s="912">
        <f>AG95</f>
        <v>0.84451571921722257</v>
      </c>
    </row>
    <row r="84" spans="1:34" ht="19.2" customHeight="1">
      <c r="A84" s="921"/>
      <c r="B84" s="170" t="s">
        <v>242</v>
      </c>
      <c r="C84" s="150"/>
      <c r="D84" s="263" t="s">
        <v>170</v>
      </c>
      <c r="E84" s="89"/>
      <c r="F84" s="205">
        <v>61.02</v>
      </c>
      <c r="G84" s="91">
        <v>2674</v>
      </c>
      <c r="H84" s="140">
        <f t="shared" si="54"/>
        <v>163167.48000000001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1315.0819672131151</v>
      </c>
      <c r="O84" s="257">
        <f t="shared" si="56"/>
        <v>82.192622950819697</v>
      </c>
      <c r="P84" s="105">
        <f t="shared" si="57"/>
        <v>0</v>
      </c>
      <c r="Q84" s="143">
        <f t="shared" si="58"/>
        <v>-7.8073770491803032</v>
      </c>
      <c r="R84" s="262">
        <f t="shared" si="59"/>
        <v>0.91325136612021884</v>
      </c>
      <c r="S84" s="912"/>
      <c r="T84" s="232">
        <v>0.39583333333333331</v>
      </c>
      <c r="U84" s="232">
        <v>0.48055555555555551</v>
      </c>
      <c r="V84" s="70">
        <v>23</v>
      </c>
      <c r="W84" s="93">
        <f t="shared" si="60"/>
        <v>121.99999999999997</v>
      </c>
      <c r="X84" s="104">
        <v>0.38472222222222219</v>
      </c>
      <c r="Y84" s="104">
        <v>0.39444444444444443</v>
      </c>
      <c r="Z84" s="105"/>
      <c r="AA84" s="105"/>
      <c r="AB84" s="897"/>
      <c r="AC84" s="897"/>
      <c r="AD84" s="106"/>
      <c r="AE84" s="106"/>
      <c r="AF84" s="97">
        <f t="shared" si="61"/>
        <v>-124.91803278688485</v>
      </c>
      <c r="AG84" s="99">
        <f t="shared" si="62"/>
        <v>0.91325136612021884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1881</v>
      </c>
      <c r="H85" s="140">
        <f t="shared" si="54"/>
        <v>114910.29000000001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1282.5</v>
      </c>
      <c r="O85" s="257">
        <f t="shared" si="56"/>
        <v>75.441176470588232</v>
      </c>
      <c r="P85" s="105">
        <f t="shared" si="57"/>
        <v>0</v>
      </c>
      <c r="Q85" s="143">
        <f t="shared" si="58"/>
        <v>-9.264705882352942</v>
      </c>
      <c r="R85" s="262">
        <f t="shared" si="59"/>
        <v>0.890625</v>
      </c>
      <c r="S85" s="912"/>
      <c r="T85" s="232">
        <v>0.52083333333333326</v>
      </c>
      <c r="U85" s="232">
        <v>0.58194444444444438</v>
      </c>
      <c r="V85" s="70">
        <v>5</v>
      </c>
      <c r="W85" s="93">
        <f t="shared" si="60"/>
        <v>88</v>
      </c>
      <c r="X85" s="104"/>
      <c r="Y85" s="104"/>
      <c r="Z85" s="105"/>
      <c r="AA85" s="105"/>
      <c r="AB85" s="897"/>
      <c r="AC85" s="897"/>
      <c r="AD85" s="106"/>
      <c r="AE85" s="106"/>
      <c r="AF85" s="97">
        <f t="shared" si="61"/>
        <v>-157.5</v>
      </c>
      <c r="AG85" s="99">
        <f t="shared" si="62"/>
        <v>0.890625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516</v>
      </c>
      <c r="H86" s="140">
        <f t="shared" si="54"/>
        <v>35686.559999999998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1067.5862068965496</v>
      </c>
      <c r="O86" s="257">
        <f t="shared" si="56"/>
        <v>56.188747731397349</v>
      </c>
      <c r="P86" s="105">
        <f>M86-J86</f>
        <v>0</v>
      </c>
      <c r="Q86" s="143">
        <f>O86-L86</f>
        <v>-16.705989110707911</v>
      </c>
      <c r="R86" s="262">
        <f>O86/L86</f>
        <v>0.77082036599028858</v>
      </c>
      <c r="S86" s="912"/>
      <c r="T86" s="232">
        <v>0.58680555555555547</v>
      </c>
      <c r="U86" s="232">
        <v>0.6069444444444444</v>
      </c>
      <c r="V86" s="70">
        <v>7</v>
      </c>
      <c r="W86" s="93">
        <f t="shared" si="60"/>
        <v>29.000000000000057</v>
      </c>
      <c r="X86" s="104"/>
      <c r="Y86" s="104"/>
      <c r="Z86" s="105"/>
      <c r="AA86" s="105"/>
      <c r="AB86" s="897"/>
      <c r="AC86" s="897"/>
      <c r="AD86" s="106"/>
      <c r="AE86" s="106"/>
      <c r="AF86" s="97">
        <f>N86-K86</f>
        <v>-317.41379310345042</v>
      </c>
      <c r="AG86" s="99">
        <f>N86/K86</f>
        <v>0.77082036599028847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980</v>
      </c>
      <c r="H87" s="140">
        <f t="shared" si="54"/>
        <v>67874.8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1251.0638297872342</v>
      </c>
      <c r="O87" s="257">
        <f t="shared" si="56"/>
        <v>62.553191489361708</v>
      </c>
      <c r="P87" s="105">
        <f>M87-J87</f>
        <v>0</v>
      </c>
      <c r="Q87" s="143">
        <f>O87-L87</f>
        <v>-6.6968085106382915</v>
      </c>
      <c r="R87" s="262">
        <f>O87/L87</f>
        <v>0.90329518396190189</v>
      </c>
      <c r="S87" s="912"/>
      <c r="T87" s="232">
        <v>0.62222222222222212</v>
      </c>
      <c r="U87" s="232">
        <v>0.65486111111111101</v>
      </c>
      <c r="V87" s="70">
        <v>22</v>
      </c>
      <c r="W87" s="93">
        <f t="shared" si="60"/>
        <v>46.999999999999993</v>
      </c>
      <c r="X87" s="104">
        <v>0.61111111111111105</v>
      </c>
      <c r="Y87" s="104">
        <v>0.66319444444444442</v>
      </c>
      <c r="Z87" s="105"/>
      <c r="AA87" s="105"/>
      <c r="AB87" s="897"/>
      <c r="AC87" s="897"/>
      <c r="AD87" s="106"/>
      <c r="AE87" s="106">
        <v>1</v>
      </c>
      <c r="AF87" s="97">
        <f>N87-K87</f>
        <v>-133.93617021276577</v>
      </c>
      <c r="AG87" s="99">
        <f>N87/K87</f>
        <v>0.903295183961902</v>
      </c>
      <c r="AH87" s="912"/>
    </row>
    <row r="88" spans="1:34" ht="19.2" customHeight="1">
      <c r="A88" s="921"/>
      <c r="B88" s="170" t="s">
        <v>241</v>
      </c>
      <c r="C88" s="150"/>
      <c r="D88" s="88" t="s">
        <v>169</v>
      </c>
      <c r="E88" s="89"/>
      <c r="F88" s="205">
        <v>56.43</v>
      </c>
      <c r="G88" s="107">
        <v>463</v>
      </c>
      <c r="H88" s="140">
        <f t="shared" si="54"/>
        <v>26127.09</v>
      </c>
      <c r="I88" s="70">
        <v>1</v>
      </c>
      <c r="J88" s="157">
        <v>18</v>
      </c>
      <c r="K88" s="107">
        <v>1500</v>
      </c>
      <c r="L88" s="142">
        <v>83.333333333333329</v>
      </c>
      <c r="M88" s="197">
        <v>17</v>
      </c>
      <c r="N88" s="107">
        <f t="shared" si="55"/>
        <v>1207.8260869565261</v>
      </c>
      <c r="O88" s="257">
        <f t="shared" si="56"/>
        <v>71.048593350383882</v>
      </c>
      <c r="P88" s="105">
        <f t="shared" ref="P88:P89" si="63">M88-J88</f>
        <v>-1</v>
      </c>
      <c r="Q88" s="143">
        <f t="shared" ref="Q88:Q89" si="64">O88-L88</f>
        <v>-12.284739982949446</v>
      </c>
      <c r="R88" s="262">
        <f t="shared" ref="R88:R89" si="65">O88/L88</f>
        <v>0.85258312020460658</v>
      </c>
      <c r="S88" s="912"/>
      <c r="T88" s="232">
        <v>0.65902777777777766</v>
      </c>
      <c r="U88" s="232">
        <v>0.67499999999999982</v>
      </c>
      <c r="V88" s="70">
        <v>6</v>
      </c>
      <c r="W88" s="93">
        <f t="shared" si="60"/>
        <v>22.999999999999918</v>
      </c>
      <c r="X88" s="104"/>
      <c r="Y88" s="104"/>
      <c r="Z88" s="105"/>
      <c r="AA88" s="105"/>
      <c r="AB88" s="897"/>
      <c r="AC88" s="897"/>
      <c r="AD88" s="106"/>
      <c r="AE88" s="106"/>
      <c r="AF88" s="97">
        <f>N88-K88</f>
        <v>-292.17391304347393</v>
      </c>
      <c r="AG88" s="99">
        <f>N88/K88</f>
        <v>0.80521739130435066</v>
      </c>
      <c r="AH88" s="912"/>
    </row>
    <row r="89" spans="1:34" ht="19.2" customHeight="1">
      <c r="A89" s="921"/>
      <c r="B89" s="170" t="s">
        <v>242</v>
      </c>
      <c r="C89" s="150"/>
      <c r="D89" s="88" t="s">
        <v>163</v>
      </c>
      <c r="E89" s="89"/>
      <c r="F89" s="205">
        <v>53.36</v>
      </c>
      <c r="G89" s="176">
        <v>791.25</v>
      </c>
      <c r="H89" s="140">
        <f t="shared" si="54"/>
        <v>42221.1</v>
      </c>
      <c r="I89" s="70">
        <v>1</v>
      </c>
      <c r="J89" s="157">
        <v>19</v>
      </c>
      <c r="K89" s="107">
        <v>1636</v>
      </c>
      <c r="L89" s="142">
        <v>86.10526315789474</v>
      </c>
      <c r="M89" s="197">
        <v>18</v>
      </c>
      <c r="N89" s="107">
        <f t="shared" si="55"/>
        <v>1318.7499999999991</v>
      </c>
      <c r="O89" s="257">
        <f t="shared" si="56"/>
        <v>73.263888888888843</v>
      </c>
      <c r="P89" s="105">
        <f t="shared" si="63"/>
        <v>-1</v>
      </c>
      <c r="Q89" s="143">
        <f t="shared" si="64"/>
        <v>-12.841374269005897</v>
      </c>
      <c r="R89" s="262">
        <f t="shared" si="65"/>
        <v>0.85086423526215649</v>
      </c>
      <c r="S89" s="912"/>
      <c r="T89" s="232">
        <v>0.67916666666666647</v>
      </c>
      <c r="U89" s="232">
        <v>0.7041666666666665</v>
      </c>
      <c r="V89" s="70">
        <v>6</v>
      </c>
      <c r="W89" s="93">
        <f t="shared" si="60"/>
        <v>36.000000000000028</v>
      </c>
      <c r="X89" s="104"/>
      <c r="Y89" s="104"/>
      <c r="Z89" s="105"/>
      <c r="AA89" s="105"/>
      <c r="AB89" s="897"/>
      <c r="AC89" s="897"/>
      <c r="AD89" s="106"/>
      <c r="AE89" s="106"/>
      <c r="AF89" s="97">
        <f>N89-K89</f>
        <v>-317.25000000000091</v>
      </c>
      <c r="AG89" s="99">
        <f>N89/K89</f>
        <v>0.80608190709046401</v>
      </c>
      <c r="AH89" s="912"/>
    </row>
    <row r="90" spans="1:34" ht="19.2" customHeight="1">
      <c r="A90" s="921"/>
      <c r="B90" s="170">
        <v>0</v>
      </c>
      <c r="C90" s="1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12"/>
      <c r="T90" s="232"/>
      <c r="U90" s="232"/>
      <c r="V90" s="70"/>
      <c r="W90" s="93">
        <f t="shared" si="60"/>
        <v>0</v>
      </c>
      <c r="X90" s="265"/>
      <c r="Y90" s="265"/>
      <c r="Z90" s="105"/>
      <c r="AA90" s="105"/>
      <c r="AB90" s="897"/>
      <c r="AC90" s="897"/>
      <c r="AD90" s="106"/>
      <c r="AE90" s="106"/>
      <c r="AF90" s="97">
        <f t="shared" si="61"/>
        <v>0</v>
      </c>
      <c r="AG90" s="99" t="e">
        <f t="shared" si="62"/>
        <v>#DIV/0!</v>
      </c>
      <c r="AH90" s="912"/>
    </row>
    <row r="91" spans="1:34" ht="19.2" customHeight="1">
      <c r="A91" s="921"/>
      <c r="B91" s="170">
        <v>0</v>
      </c>
      <c r="C91" s="1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13"/>
      <c r="T91" s="232"/>
      <c r="U91" s="232"/>
      <c r="V91" s="70"/>
      <c r="W91" s="93">
        <f t="shared" si="60"/>
        <v>0</v>
      </c>
      <c r="X91" s="177"/>
      <c r="Y91" s="177"/>
      <c r="Z91" s="105"/>
      <c r="AA91" s="105"/>
      <c r="AB91" s="897"/>
      <c r="AC91" s="897"/>
      <c r="AD91" s="106"/>
      <c r="AE91" s="106"/>
      <c r="AF91" s="97">
        <f t="shared" si="61"/>
        <v>0</v>
      </c>
      <c r="AG91" s="99" t="e">
        <f t="shared" si="62"/>
        <v>#DIV/0!</v>
      </c>
      <c r="AH91" s="913"/>
    </row>
    <row r="92" spans="1:34" ht="19.2" customHeight="1">
      <c r="A92" s="921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897"/>
      <c r="AC92" s="897"/>
      <c r="AD92" s="106"/>
      <c r="AE92" s="106"/>
      <c r="AF92" s="97">
        <f t="shared" si="61"/>
        <v>0</v>
      </c>
      <c r="AG92" s="99" t="e">
        <f t="shared" si="62"/>
        <v>#DIV/0!</v>
      </c>
      <c r="AH92" s="913"/>
    </row>
    <row r="93" spans="1:34" ht="19.2" customHeight="1">
      <c r="A93" s="92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92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897"/>
      <c r="AC93" s="897"/>
      <c r="AD93" s="106"/>
      <c r="AE93" s="106"/>
      <c r="AF93" s="97">
        <f t="shared" si="61"/>
        <v>0</v>
      </c>
      <c r="AG93" s="99" t="e">
        <f t="shared" si="62"/>
        <v>#DIV/0!</v>
      </c>
      <c r="AH93" s="913"/>
    </row>
    <row r="94" spans="1:34" ht="19.2" customHeight="1">
      <c r="A94" s="92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92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897"/>
      <c r="AC94" s="897"/>
      <c r="AD94" s="106"/>
      <c r="AE94" s="106"/>
      <c r="AF94" s="97">
        <f t="shared" si="61"/>
        <v>0</v>
      </c>
      <c r="AG94" s="99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176</v>
      </c>
      <c r="D95" s="893" t="s">
        <v>130</v>
      </c>
      <c r="E95" s="893"/>
      <c r="F95" s="121"/>
      <c r="G95" s="122"/>
      <c r="H95" s="275"/>
      <c r="I95" s="163"/>
      <c r="J95" s="276">
        <v>18.142857142857142</v>
      </c>
      <c r="K95" s="276">
        <v>1469.4285714285713</v>
      </c>
      <c r="L95" s="277">
        <v>81.374649859943958</v>
      </c>
      <c r="M95" s="276">
        <f t="shared" ref="M95:O95" si="66">AVERAGE(M83:M94)</f>
        <v>17.857142857142858</v>
      </c>
      <c r="N95" s="276">
        <f t="shared" si="66"/>
        <v>1240.9555268383358</v>
      </c>
      <c r="O95" s="277">
        <f t="shared" si="66"/>
        <v>69.970385499054288</v>
      </c>
      <c r="P95" s="278">
        <f>M95-J95</f>
        <v>-0.2857142857142847</v>
      </c>
      <c r="Q95" s="279">
        <f t="shared" ref="Q95:Q102" si="67">O95-L95</f>
        <v>-11.40426436088967</v>
      </c>
      <c r="R95" s="280">
        <f>O95/L95</f>
        <v>0.85985482726478268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1</v>
      </c>
      <c r="AF95" s="127">
        <f t="shared" si="61"/>
        <v>-228.47304459023553</v>
      </c>
      <c r="AG95" s="134">
        <f t="shared" si="62"/>
        <v>0.84451571921722257</v>
      </c>
      <c r="AH95" s="913"/>
    </row>
    <row r="96" spans="1:34" ht="19.2" customHeight="1">
      <c r="A96" s="923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2889</v>
      </c>
      <c r="H96" s="92">
        <f t="shared" ref="H96:H105" si="68">F96*G96</f>
        <v>84107.889908256868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2" si="69">G96/W96*60</f>
        <v>1125.5844155844154</v>
      </c>
      <c r="O96" s="95">
        <f t="shared" ref="O96:O102" si="70">N96/M96</f>
        <v>59.241285030758704</v>
      </c>
      <c r="P96" s="97">
        <f t="shared" ref="P96:P102" si="71">M96-J96</f>
        <v>-1</v>
      </c>
      <c r="Q96" s="98">
        <f t="shared" si="67"/>
        <v>-10.008714969241296</v>
      </c>
      <c r="R96" s="99">
        <f t="shared" ref="R96:R102" si="72">O96/L96</f>
        <v>0.85546981993875382</v>
      </c>
      <c r="S96" s="912">
        <f>R108</f>
        <v>0.87243524725541954</v>
      </c>
      <c r="T96" s="101">
        <v>0.33333333333333331</v>
      </c>
      <c r="U96" s="101">
        <v>0.44027777777777777</v>
      </c>
      <c r="V96" s="106">
        <v>5</v>
      </c>
      <c r="W96" s="146">
        <f t="shared" ref="W96:W133" si="73">(U96-T96)*24*60</f>
        <v>154</v>
      </c>
      <c r="X96" s="154"/>
      <c r="Y96" s="154"/>
      <c r="Z96" s="105"/>
      <c r="AA96" s="105"/>
      <c r="AB96" s="897"/>
      <c r="AC96" s="897"/>
      <c r="AD96" s="106"/>
      <c r="AE96" s="106"/>
      <c r="AF96" s="105">
        <f t="shared" si="61"/>
        <v>-259.41558441558459</v>
      </c>
      <c r="AG96" s="144">
        <f t="shared" si="62"/>
        <v>0.8126963289418162</v>
      </c>
      <c r="AH96" s="896">
        <f>AG108</f>
        <v>0.86671984614899145</v>
      </c>
    </row>
    <row r="97" spans="1:34" s="290" customFormat="1" ht="19.2" customHeight="1">
      <c r="A97" s="923"/>
      <c r="B97" s="70" t="s">
        <v>239</v>
      </c>
      <c r="C97" s="281"/>
      <c r="D97" s="282" t="s">
        <v>174</v>
      </c>
      <c r="E97" s="109"/>
      <c r="F97" s="283">
        <v>68.88</v>
      </c>
      <c r="G97" s="284">
        <v>941</v>
      </c>
      <c r="H97" s="285">
        <f t="shared" si="68"/>
        <v>64816.079999999994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1313.0232558139533</v>
      </c>
      <c r="O97" s="95">
        <f t="shared" si="70"/>
        <v>77.236662106703136</v>
      </c>
      <c r="P97" s="97">
        <f t="shared" si="71"/>
        <v>0</v>
      </c>
      <c r="Q97" s="98">
        <f t="shared" si="67"/>
        <v>-7.4692202462380379</v>
      </c>
      <c r="R97" s="99">
        <f t="shared" si="72"/>
        <v>0.91182170542635654</v>
      </c>
      <c r="S97" s="912"/>
      <c r="T97" s="286">
        <v>0.45555555555555555</v>
      </c>
      <c r="U97" s="286">
        <v>0.48541666666666666</v>
      </c>
      <c r="V97" s="287">
        <v>22</v>
      </c>
      <c r="W97" s="146">
        <f t="shared" si="73"/>
        <v>43.000000000000007</v>
      </c>
      <c r="X97" s="104">
        <v>0.44444444444444442</v>
      </c>
      <c r="Y97" s="104">
        <v>0.45555555555555555</v>
      </c>
      <c r="Z97" s="105"/>
      <c r="AA97" s="105"/>
      <c r="AB97" s="897"/>
      <c r="AC97" s="897"/>
      <c r="AD97" s="287"/>
      <c r="AE97" s="287"/>
      <c r="AF97" s="288">
        <f t="shared" si="61"/>
        <v>-126.97674418604674</v>
      </c>
      <c r="AG97" s="289">
        <f t="shared" si="62"/>
        <v>0.91182170542635643</v>
      </c>
      <c r="AH97" s="896"/>
    </row>
    <row r="98" spans="1:34" s="293" customFormat="1" ht="19.2" customHeight="1">
      <c r="A98" s="923"/>
      <c r="B98" s="70" t="s">
        <v>238</v>
      </c>
      <c r="C98" s="108"/>
      <c r="D98" s="88" t="s">
        <v>178</v>
      </c>
      <c r="E98" s="138"/>
      <c r="F98" s="283">
        <v>28.26</v>
      </c>
      <c r="G98" s="107">
        <v>2303</v>
      </c>
      <c r="H98" s="285">
        <f t="shared" si="68"/>
        <v>65082.780000000006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1151.4999999999995</v>
      </c>
      <c r="O98" s="95">
        <f t="shared" si="70"/>
        <v>60.605263157894711</v>
      </c>
      <c r="P98" s="97">
        <f t="shared" si="71"/>
        <v>0</v>
      </c>
      <c r="Q98" s="98">
        <f t="shared" si="67"/>
        <v>-2.5526315789473912</v>
      </c>
      <c r="R98" s="99">
        <f t="shared" si="72"/>
        <v>0.95958333333333301</v>
      </c>
      <c r="S98" s="912"/>
      <c r="T98" s="101">
        <v>0.52569444444444435</v>
      </c>
      <c r="U98" s="101">
        <v>0.60902777777777772</v>
      </c>
      <c r="V98" s="106">
        <v>5</v>
      </c>
      <c r="W98" s="146">
        <f t="shared" si="73"/>
        <v>120.00000000000006</v>
      </c>
      <c r="X98" s="291"/>
      <c r="Y98" s="291"/>
      <c r="Z98" s="292"/>
      <c r="AA98" s="292"/>
      <c r="AB98" s="897"/>
      <c r="AC98" s="897"/>
      <c r="AD98" s="106"/>
      <c r="AE98" s="106"/>
      <c r="AF98" s="288">
        <f t="shared" si="61"/>
        <v>-48.500000000000455</v>
      </c>
      <c r="AG98" s="144">
        <f t="shared" si="62"/>
        <v>0.9595833333333329</v>
      </c>
      <c r="AH98" s="896"/>
    </row>
    <row r="99" spans="1:34" ht="19.2" customHeight="1">
      <c r="A99" s="923"/>
      <c r="B99" s="70" t="s">
        <v>239</v>
      </c>
      <c r="C99" s="136"/>
      <c r="D99" s="137" t="s">
        <v>135</v>
      </c>
      <c r="E99" s="138"/>
      <c r="F99" s="283">
        <v>38.39</v>
      </c>
      <c r="G99" s="107">
        <v>988.19999999999993</v>
      </c>
      <c r="H99" s="285">
        <f t="shared" si="68"/>
        <v>37936.998</v>
      </c>
      <c r="I99" s="106"/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1378.8837209302321</v>
      </c>
      <c r="O99" s="95">
        <f t="shared" si="70"/>
        <v>81.110807113543061</v>
      </c>
      <c r="P99" s="97">
        <f t="shared" si="71"/>
        <v>0</v>
      </c>
      <c r="Q99" s="98">
        <f t="shared" si="67"/>
        <v>-10.948016415868707</v>
      </c>
      <c r="R99" s="99">
        <f t="shared" si="72"/>
        <v>0.88107586001931759</v>
      </c>
      <c r="S99" s="912"/>
      <c r="T99" s="101">
        <v>0.62430555555555545</v>
      </c>
      <c r="U99" s="101">
        <v>0.65416666666666656</v>
      </c>
      <c r="V99" s="106">
        <v>22</v>
      </c>
      <c r="W99" s="146">
        <f t="shared" si="73"/>
        <v>43.000000000000007</v>
      </c>
      <c r="X99" s="254">
        <v>0.61388888888888882</v>
      </c>
      <c r="Y99" s="254">
        <v>0.62361111111111112</v>
      </c>
      <c r="Z99" s="189"/>
      <c r="AA99" s="189"/>
      <c r="AB99" s="897"/>
      <c r="AC99" s="897"/>
      <c r="AD99" s="106"/>
      <c r="AE99" s="106"/>
      <c r="AF99" s="288">
        <f t="shared" si="61"/>
        <v>-186.11627906976787</v>
      </c>
      <c r="AG99" s="289">
        <f t="shared" si="62"/>
        <v>0.8810758600193177</v>
      </c>
      <c r="AH99" s="896"/>
    </row>
    <row r="100" spans="1:34" s="293" customFormat="1" ht="19.2" customHeight="1">
      <c r="A100" s="923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397.44</v>
      </c>
      <c r="H100" s="285">
        <f t="shared" si="68"/>
        <v>19836.230399999997</v>
      </c>
      <c r="I100" s="106"/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1324.8000000000047</v>
      </c>
      <c r="O100" s="95">
        <f t="shared" si="70"/>
        <v>77.92941176470616</v>
      </c>
      <c r="P100" s="97">
        <f t="shared" si="71"/>
        <v>0</v>
      </c>
      <c r="Q100" s="98">
        <f t="shared" si="67"/>
        <v>-14.129411764705608</v>
      </c>
      <c r="R100" s="99">
        <f t="shared" si="72"/>
        <v>0.846517571884987</v>
      </c>
      <c r="S100" s="912"/>
      <c r="T100" s="286">
        <v>0.65902777777777766</v>
      </c>
      <c r="U100" s="286">
        <v>0.67152777777777761</v>
      </c>
      <c r="V100" s="287">
        <v>7</v>
      </c>
      <c r="W100" s="146">
        <f t="shared" si="73"/>
        <v>17.999999999999936</v>
      </c>
      <c r="X100" s="294"/>
      <c r="Y100" s="294"/>
      <c r="Z100" s="292"/>
      <c r="AA100" s="292"/>
      <c r="AB100" s="897"/>
      <c r="AC100" s="897"/>
      <c r="AD100" s="106"/>
      <c r="AE100" s="106"/>
      <c r="AF100" s="288">
        <f t="shared" si="61"/>
        <v>-240.19999999999527</v>
      </c>
      <c r="AG100" s="144">
        <f t="shared" si="62"/>
        <v>0.846517571884987</v>
      </c>
      <c r="AH100" s="896"/>
    </row>
    <row r="101" spans="1:34" s="293" customFormat="1" ht="19.2" customHeight="1">
      <c r="A101" s="923"/>
      <c r="B101" s="70" t="s">
        <v>242</v>
      </c>
      <c r="C101" s="108"/>
      <c r="D101" s="137" t="s">
        <v>171</v>
      </c>
      <c r="E101" s="138"/>
      <c r="F101" s="283">
        <v>61.09</v>
      </c>
      <c r="G101" s="107">
        <v>209</v>
      </c>
      <c r="H101" s="285">
        <f t="shared" si="68"/>
        <v>12767.810000000001</v>
      </c>
      <c r="I101" s="106">
        <v>1</v>
      </c>
      <c r="J101" s="94">
        <v>17</v>
      </c>
      <c r="K101" s="91">
        <v>1440</v>
      </c>
      <c r="L101" s="95">
        <v>84.705882352941174</v>
      </c>
      <c r="M101" s="157">
        <v>17</v>
      </c>
      <c r="N101" s="91">
        <f t="shared" si="69"/>
        <v>1254.0000000000043</v>
      </c>
      <c r="O101" s="95">
        <f t="shared" si="70"/>
        <v>73.764705882353198</v>
      </c>
      <c r="P101" s="97">
        <f t="shared" si="71"/>
        <v>0</v>
      </c>
      <c r="Q101" s="98">
        <f t="shared" si="67"/>
        <v>-10.941176470587976</v>
      </c>
      <c r="R101" s="99">
        <f t="shared" si="72"/>
        <v>0.87083333333333635</v>
      </c>
      <c r="S101" s="912"/>
      <c r="T101" s="286">
        <v>0.67569444444444426</v>
      </c>
      <c r="U101" s="101">
        <v>0.68263888888888868</v>
      </c>
      <c r="V101" s="287">
        <v>6</v>
      </c>
      <c r="W101" s="146">
        <f t="shared" si="73"/>
        <v>9.9999999999999645</v>
      </c>
      <c r="X101" s="295"/>
      <c r="Y101" s="295"/>
      <c r="Z101" s="292"/>
      <c r="AA101" s="292"/>
      <c r="AB101" s="897"/>
      <c r="AC101" s="897"/>
      <c r="AD101" s="106"/>
      <c r="AE101" s="106"/>
      <c r="AF101" s="288">
        <f t="shared" si="61"/>
        <v>-185.99999999999568</v>
      </c>
      <c r="AG101" s="289">
        <f t="shared" si="62"/>
        <v>0.87083333333333635</v>
      </c>
      <c r="AH101" s="896"/>
    </row>
    <row r="102" spans="1:34" s="293" customFormat="1" ht="19.2" customHeight="1">
      <c r="A102" s="923"/>
      <c r="B102" s="70" t="s">
        <v>241</v>
      </c>
      <c r="C102" s="249"/>
      <c r="D102" s="137" t="s">
        <v>200</v>
      </c>
      <c r="E102" s="251"/>
      <c r="F102" s="283">
        <v>50.67</v>
      </c>
      <c r="G102" s="107">
        <v>220.32</v>
      </c>
      <c r="H102" s="285">
        <f t="shared" si="68"/>
        <v>11163.6144</v>
      </c>
      <c r="I102" s="70">
        <v>1</v>
      </c>
      <c r="J102" s="94">
        <v>18</v>
      </c>
      <c r="K102" s="91">
        <v>1500</v>
      </c>
      <c r="L102" s="95">
        <v>83.333333333333329</v>
      </c>
      <c r="M102" s="157">
        <v>18</v>
      </c>
      <c r="N102" s="91">
        <f t="shared" si="69"/>
        <v>1201.7454545454586</v>
      </c>
      <c r="O102" s="95">
        <f t="shared" si="70"/>
        <v>66.763636363636593</v>
      </c>
      <c r="P102" s="97">
        <f t="shared" si="71"/>
        <v>0</v>
      </c>
      <c r="Q102" s="98">
        <f t="shared" si="67"/>
        <v>-16.569696969696736</v>
      </c>
      <c r="R102" s="99">
        <f t="shared" si="72"/>
        <v>0.80116363636363919</v>
      </c>
      <c r="S102" s="912"/>
      <c r="T102" s="286">
        <v>0.68680555555555534</v>
      </c>
      <c r="U102" s="286">
        <v>0.6944444444444442</v>
      </c>
      <c r="V102" s="287">
        <v>6</v>
      </c>
      <c r="W102" s="146">
        <f t="shared" si="73"/>
        <v>10.999999999999961</v>
      </c>
      <c r="X102" s="295"/>
      <c r="Y102" s="295"/>
      <c r="Z102" s="292"/>
      <c r="AA102" s="292"/>
      <c r="AB102" s="897"/>
      <c r="AC102" s="897"/>
      <c r="AD102" s="106"/>
      <c r="AE102" s="106"/>
      <c r="AF102" s="288">
        <f t="shared" si="61"/>
        <v>-298.25454545454136</v>
      </c>
      <c r="AG102" s="144">
        <f t="shared" si="62"/>
        <v>0.80116363636363908</v>
      </c>
      <c r="AH102" s="896"/>
    </row>
    <row r="103" spans="1:34" s="293" customFormat="1" ht="19.2" customHeight="1">
      <c r="A103" s="923"/>
      <c r="B103" s="70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9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106"/>
      <c r="AE103" s="106"/>
      <c r="AF103" s="105">
        <f t="shared" si="61"/>
        <v>0</v>
      </c>
      <c r="AG103" s="144" t="e">
        <f t="shared" si="62"/>
        <v>#DIV/0!</v>
      </c>
      <c r="AH103" s="896"/>
    </row>
    <row r="104" spans="1:34" s="293" customFormat="1" ht="19.2" customHeight="1">
      <c r="A104" s="923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106"/>
      <c r="AE104" s="106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106"/>
      <c r="AE105" s="106"/>
      <c r="AF105" s="105">
        <f t="shared" si="61"/>
        <v>0</v>
      </c>
      <c r="AG105" s="144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106"/>
      <c r="AE106" s="106"/>
      <c r="AF106" s="105">
        <f t="shared" si="61"/>
        <v>0</v>
      </c>
      <c r="AG106" s="144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106"/>
      <c r="AE107" s="106"/>
      <c r="AF107" s="292"/>
      <c r="AG107" s="144"/>
      <c r="AH107" s="896"/>
    </row>
    <row r="108" spans="1:34" ht="19.2" customHeight="1">
      <c r="A108" s="923"/>
      <c r="B108" s="170">
        <v>0</v>
      </c>
      <c r="C108" s="160" t="s">
        <v>180</v>
      </c>
      <c r="D108" s="893" t="s">
        <v>130</v>
      </c>
      <c r="E108" s="893"/>
      <c r="F108" s="301"/>
      <c r="G108" s="126"/>
      <c r="H108" s="162"/>
      <c r="I108" s="163"/>
      <c r="J108" s="126">
        <v>17.857142857142858</v>
      </c>
      <c r="K108" s="126">
        <v>1442.1428571428571</v>
      </c>
      <c r="L108" s="164">
        <v>81.32437711926876</v>
      </c>
      <c r="M108" s="126">
        <f t="shared" ref="M108:O108" si="74">AVERAGE(M96:M107)</f>
        <v>17.714285714285715</v>
      </c>
      <c r="N108" s="126">
        <f t="shared" si="74"/>
        <v>1249.9338352677241</v>
      </c>
      <c r="O108" s="164">
        <f t="shared" si="74"/>
        <v>70.950253059942227</v>
      </c>
      <c r="P108" s="105">
        <f t="shared" ref="P108:P116" si="75">M108-J108</f>
        <v>-0.14285714285714235</v>
      </c>
      <c r="Q108" s="143">
        <f t="shared" ref="Q108:Q116" si="76">O108-L108</f>
        <v>-10.374124059326533</v>
      </c>
      <c r="R108" s="165">
        <f t="shared" ref="R108:R116" si="77">O108/L108</f>
        <v>0.87243524725541954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0</v>
      </c>
      <c r="AE108" s="167">
        <f>SUM(AE96:AE107)</f>
        <v>0</v>
      </c>
      <c r="AF108" s="105">
        <f t="shared" si="61"/>
        <v>-192.20902187513298</v>
      </c>
      <c r="AG108" s="144">
        <f t="shared" si="62"/>
        <v>0.86671984614899145</v>
      </c>
      <c r="AH108" s="896"/>
    </row>
    <row r="109" spans="1:34" ht="19.2" customHeight="1">
      <c r="A109" s="914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1598</v>
      </c>
      <c r="H109" s="92">
        <f t="shared" ref="H109:H119" si="78">F109*G109</f>
        <v>47884.858523119387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1114.8837209302324</v>
      </c>
      <c r="O109" s="95">
        <f t="shared" ref="O109:O116" si="80">N109/M109</f>
        <v>61.937984496124017</v>
      </c>
      <c r="P109" s="97">
        <f t="shared" si="75"/>
        <v>0</v>
      </c>
      <c r="Q109" s="98">
        <f t="shared" si="76"/>
        <v>-4.7286821705426547</v>
      </c>
      <c r="R109" s="99">
        <f t="shared" si="77"/>
        <v>0.92906976744186021</v>
      </c>
      <c r="S109" s="917">
        <f>R121</f>
        <v>0.92020957341487697</v>
      </c>
      <c r="T109" s="303">
        <v>0.5</v>
      </c>
      <c r="U109" s="303">
        <v>0.55972222222222223</v>
      </c>
      <c r="V109" s="304">
        <v>5</v>
      </c>
      <c r="W109" s="93">
        <f t="shared" si="73"/>
        <v>86.000000000000014</v>
      </c>
      <c r="X109" s="104"/>
      <c r="Y109" s="104"/>
      <c r="Z109" s="105"/>
      <c r="AA109" s="105"/>
      <c r="AB109" s="897"/>
      <c r="AC109" s="897"/>
      <c r="AD109" s="106">
        <v>1</v>
      </c>
      <c r="AE109" s="106"/>
      <c r="AF109" s="97">
        <f t="shared" si="61"/>
        <v>-85.116279069767643</v>
      </c>
      <c r="AG109" s="190">
        <f t="shared" si="62"/>
        <v>0.92906976744186032</v>
      </c>
      <c r="AH109" s="896">
        <f>AG121</f>
        <v>0.91228929252912994</v>
      </c>
    </row>
    <row r="110" spans="1:34" ht="19.2" customHeight="1">
      <c r="A110" s="915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1140</v>
      </c>
      <c r="H110" s="92">
        <f t="shared" si="78"/>
        <v>64330.2</v>
      </c>
      <c r="I110" s="70"/>
      <c r="J110" s="94">
        <v>21</v>
      </c>
      <c r="K110" s="91">
        <v>1385</v>
      </c>
      <c r="L110" s="95">
        <v>65.952380952380949</v>
      </c>
      <c r="M110" s="96">
        <v>20</v>
      </c>
      <c r="N110" s="91">
        <f t="shared" si="79"/>
        <v>1221.4285714285722</v>
      </c>
      <c r="O110" s="95">
        <f t="shared" si="80"/>
        <v>61.071428571428612</v>
      </c>
      <c r="P110" s="97">
        <f t="shared" si="75"/>
        <v>-1</v>
      </c>
      <c r="Q110" s="98">
        <f t="shared" si="76"/>
        <v>-4.880952380952337</v>
      </c>
      <c r="R110" s="99">
        <f t="shared" si="77"/>
        <v>0.92599277978339412</v>
      </c>
      <c r="S110" s="903"/>
      <c r="T110" s="303">
        <v>0.56458333333333333</v>
      </c>
      <c r="U110" s="303">
        <v>0.60347222222222219</v>
      </c>
      <c r="V110" s="304">
        <v>7</v>
      </c>
      <c r="W110" s="93">
        <f t="shared" si="73"/>
        <v>55.999999999999957</v>
      </c>
      <c r="X110" s="265"/>
      <c r="Y110" s="265"/>
      <c r="Z110" s="105"/>
      <c r="AA110" s="105"/>
      <c r="AB110" s="897"/>
      <c r="AC110" s="897"/>
      <c r="AD110" s="106"/>
      <c r="AE110" s="106">
        <v>1</v>
      </c>
      <c r="AF110" s="97">
        <f t="shared" si="61"/>
        <v>-163.57142857142776</v>
      </c>
      <c r="AG110" s="190">
        <f t="shared" si="62"/>
        <v>0.88189788550799442</v>
      </c>
      <c r="AH110" s="896"/>
    </row>
    <row r="111" spans="1:34" ht="19.2" customHeight="1">
      <c r="A111" s="915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1606.1499999999999</v>
      </c>
      <c r="H111" s="92">
        <f t="shared" si="78"/>
        <v>57548.354499999994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2141.5333333333333</v>
      </c>
      <c r="O111" s="95">
        <f t="shared" si="80"/>
        <v>194.68484848484849</v>
      </c>
      <c r="P111" s="97">
        <f t="shared" si="75"/>
        <v>0</v>
      </c>
      <c r="Q111" s="98">
        <f t="shared" si="76"/>
        <v>-9.8606060606060453</v>
      </c>
      <c r="R111" s="99">
        <f t="shared" si="77"/>
        <v>0.95179259259259263</v>
      </c>
      <c r="S111" s="903"/>
      <c r="T111" s="303">
        <v>0.61874999999999991</v>
      </c>
      <c r="U111" s="303">
        <v>0.64999999999999991</v>
      </c>
      <c r="V111" s="304">
        <v>22</v>
      </c>
      <c r="W111" s="93">
        <f t="shared" si="73"/>
        <v>45</v>
      </c>
      <c r="X111" s="104">
        <v>0.60763888888888895</v>
      </c>
      <c r="Y111" s="104">
        <v>0.61805555555555558</v>
      </c>
      <c r="Z111" s="105"/>
      <c r="AA111" s="105"/>
      <c r="AB111" s="897"/>
      <c r="AC111" s="897"/>
      <c r="AD111" s="106"/>
      <c r="AE111" s="106"/>
      <c r="AF111" s="97">
        <f t="shared" si="61"/>
        <v>-108.4666666666667</v>
      </c>
      <c r="AG111" s="190">
        <f t="shared" si="62"/>
        <v>0.95179259259259263</v>
      </c>
      <c r="AH111" s="896"/>
    </row>
    <row r="112" spans="1:34" ht="19.2" customHeight="1">
      <c r="A112" s="915"/>
      <c r="B112" s="70" t="s">
        <v>240</v>
      </c>
      <c r="C112" s="249"/>
      <c r="D112" s="250" t="s">
        <v>217</v>
      </c>
      <c r="E112" s="138"/>
      <c r="F112" s="90">
        <v>30.13</v>
      </c>
      <c r="G112" s="107">
        <v>1019.52</v>
      </c>
      <c r="H112" s="92">
        <f t="shared" si="78"/>
        <v>30718.137599999998</v>
      </c>
      <c r="I112" s="106">
        <v>1</v>
      </c>
      <c r="J112" s="94">
        <v>18</v>
      </c>
      <c r="K112" s="91">
        <v>1200</v>
      </c>
      <c r="L112" s="95">
        <v>66.666666666666671</v>
      </c>
      <c r="M112" s="96">
        <v>18</v>
      </c>
      <c r="N112" s="91">
        <f t="shared" si="79"/>
        <v>1073.1789473684219</v>
      </c>
      <c r="O112" s="95">
        <f t="shared" si="80"/>
        <v>59.621052631578991</v>
      </c>
      <c r="P112" s="97">
        <f t="shared" si="75"/>
        <v>0</v>
      </c>
      <c r="Q112" s="98">
        <f t="shared" si="76"/>
        <v>-7.0456140350876808</v>
      </c>
      <c r="R112" s="99">
        <f t="shared" si="77"/>
        <v>0.89431578947368484</v>
      </c>
      <c r="S112" s="903"/>
      <c r="T112" s="303">
        <v>0.69027777777777766</v>
      </c>
      <c r="U112" s="303">
        <v>0.72986111111111096</v>
      </c>
      <c r="V112" s="304">
        <v>5</v>
      </c>
      <c r="W112" s="93">
        <f t="shared" si="73"/>
        <v>56.999999999999957</v>
      </c>
      <c r="X112" s="291"/>
      <c r="Y112" s="291"/>
      <c r="Z112" s="105"/>
      <c r="AA112" s="105"/>
      <c r="AB112" s="897"/>
      <c r="AC112" s="897"/>
      <c r="AD112" s="106"/>
      <c r="AE112" s="106"/>
      <c r="AF112" s="97">
        <f t="shared" si="61"/>
        <v>-126.82105263157814</v>
      </c>
      <c r="AG112" s="190">
        <f t="shared" si="62"/>
        <v>0.89431578947368484</v>
      </c>
      <c r="AH112" s="896"/>
    </row>
    <row r="113" spans="1:34" s="293" customFormat="1" ht="19.2" customHeight="1">
      <c r="A113" s="915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984</v>
      </c>
      <c r="H113" s="92">
        <f t="shared" si="78"/>
        <v>54671.040000000001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1312</v>
      </c>
      <c r="O113" s="95">
        <f t="shared" si="80"/>
        <v>82</v>
      </c>
      <c r="P113" s="97">
        <f t="shared" si="75"/>
        <v>0</v>
      </c>
      <c r="Q113" s="98">
        <f t="shared" si="76"/>
        <v>-8</v>
      </c>
      <c r="R113" s="99">
        <f t="shared" si="77"/>
        <v>0.91111111111111109</v>
      </c>
      <c r="S113" s="903"/>
      <c r="T113" s="303">
        <v>0.73472222222222205</v>
      </c>
      <c r="U113" s="303">
        <v>0.76597222222222205</v>
      </c>
      <c r="V113" s="304">
        <v>7</v>
      </c>
      <c r="W113" s="93">
        <f t="shared" si="73"/>
        <v>45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896"/>
    </row>
    <row r="114" spans="1:34" s="293" customFormat="1" ht="19.2" customHeight="1">
      <c r="A114" s="915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1352</v>
      </c>
      <c r="H114" s="92">
        <f t="shared" si="78"/>
        <v>78645.84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1308.3870967741948</v>
      </c>
      <c r="O114" s="95">
        <f t="shared" si="80"/>
        <v>93.456221198156769</v>
      </c>
      <c r="P114" s="97">
        <f t="shared" si="75"/>
        <v>0</v>
      </c>
      <c r="Q114" s="98">
        <f t="shared" si="76"/>
        <v>-9.4009216589860927</v>
      </c>
      <c r="R114" s="99">
        <f t="shared" si="77"/>
        <v>0.90860215053763527</v>
      </c>
      <c r="S114" s="903"/>
      <c r="T114" s="303">
        <v>0.77013888888888871</v>
      </c>
      <c r="U114" s="303">
        <v>0.81319444444444422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-131.61290322580521</v>
      </c>
      <c r="AG114" s="190">
        <f t="shared" si="62"/>
        <v>0.90860215053763527</v>
      </c>
      <c r="AH114" s="896"/>
    </row>
    <row r="115" spans="1:34" s="293" customFormat="1" ht="19.2" customHeight="1">
      <c r="A115" s="915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2753</v>
      </c>
      <c r="H115" s="92">
        <f t="shared" si="78"/>
        <v>148909.77000000002</v>
      </c>
      <c r="I115" s="106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1342.9268292682923</v>
      </c>
      <c r="O115" s="95">
        <f t="shared" si="80"/>
        <v>95.92334494773516</v>
      </c>
      <c r="P115" s="97">
        <f t="shared" si="75"/>
        <v>0</v>
      </c>
      <c r="Q115" s="98">
        <f t="shared" si="76"/>
        <v>-6.9337979094077014</v>
      </c>
      <c r="R115" s="99">
        <f t="shared" si="77"/>
        <v>0.93258807588075843</v>
      </c>
      <c r="S115" s="903"/>
      <c r="T115" s="303">
        <v>0.82847222222222194</v>
      </c>
      <c r="U115" s="303">
        <v>0.91388888888888864</v>
      </c>
      <c r="V115" s="304">
        <v>22</v>
      </c>
      <c r="W115" s="93">
        <f t="shared" si="73"/>
        <v>123.00000000000004</v>
      </c>
      <c r="X115" s="291">
        <v>0.81805555555555554</v>
      </c>
      <c r="Y115" s="291">
        <v>0.82777777777777783</v>
      </c>
      <c r="Z115" s="292"/>
      <c r="AA115" s="292"/>
      <c r="AB115" s="897"/>
      <c r="AC115" s="897"/>
      <c r="AD115" s="296"/>
      <c r="AE115" s="296"/>
      <c r="AF115" s="97">
        <f t="shared" si="61"/>
        <v>-97.073170731707705</v>
      </c>
      <c r="AG115" s="190">
        <f t="shared" si="62"/>
        <v>0.93258807588075854</v>
      </c>
      <c r="AH115" s="896"/>
    </row>
    <row r="116" spans="1:34" s="293" customFormat="1" ht="19.2" customHeight="1">
      <c r="A116" s="915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1019</v>
      </c>
      <c r="H116" s="92">
        <f t="shared" si="78"/>
        <v>57502.17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1300.8510638297876</v>
      </c>
      <c r="O116" s="95">
        <f t="shared" si="80"/>
        <v>81.303191489361723</v>
      </c>
      <c r="P116" s="97">
        <f t="shared" si="75"/>
        <v>0</v>
      </c>
      <c r="Q116" s="98">
        <f t="shared" si="76"/>
        <v>-12.446808510638277</v>
      </c>
      <c r="R116" s="99">
        <f t="shared" si="77"/>
        <v>0.8672340425531917</v>
      </c>
      <c r="S116" s="903"/>
      <c r="T116" s="303">
        <v>0.91874999999999973</v>
      </c>
      <c r="U116" s="303">
        <v>0.95138888888888862</v>
      </c>
      <c r="V116" s="304">
        <v>7</v>
      </c>
      <c r="W116" s="93">
        <f t="shared" si="73"/>
        <v>46.999999999999993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-199.14893617021244</v>
      </c>
      <c r="AG116" s="190">
        <f t="shared" si="62"/>
        <v>0.8672340425531917</v>
      </c>
      <c r="AH116" s="896"/>
    </row>
    <row r="117" spans="1:34" s="293" customFormat="1" ht="19.2" customHeight="1">
      <c r="A117" s="915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903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903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903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903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1481.875</v>
      </c>
      <c r="L121" s="277">
        <v>99.161931818181827</v>
      </c>
      <c r="M121" s="276">
        <f t="shared" ref="M121:O121" si="81">AVERAGE(M109:M120)</f>
        <v>15.875</v>
      </c>
      <c r="N121" s="276">
        <f t="shared" si="81"/>
        <v>1351.8986953666044</v>
      </c>
      <c r="O121" s="277">
        <f t="shared" si="81"/>
        <v>91.249758977404213</v>
      </c>
      <c r="P121" s="97">
        <f t="shared" ref="P121:P129" si="82">M121-J121</f>
        <v>-0.125</v>
      </c>
      <c r="Q121" s="98">
        <f t="shared" ref="Q121:Q129" si="83">O121-L121</f>
        <v>-7.9121728407776146</v>
      </c>
      <c r="R121" s="245">
        <f t="shared" ref="R121:R129" si="84">O121/L121</f>
        <v>0.92020957341487697</v>
      </c>
      <c r="S121" s="911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1</v>
      </c>
      <c r="AF121" s="97">
        <f>N121-K121</f>
        <v>-129.97630463339556</v>
      </c>
      <c r="AG121" s="190">
        <f>N121/K121</f>
        <v>0.91228929252912994</v>
      </c>
      <c r="AH121" s="896"/>
    </row>
    <row r="122" spans="1:34" ht="19.2" customHeight="1">
      <c r="A122" s="918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1156</v>
      </c>
      <c r="H122" s="92">
        <f t="shared" ref="H122:H132" si="85">F122*G122</f>
        <v>68828.240000000005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1284.4444444444453</v>
      </c>
      <c r="O122" s="314">
        <f t="shared" ref="O122:O129" si="87">N122/M122</f>
        <v>71.358024691358068</v>
      </c>
      <c r="P122" s="168">
        <f t="shared" si="82"/>
        <v>0</v>
      </c>
      <c r="Q122" s="256">
        <f t="shared" si="83"/>
        <v>-5.5864197530863748</v>
      </c>
      <c r="R122" s="169">
        <f t="shared" si="84"/>
        <v>0.92739671079021313</v>
      </c>
      <c r="S122" s="912">
        <f>R134</f>
        <v>0.9061262757237204</v>
      </c>
      <c r="T122" s="232">
        <v>0.5</v>
      </c>
      <c r="U122" s="232">
        <v>0.53749999999999998</v>
      </c>
      <c r="V122" s="304">
        <v>5</v>
      </c>
      <c r="W122" s="93">
        <f t="shared" si="73"/>
        <v>53.999999999999972</v>
      </c>
      <c r="X122" s="104"/>
      <c r="Y122" s="104"/>
      <c r="Z122" s="105"/>
      <c r="AA122" s="105"/>
      <c r="AB122" s="897"/>
      <c r="AC122" s="897"/>
      <c r="AD122" s="106"/>
      <c r="AE122" s="106"/>
      <c r="AF122" s="97">
        <f t="shared" si="61"/>
        <v>-100.55555555555475</v>
      </c>
      <c r="AG122" s="99">
        <f t="shared" si="62"/>
        <v>0.92739671079021313</v>
      </c>
      <c r="AH122" s="911">
        <f>AG134</f>
        <v>0.90689434776531763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1450</v>
      </c>
      <c r="H123" s="92">
        <f t="shared" si="85"/>
        <v>85071.5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1359.3750000000016</v>
      </c>
      <c r="O123" s="142">
        <f t="shared" si="87"/>
        <v>71.54605263157903</v>
      </c>
      <c r="P123" s="105">
        <f t="shared" si="82"/>
        <v>0</v>
      </c>
      <c r="Q123" s="143">
        <f t="shared" si="83"/>
        <v>-4.2434210526314899</v>
      </c>
      <c r="R123" s="144">
        <f t="shared" si="84"/>
        <v>0.94401041666666785</v>
      </c>
      <c r="S123" s="912"/>
      <c r="T123" s="232">
        <v>0.54236111111111107</v>
      </c>
      <c r="U123" s="232">
        <v>0.58680555555555547</v>
      </c>
      <c r="V123" s="304">
        <v>7</v>
      </c>
      <c r="W123" s="93">
        <f t="shared" si="73"/>
        <v>63.999999999999929</v>
      </c>
      <c r="X123" s="104"/>
      <c r="Y123" s="104"/>
      <c r="Z123" s="105"/>
      <c r="AA123" s="105"/>
      <c r="AB123" s="897"/>
      <c r="AC123" s="897"/>
      <c r="AD123" s="106"/>
      <c r="AE123" s="106"/>
      <c r="AF123" s="97">
        <f t="shared" si="61"/>
        <v>-80.624999999998408</v>
      </c>
      <c r="AG123" s="99">
        <f t="shared" si="62"/>
        <v>0.94401041666666774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1683</v>
      </c>
      <c r="H124" s="92">
        <f t="shared" si="85"/>
        <v>100172.16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1294.6153846153838</v>
      </c>
      <c r="O124" s="314">
        <f t="shared" si="87"/>
        <v>61.648351648351614</v>
      </c>
      <c r="P124" s="168">
        <f t="shared" si="82"/>
        <v>0</v>
      </c>
      <c r="Q124" s="256">
        <f t="shared" si="83"/>
        <v>-4.3040293040293349</v>
      </c>
      <c r="R124" s="169">
        <f t="shared" si="84"/>
        <v>0.9347403499028043</v>
      </c>
      <c r="S124" s="919"/>
      <c r="T124" s="232">
        <v>0.60208333333333319</v>
      </c>
      <c r="U124" s="232">
        <v>0.65624999999999989</v>
      </c>
      <c r="V124" s="304">
        <v>22</v>
      </c>
      <c r="W124" s="93">
        <f t="shared" si="73"/>
        <v>78.000000000000043</v>
      </c>
      <c r="X124" s="265">
        <v>0.59166666666666667</v>
      </c>
      <c r="Y124" s="265">
        <v>0.60138888888888886</v>
      </c>
      <c r="Z124" s="105"/>
      <c r="AA124" s="105"/>
      <c r="AB124" s="897"/>
      <c r="AC124" s="897"/>
      <c r="AD124" s="106"/>
      <c r="AE124" s="106"/>
      <c r="AF124" s="168">
        <f t="shared" si="61"/>
        <v>-90.384615384616154</v>
      </c>
      <c r="AG124" s="169">
        <f t="shared" si="62"/>
        <v>0.93474034990280419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1306</v>
      </c>
      <c r="H125" s="92">
        <f t="shared" si="85"/>
        <v>74167.740000000005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1399.2857142857154</v>
      </c>
      <c r="O125" s="314">
        <f t="shared" si="87"/>
        <v>77.738095238095298</v>
      </c>
      <c r="P125" s="168">
        <f t="shared" si="82"/>
        <v>0</v>
      </c>
      <c r="Q125" s="256">
        <f t="shared" si="83"/>
        <v>-13.150793650793588</v>
      </c>
      <c r="R125" s="169">
        <f t="shared" si="84"/>
        <v>0.85530911631156203</v>
      </c>
      <c r="S125" s="919"/>
      <c r="T125" s="232">
        <v>0.69652777777777763</v>
      </c>
      <c r="U125" s="232">
        <v>0.7354166666666665</v>
      </c>
      <c r="V125" s="304">
        <v>5</v>
      </c>
      <c r="W125" s="93">
        <f t="shared" si="73"/>
        <v>55.999999999999957</v>
      </c>
      <c r="X125" s="116"/>
      <c r="Y125" s="116"/>
      <c r="Z125" s="105"/>
      <c r="AA125" s="105"/>
      <c r="AB125" s="897"/>
      <c r="AC125" s="897"/>
      <c r="AD125" s="106"/>
      <c r="AE125" s="106"/>
      <c r="AF125" s="97">
        <f t="shared" si="61"/>
        <v>-236.71428571428464</v>
      </c>
      <c r="AG125" s="99">
        <f t="shared" si="62"/>
        <v>0.85530911631156192</v>
      </c>
      <c r="AH125" s="913"/>
    </row>
    <row r="126" spans="1:34" ht="19.2" customHeight="1">
      <c r="A126" s="918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1069</v>
      </c>
      <c r="H126" s="92">
        <f t="shared" si="85"/>
        <v>60794.03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1425.3333333333335</v>
      </c>
      <c r="O126" s="142">
        <f t="shared" si="87"/>
        <v>79.18518518518519</v>
      </c>
      <c r="P126" s="105">
        <f t="shared" si="82"/>
        <v>0</v>
      </c>
      <c r="Q126" s="143">
        <f t="shared" si="83"/>
        <v>-11.703703703703695</v>
      </c>
      <c r="R126" s="144">
        <f t="shared" si="84"/>
        <v>0.87123064384678084</v>
      </c>
      <c r="S126" s="919"/>
      <c r="T126" s="232">
        <v>0.74027777777777759</v>
      </c>
      <c r="U126" s="232">
        <v>0.77152777777777759</v>
      </c>
      <c r="V126" s="304">
        <v>7</v>
      </c>
      <c r="W126" s="93">
        <f t="shared" si="73"/>
        <v>45</v>
      </c>
      <c r="X126" s="116"/>
      <c r="Y126" s="116"/>
      <c r="Z126" s="105"/>
      <c r="AA126" s="105"/>
      <c r="AB126" s="897"/>
      <c r="AC126" s="897"/>
      <c r="AD126" s="106"/>
      <c r="AE126" s="106"/>
      <c r="AF126" s="168">
        <f t="shared" si="61"/>
        <v>-210.66666666666652</v>
      </c>
      <c r="AG126" s="169">
        <f t="shared" si="62"/>
        <v>0.87123064384678084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1579</v>
      </c>
      <c r="H127" s="92">
        <f t="shared" si="85"/>
        <v>75160.400000000009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1353.4285714285702</v>
      </c>
      <c r="O127" s="142">
        <f t="shared" si="87"/>
        <v>71.233082706766851</v>
      </c>
      <c r="P127" s="105">
        <f t="shared" si="82"/>
        <v>0</v>
      </c>
      <c r="Q127" s="143">
        <f t="shared" si="83"/>
        <v>-4.5563909774436695</v>
      </c>
      <c r="R127" s="144">
        <f t="shared" si="84"/>
        <v>0.9398809523809516</v>
      </c>
      <c r="S127" s="919"/>
      <c r="T127" s="232">
        <v>0.77638888888888868</v>
      </c>
      <c r="U127" s="232">
        <v>0.82499999999999984</v>
      </c>
      <c r="V127" s="70">
        <v>7</v>
      </c>
      <c r="W127" s="93">
        <f t="shared" si="73"/>
        <v>70.000000000000071</v>
      </c>
      <c r="X127" s="116"/>
      <c r="Y127" s="116"/>
      <c r="Z127" s="105"/>
      <c r="AA127" s="105"/>
      <c r="AB127" s="897"/>
      <c r="AC127" s="897"/>
      <c r="AD127" s="106"/>
      <c r="AE127" s="106"/>
      <c r="AF127" s="168">
        <f t="shared" si="61"/>
        <v>-86.571428571429806</v>
      </c>
      <c r="AG127" s="169">
        <f t="shared" si="62"/>
        <v>0.93988095238095148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1351</v>
      </c>
      <c r="H128" s="92">
        <f t="shared" si="85"/>
        <v>68455.17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1373.8983050847469</v>
      </c>
      <c r="O128" s="142">
        <f t="shared" si="87"/>
        <v>76.327683615819268</v>
      </c>
      <c r="P128" s="105">
        <f t="shared" si="82"/>
        <v>0</v>
      </c>
      <c r="Q128" s="143">
        <f t="shared" si="83"/>
        <v>-7.0056497175140606</v>
      </c>
      <c r="R128" s="144">
        <f t="shared" si="84"/>
        <v>0.91593220338983128</v>
      </c>
      <c r="S128" s="919"/>
      <c r="T128" s="232">
        <v>0.84097222222222201</v>
      </c>
      <c r="U128" s="232">
        <v>0.8819444444444442</v>
      </c>
      <c r="V128" s="70">
        <v>23</v>
      </c>
      <c r="W128" s="93">
        <f t="shared" si="73"/>
        <v>58.99999999999995</v>
      </c>
      <c r="X128" s="116">
        <v>0.82916666666666661</v>
      </c>
      <c r="Y128" s="116">
        <v>0.84027777777777779</v>
      </c>
      <c r="Z128" s="105"/>
      <c r="AA128" s="105"/>
      <c r="AB128" s="897"/>
      <c r="AC128" s="897"/>
      <c r="AD128" s="106">
        <v>1</v>
      </c>
      <c r="AE128" s="106"/>
      <c r="AF128" s="97">
        <f t="shared" si="61"/>
        <v>-126.10169491525312</v>
      </c>
      <c r="AG128" s="99">
        <f t="shared" si="62"/>
        <v>0.91593220338983128</v>
      </c>
      <c r="AH128" s="913"/>
    </row>
    <row r="129" spans="1:34" ht="19.2" customHeight="1">
      <c r="A129" s="918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1056</v>
      </c>
      <c r="H129" s="92">
        <f t="shared" si="85"/>
        <v>60508.799999999996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1267.2000000000003</v>
      </c>
      <c r="O129" s="142">
        <f t="shared" si="87"/>
        <v>66.694736842105272</v>
      </c>
      <c r="P129" s="105">
        <f t="shared" si="82"/>
        <v>0</v>
      </c>
      <c r="Q129" s="143">
        <f t="shared" si="83"/>
        <v>-9.0947368421052488</v>
      </c>
      <c r="R129" s="144">
        <f t="shared" si="84"/>
        <v>0.88000000000000023</v>
      </c>
      <c r="S129" s="919"/>
      <c r="T129" s="232">
        <v>0.88680555555555529</v>
      </c>
      <c r="U129" s="232">
        <v>0.9215277777777775</v>
      </c>
      <c r="V129" s="70">
        <v>7</v>
      </c>
      <c r="W129" s="93">
        <f t="shared" si="73"/>
        <v>49.999999999999986</v>
      </c>
      <c r="X129" s="116"/>
      <c r="Y129" s="116"/>
      <c r="Z129" s="105"/>
      <c r="AA129" s="105"/>
      <c r="AB129" s="897"/>
      <c r="AC129" s="897"/>
      <c r="AD129" s="106"/>
      <c r="AE129" s="106"/>
      <c r="AF129" s="168">
        <f t="shared" si="61"/>
        <v>-172.79999999999973</v>
      </c>
      <c r="AG129" s="169">
        <f t="shared" si="62"/>
        <v>0.88000000000000023</v>
      </c>
      <c r="AH129" s="913"/>
    </row>
    <row r="130" spans="1:34" ht="19.2" customHeight="1">
      <c r="A130" s="918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976</v>
      </c>
      <c r="H130" s="92">
        <f t="shared" si="85"/>
        <v>56773.919999999998</v>
      </c>
      <c r="I130" s="106"/>
      <c r="J130" s="94"/>
      <c r="K130" s="91"/>
      <c r="L130" s="95"/>
      <c r="M130" s="197">
        <v>16</v>
      </c>
      <c r="N130" s="107"/>
      <c r="O130" s="142"/>
      <c r="P130" s="105"/>
      <c r="Q130" s="143"/>
      <c r="R130" s="144"/>
      <c r="S130" s="919"/>
      <c r="T130" s="232">
        <v>0.9263888888888886</v>
      </c>
      <c r="U130" s="232">
        <v>0.95486111111111083</v>
      </c>
      <c r="V130" s="70">
        <v>7</v>
      </c>
      <c r="W130" s="93">
        <f t="shared" si="73"/>
        <v>41.000000000000014</v>
      </c>
      <c r="X130" s="116"/>
      <c r="Y130" s="116"/>
      <c r="Z130" s="105"/>
      <c r="AA130" s="105"/>
      <c r="AB130" s="897"/>
      <c r="AC130" s="897"/>
      <c r="AD130" s="106"/>
      <c r="AE130" s="106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919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897"/>
      <c r="AC131" s="897"/>
      <c r="AD131" s="106"/>
      <c r="AE131" s="106"/>
      <c r="AF131" s="97">
        <f t="shared" si="61"/>
        <v>0</v>
      </c>
      <c r="AG131" s="99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919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897"/>
      <c r="AC132" s="897"/>
      <c r="AD132" s="106"/>
      <c r="AE132" s="106"/>
      <c r="AF132" s="127"/>
      <c r="AG132" s="134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919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106"/>
      <c r="AE133" s="106"/>
      <c r="AF133" s="127"/>
      <c r="AG133" s="134"/>
      <c r="AH133" s="913"/>
    </row>
    <row r="134" spans="1:34" ht="19.2" customHeight="1">
      <c r="A134" s="918"/>
      <c r="B134" s="239">
        <v>0</v>
      </c>
      <c r="C134" s="160" t="s">
        <v>198</v>
      </c>
      <c r="D134" s="893" t="s">
        <v>130</v>
      </c>
      <c r="E134" s="893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18.444444444444443</v>
      </c>
      <c r="N134" s="323">
        <f t="shared" si="88"/>
        <v>1344.6975941490248</v>
      </c>
      <c r="O134" s="324">
        <f t="shared" si="88"/>
        <v>71.966401569907575</v>
      </c>
      <c r="P134" s="102">
        <f t="shared" ref="P134:P144" si="89">M134-J134</f>
        <v>-0.30555555555555713</v>
      </c>
      <c r="Q134" s="209">
        <f t="shared" ref="Q134:Q144" si="90">O134-L134</f>
        <v>-7.4556431251634478</v>
      </c>
      <c r="R134" s="325">
        <f t="shared" ref="R134:R144" si="91">O134/L134</f>
        <v>0.9061262757237204</v>
      </c>
      <c r="S134" s="912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0</v>
      </c>
      <c r="AF134" s="97">
        <f t="shared" si="61"/>
        <v>-138.05240585097522</v>
      </c>
      <c r="AG134" s="99">
        <f t="shared" si="62"/>
        <v>0.90689434776531763</v>
      </c>
      <c r="AH134" s="913"/>
    </row>
    <row r="135" spans="1:34" ht="19.2" customHeight="1">
      <c r="A135" s="899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1656.8999999999999</v>
      </c>
      <c r="H135" s="326">
        <f t="shared" ref="H135:H146" si="92">F135*G135</f>
        <v>89621.721000000005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1308.0789473684215</v>
      </c>
      <c r="O135" s="177">
        <f t="shared" ref="O135:O144" si="94">N135/M135</f>
        <v>81.754934210526343</v>
      </c>
      <c r="P135" s="105">
        <f t="shared" si="89"/>
        <v>0</v>
      </c>
      <c r="Q135" s="143">
        <f t="shared" si="90"/>
        <v>-11.995065789473657</v>
      </c>
      <c r="R135" s="144">
        <f t="shared" si="91"/>
        <v>0.87205263157894763</v>
      </c>
      <c r="S135" s="903">
        <f>R147</f>
        <v>0.90050412291039139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897"/>
      <c r="AC135" s="897"/>
      <c r="AD135" s="106"/>
      <c r="AE135" s="106"/>
      <c r="AF135" s="178">
        <f t="shared" si="61"/>
        <v>-191.9210526315785</v>
      </c>
      <c r="AG135" s="184">
        <f t="shared" si="62"/>
        <v>0.87205263157894763</v>
      </c>
      <c r="AH135" s="896">
        <f>AG147</f>
        <v>0.90165498132864741</v>
      </c>
    </row>
    <row r="136" spans="1:34" ht="19.2" customHeight="1">
      <c r="A136" s="900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1003.68</v>
      </c>
      <c r="H136" s="140">
        <f t="shared" si="92"/>
        <v>50856.465599999996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1309.1478260869565</v>
      </c>
      <c r="O136" s="142">
        <f t="shared" si="94"/>
        <v>72.730434782608697</v>
      </c>
      <c r="P136" s="105">
        <f t="shared" si="89"/>
        <v>0</v>
      </c>
      <c r="Q136" s="143">
        <f t="shared" si="90"/>
        <v>-10.602898550724632</v>
      </c>
      <c r="R136" s="144">
        <f t="shared" si="91"/>
        <v>0.87276521739130442</v>
      </c>
      <c r="S136" s="903"/>
      <c r="T136" s="327">
        <v>0.51597222222222217</v>
      </c>
      <c r="U136" s="232">
        <v>0.54791666666666661</v>
      </c>
      <c r="V136" s="182">
        <v>7</v>
      </c>
      <c r="W136" s="328">
        <f t="shared" si="95"/>
        <v>46</v>
      </c>
      <c r="X136" s="104"/>
      <c r="Y136" s="104"/>
      <c r="Z136" s="105"/>
      <c r="AA136" s="105"/>
      <c r="AB136" s="897"/>
      <c r="AC136" s="897"/>
      <c r="AD136" s="106"/>
      <c r="AE136" s="106"/>
      <c r="AF136" s="97">
        <f t="shared" si="61"/>
        <v>-190.85217391304354</v>
      </c>
      <c r="AG136" s="190">
        <f t="shared" si="62"/>
        <v>0.8727652173913043</v>
      </c>
      <c r="AH136" s="896"/>
    </row>
    <row r="137" spans="1:34" ht="19.2" customHeight="1">
      <c r="A137" s="900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1473</v>
      </c>
      <c r="H137" s="140">
        <f t="shared" si="92"/>
        <v>78466.710000000006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1319.104477611942</v>
      </c>
      <c r="O137" s="142">
        <f t="shared" si="94"/>
        <v>82.444029850746375</v>
      </c>
      <c r="P137" s="105">
        <f t="shared" si="89"/>
        <v>0</v>
      </c>
      <c r="Q137" s="143">
        <f t="shared" si="90"/>
        <v>-11.305970149253625</v>
      </c>
      <c r="R137" s="144">
        <f t="shared" si="91"/>
        <v>0.879402985074628</v>
      </c>
      <c r="S137" s="903"/>
      <c r="T137" s="232">
        <v>0.56319444444444433</v>
      </c>
      <c r="U137" s="232">
        <v>0.60972222222222205</v>
      </c>
      <c r="V137" s="329">
        <v>22</v>
      </c>
      <c r="W137" s="328">
        <f t="shared" si="95"/>
        <v>66.999999999999915</v>
      </c>
      <c r="X137" s="104">
        <v>0.55208333333333337</v>
      </c>
      <c r="Y137" s="104">
        <v>0.5625</v>
      </c>
      <c r="Z137" s="105"/>
      <c r="AA137" s="105"/>
      <c r="AB137" s="897"/>
      <c r="AC137" s="897"/>
      <c r="AD137" s="106"/>
      <c r="AE137" s="106"/>
      <c r="AF137" s="97">
        <f t="shared" si="61"/>
        <v>-180.895522388058</v>
      </c>
      <c r="AG137" s="190">
        <f t="shared" si="62"/>
        <v>0.879402985074628</v>
      </c>
      <c r="AH137" s="896"/>
    </row>
    <row r="138" spans="1:34" ht="19.2" customHeight="1">
      <c r="A138" s="900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1896</v>
      </c>
      <c r="H138" s="140">
        <f t="shared" si="92"/>
        <v>109465.56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1338.3529411764703</v>
      </c>
      <c r="O138" s="142">
        <f t="shared" si="94"/>
        <v>83.647058823529392</v>
      </c>
      <c r="P138" s="105">
        <f t="shared" si="89"/>
        <v>0</v>
      </c>
      <c r="Q138" s="143">
        <f t="shared" si="90"/>
        <v>-14.165441176470608</v>
      </c>
      <c r="R138" s="258">
        <f t="shared" si="91"/>
        <v>0.85517759819582762</v>
      </c>
      <c r="S138" s="903"/>
      <c r="T138" s="232">
        <v>0.61458333333333315</v>
      </c>
      <c r="U138" s="232">
        <v>0.67361111111111094</v>
      </c>
      <c r="V138" s="329">
        <v>7</v>
      </c>
      <c r="W138" s="328">
        <f t="shared" si="95"/>
        <v>85.000000000000014</v>
      </c>
      <c r="X138" s="104"/>
      <c r="Y138" s="104"/>
      <c r="Z138" s="105"/>
      <c r="AA138" s="105"/>
      <c r="AB138" s="897"/>
      <c r="AC138" s="897"/>
      <c r="AD138" s="106"/>
      <c r="AE138" s="106"/>
      <c r="AF138" s="97">
        <f t="shared" si="61"/>
        <v>-226.64705882352973</v>
      </c>
      <c r="AG138" s="190">
        <f t="shared" si="62"/>
        <v>0.85517759819582762</v>
      </c>
      <c r="AH138" s="896"/>
    </row>
    <row r="139" spans="1:34" ht="19.2" customHeight="1">
      <c r="A139" s="900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1599</v>
      </c>
      <c r="H139" s="140">
        <f t="shared" si="92"/>
        <v>81517.01999999999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1370.5714285714273</v>
      </c>
      <c r="O139" s="177">
        <f t="shared" si="94"/>
        <v>68.528571428571368</v>
      </c>
      <c r="P139" s="105">
        <f t="shared" si="89"/>
        <v>0</v>
      </c>
      <c r="Q139" s="143">
        <f t="shared" si="90"/>
        <v>-3.4714285714286319</v>
      </c>
      <c r="R139" s="144">
        <f t="shared" si="91"/>
        <v>0.95178571428571346</v>
      </c>
      <c r="S139" s="903"/>
      <c r="T139" s="232">
        <v>0.71388888888888868</v>
      </c>
      <c r="U139" s="232">
        <v>0.76249999999999984</v>
      </c>
      <c r="V139" s="330">
        <v>5</v>
      </c>
      <c r="W139" s="328">
        <f t="shared" si="95"/>
        <v>70.000000000000071</v>
      </c>
      <c r="X139" s="104"/>
      <c r="Y139" s="104"/>
      <c r="Z139" s="105"/>
      <c r="AA139" s="105"/>
      <c r="AB139" s="897"/>
      <c r="AC139" s="897"/>
      <c r="AD139" s="106"/>
      <c r="AE139" s="106"/>
      <c r="AF139" s="97">
        <f t="shared" si="61"/>
        <v>-69.428571428572695</v>
      </c>
      <c r="AG139" s="190">
        <f t="shared" si="62"/>
        <v>0.95178571428571346</v>
      </c>
      <c r="AH139" s="896"/>
    </row>
    <row r="140" spans="1:34" ht="19.2" customHeight="1">
      <c r="A140" s="901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950</v>
      </c>
      <c r="H140" s="140">
        <f t="shared" si="92"/>
        <v>48136.5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1357.1428571428567</v>
      </c>
      <c r="O140" s="142">
        <f t="shared" si="94"/>
        <v>79.831932773109216</v>
      </c>
      <c r="P140" s="105">
        <f t="shared" si="89"/>
        <v>0</v>
      </c>
      <c r="Q140" s="143">
        <f t="shared" si="90"/>
        <v>-8.4033613445378421</v>
      </c>
      <c r="R140" s="144">
        <f t="shared" si="91"/>
        <v>0.90476190476190443</v>
      </c>
      <c r="S140" s="904"/>
      <c r="T140" s="270">
        <v>0.76736111111111094</v>
      </c>
      <c r="U140" s="332">
        <v>0.79652777777777761</v>
      </c>
      <c r="V140" s="333">
        <v>7</v>
      </c>
      <c r="W140" s="328">
        <f t="shared" si="95"/>
        <v>42.000000000000014</v>
      </c>
      <c r="X140" s="104"/>
      <c r="Y140" s="104"/>
      <c r="Z140" s="105"/>
      <c r="AA140" s="105"/>
      <c r="AB140" s="897"/>
      <c r="AC140" s="897"/>
      <c r="AD140" s="106"/>
      <c r="AE140" s="106"/>
      <c r="AF140" s="97">
        <f t="shared" si="61"/>
        <v>-142.85714285714334</v>
      </c>
      <c r="AG140" s="190">
        <f t="shared" si="62"/>
        <v>0.90476190476190443</v>
      </c>
      <c r="AH140" s="896"/>
    </row>
    <row r="141" spans="1:34" ht="19.2" customHeight="1">
      <c r="A141" s="901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1661</v>
      </c>
      <c r="H141" s="140">
        <f t="shared" si="92"/>
        <v>84578.12000000001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1328.799999999999</v>
      </c>
      <c r="O141" s="142">
        <f t="shared" si="94"/>
        <v>69.936842105263111</v>
      </c>
      <c r="P141" s="105">
        <f t="shared" si="89"/>
        <v>0</v>
      </c>
      <c r="Q141" s="143">
        <f t="shared" si="90"/>
        <v>-5.8526315789474097</v>
      </c>
      <c r="R141" s="144">
        <f t="shared" si="91"/>
        <v>0.92277777777777725</v>
      </c>
      <c r="S141" s="904"/>
      <c r="T141" s="270">
        <v>0.81249999999999978</v>
      </c>
      <c r="U141" s="332">
        <v>0.86458333333333315</v>
      </c>
      <c r="V141" s="108">
        <v>23</v>
      </c>
      <c r="W141" s="328">
        <f t="shared" si="95"/>
        <v>75.000000000000057</v>
      </c>
      <c r="X141" s="104">
        <v>0.80138888888888893</v>
      </c>
      <c r="Y141" s="104">
        <v>0.81111111111111101</v>
      </c>
      <c r="Z141" s="105"/>
      <c r="AA141" s="105"/>
      <c r="AB141" s="897"/>
      <c r="AC141" s="897"/>
      <c r="AD141" s="106"/>
      <c r="AE141" s="106"/>
      <c r="AF141" s="97">
        <f t="shared" si="61"/>
        <v>-111.20000000000095</v>
      </c>
      <c r="AG141" s="190">
        <f t="shared" si="62"/>
        <v>0.92277777777777714</v>
      </c>
      <c r="AH141" s="896"/>
    </row>
    <row r="142" spans="1:34" ht="19.2" customHeight="1">
      <c r="A142" s="901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868</v>
      </c>
      <c r="H142" s="140">
        <f t="shared" si="92"/>
        <v>43981.560000000005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1370.5263157894726</v>
      </c>
      <c r="O142" s="142">
        <f t="shared" si="94"/>
        <v>80.619195046439572</v>
      </c>
      <c r="P142" s="105">
        <f t="shared" si="89"/>
        <v>0</v>
      </c>
      <c r="Q142" s="143">
        <f t="shared" si="90"/>
        <v>-4.0866873065016023</v>
      </c>
      <c r="R142" s="258">
        <f t="shared" si="91"/>
        <v>0.95175438596491169</v>
      </c>
      <c r="S142" s="904"/>
      <c r="T142" s="270">
        <v>0.86944444444444424</v>
      </c>
      <c r="U142" s="332">
        <v>0.89583333333333315</v>
      </c>
      <c r="V142" s="108">
        <v>7</v>
      </c>
      <c r="W142" s="328">
        <f t="shared" si="95"/>
        <v>38.000000000000028</v>
      </c>
      <c r="X142" s="104"/>
      <c r="Y142" s="104"/>
      <c r="Z142" s="105"/>
      <c r="AA142" s="105"/>
      <c r="AB142" s="897"/>
      <c r="AC142" s="897"/>
      <c r="AD142" s="106"/>
      <c r="AE142" s="106"/>
      <c r="AF142" s="97">
        <f t="shared" si="61"/>
        <v>-69.473684210527381</v>
      </c>
      <c r="AG142" s="190">
        <f t="shared" si="62"/>
        <v>0.95175438596491158</v>
      </c>
      <c r="AH142" s="896"/>
    </row>
    <row r="143" spans="1:34" ht="19.2" customHeight="1">
      <c r="A143" s="901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1229</v>
      </c>
      <c r="H143" s="140">
        <f t="shared" si="92"/>
        <v>62052.21</v>
      </c>
      <c r="I143" s="106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1316.7857142857151</v>
      </c>
      <c r="O143" s="177">
        <f t="shared" si="94"/>
        <v>94.05612244897965</v>
      </c>
      <c r="P143" s="105">
        <f t="shared" si="89"/>
        <v>0</v>
      </c>
      <c r="Q143" s="143">
        <f t="shared" si="90"/>
        <v>-8.8010204081632111</v>
      </c>
      <c r="R143" s="144">
        <f t="shared" si="91"/>
        <v>0.91443452380952439</v>
      </c>
      <c r="S143" s="904"/>
      <c r="T143" s="270">
        <v>0.8999999999999998</v>
      </c>
      <c r="U143" s="332">
        <v>0.93888888888888866</v>
      </c>
      <c r="V143" s="108">
        <v>6</v>
      </c>
      <c r="W143" s="328">
        <f t="shared" si="95"/>
        <v>55.999999999999957</v>
      </c>
      <c r="X143" s="104"/>
      <c r="Y143" s="104"/>
      <c r="Z143" s="105"/>
      <c r="AA143" s="105"/>
      <c r="AB143" s="897"/>
      <c r="AC143" s="897"/>
      <c r="AD143" s="106">
        <v>1</v>
      </c>
      <c r="AE143" s="106"/>
      <c r="AF143" s="97">
        <f t="shared" si="61"/>
        <v>-123.21428571428487</v>
      </c>
      <c r="AG143" s="190">
        <f t="shared" si="62"/>
        <v>0.91443452380952439</v>
      </c>
      <c r="AH143" s="896"/>
    </row>
    <row r="144" spans="1:34" ht="19.2" customHeight="1">
      <c r="A144" s="901"/>
      <c r="B144" s="70" t="s">
        <v>241</v>
      </c>
      <c r="C144" s="150"/>
      <c r="D144" s="88" t="s">
        <v>214</v>
      </c>
      <c r="E144" s="334"/>
      <c r="F144" s="90">
        <v>51.06</v>
      </c>
      <c r="G144" s="107">
        <v>1371</v>
      </c>
      <c r="H144" s="140">
        <f t="shared" si="92"/>
        <v>70003.260000000009</v>
      </c>
      <c r="I144" s="106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1348.5245901639357</v>
      </c>
      <c r="O144" s="142">
        <f t="shared" si="94"/>
        <v>84.282786885245983</v>
      </c>
      <c r="P144" s="105">
        <f t="shared" si="89"/>
        <v>0</v>
      </c>
      <c r="Q144" s="143">
        <f t="shared" si="90"/>
        <v>-9.4672131147540171</v>
      </c>
      <c r="R144" s="144">
        <f t="shared" si="91"/>
        <v>0.89901639344262385</v>
      </c>
      <c r="S144" s="904"/>
      <c r="T144" s="270">
        <v>0.94374999999999976</v>
      </c>
      <c r="U144" s="332">
        <v>0.98611111111111083</v>
      </c>
      <c r="V144" s="108">
        <v>7</v>
      </c>
      <c r="W144" s="328">
        <f t="shared" si="95"/>
        <v>60.999999999999943</v>
      </c>
      <c r="X144" s="104"/>
      <c r="Y144" s="104"/>
      <c r="Z144" s="105"/>
      <c r="AA144" s="105"/>
      <c r="AB144" s="897"/>
      <c r="AC144" s="897"/>
      <c r="AD144" s="106"/>
      <c r="AE144" s="106"/>
      <c r="AF144" s="97">
        <f t="shared" si="61"/>
        <v>-151.47540983606427</v>
      </c>
      <c r="AG144" s="190">
        <f t="shared" si="62"/>
        <v>0.89901639344262385</v>
      </c>
      <c r="AH144" s="896"/>
    </row>
    <row r="145" spans="1:34" ht="19.2" customHeight="1">
      <c r="A145" s="901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106"/>
      <c r="AE145" s="106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106"/>
      <c r="AE146" s="106"/>
      <c r="AF146" s="105"/>
      <c r="AG146" s="144"/>
      <c r="AH146" s="896"/>
    </row>
    <row r="147" spans="1:34" ht="19.2" customHeight="1">
      <c r="A147" s="902"/>
      <c r="B147" s="337">
        <v>0</v>
      </c>
      <c r="C147" s="160" t="s">
        <v>208</v>
      </c>
      <c r="D147" s="893" t="s">
        <v>130</v>
      </c>
      <c r="E147" s="893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1336.7035098197198</v>
      </c>
      <c r="O147" s="324">
        <f t="shared" si="96"/>
        <v>79.783190835501969</v>
      </c>
      <c r="P147" s="102">
        <f t="shared" ref="P147:P153" si="97">M147-J147</f>
        <v>0</v>
      </c>
      <c r="Q147" s="209">
        <f t="shared" ref="Q147:Q153" si="98">O147-L147</f>
        <v>-8.8151717990255207</v>
      </c>
      <c r="R147" s="339">
        <f t="shared" ref="R147:R153" si="99">O147/L147</f>
        <v>0.90050412291039139</v>
      </c>
      <c r="S147" s="905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-145.79649018028022</v>
      </c>
      <c r="AG147" s="340">
        <f t="shared" si="62"/>
        <v>0.90165498132864741</v>
      </c>
      <c r="AH147" s="896"/>
    </row>
    <row r="148" spans="1:34" ht="19.2" customHeight="1">
      <c r="A148" s="908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1614</v>
      </c>
      <c r="H148" s="140">
        <f t="shared" ref="H148:H172" si="100">F148*G148</f>
        <v>59588.880000000005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01">G148/W148*60</f>
        <v>1561.9354838709673</v>
      </c>
      <c r="O148" s="95">
        <f t="shared" ref="O148:O153" si="102">N148/M148</f>
        <v>130.16129032258061</v>
      </c>
      <c r="P148" s="97">
        <f t="shared" si="97"/>
        <v>0</v>
      </c>
      <c r="Q148" s="98">
        <f t="shared" si="98"/>
        <v>-36.505376344086045</v>
      </c>
      <c r="R148" s="99">
        <f t="shared" si="99"/>
        <v>0.78096774193548368</v>
      </c>
      <c r="S148" s="909">
        <f>R160</f>
        <v>0.8179069805503929</v>
      </c>
      <c r="T148" s="327">
        <v>0.45833333333333331</v>
      </c>
      <c r="U148" s="232">
        <v>0.50138888888888888</v>
      </c>
      <c r="V148" s="70">
        <v>5</v>
      </c>
      <c r="W148" s="93">
        <f>(U148-T148)*24*60</f>
        <v>62.000000000000021</v>
      </c>
      <c r="X148" s="104"/>
      <c r="Y148" s="104"/>
      <c r="Z148" s="105"/>
      <c r="AA148" s="105"/>
      <c r="AB148" s="897"/>
      <c r="AC148" s="897"/>
      <c r="AD148" s="106"/>
      <c r="AE148" s="106"/>
      <c r="AF148" s="97">
        <f t="shared" si="61"/>
        <v>-438.06451612903265</v>
      </c>
      <c r="AG148" s="190">
        <f t="shared" si="62"/>
        <v>0.78096774193548368</v>
      </c>
      <c r="AH148" s="896">
        <f>AG160</f>
        <v>0.83267131849474796</v>
      </c>
    </row>
    <row r="149" spans="1:34" ht="19.2" customHeight="1">
      <c r="A149" s="908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681</v>
      </c>
      <c r="H149" s="140">
        <f t="shared" si="100"/>
        <v>18046.5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1513.3333333333296</v>
      </c>
      <c r="O149" s="95">
        <f t="shared" si="102"/>
        <v>126.1111111111108</v>
      </c>
      <c r="P149" s="97">
        <f t="shared" si="97"/>
        <v>0</v>
      </c>
      <c r="Q149" s="98">
        <f t="shared" si="98"/>
        <v>-40.555555555555856</v>
      </c>
      <c r="R149" s="99">
        <f t="shared" si="99"/>
        <v>0.75666666666666482</v>
      </c>
      <c r="S149" s="910"/>
      <c r="T149" s="327">
        <v>0.50486111111111109</v>
      </c>
      <c r="U149" s="232">
        <v>0.52361111111111114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897"/>
      <c r="AC149" s="897"/>
      <c r="AD149" s="106"/>
      <c r="AE149" s="106"/>
      <c r="AF149" s="97">
        <f t="shared" si="61"/>
        <v>-486.66666666667038</v>
      </c>
      <c r="AG149" s="190">
        <f t="shared" si="62"/>
        <v>0.75666666666666482</v>
      </c>
      <c r="AH149" s="898"/>
    </row>
    <row r="150" spans="1:34" ht="19.2" customHeight="1">
      <c r="A150" s="908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111</v>
      </c>
      <c r="H150" s="140">
        <f t="shared" si="100"/>
        <v>6161.61</v>
      </c>
      <c r="I150" s="341"/>
      <c r="J150" s="157">
        <v>8</v>
      </c>
      <c r="K150" s="107">
        <v>1500</v>
      </c>
      <c r="L150" s="142">
        <v>187.5</v>
      </c>
      <c r="M150" s="157">
        <v>7</v>
      </c>
      <c r="N150" s="91">
        <f t="shared" si="101"/>
        <v>1110.0000000000039</v>
      </c>
      <c r="O150" s="95">
        <f t="shared" si="102"/>
        <v>158.57142857142912</v>
      </c>
      <c r="P150" s="97">
        <f t="shared" si="97"/>
        <v>-1</v>
      </c>
      <c r="Q150" s="98">
        <f t="shared" si="98"/>
        <v>-28.928571428570876</v>
      </c>
      <c r="R150" s="99">
        <f t="shared" si="99"/>
        <v>0.84571428571428864</v>
      </c>
      <c r="S150" s="910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897"/>
      <c r="AC150" s="897"/>
      <c r="AD150" s="106"/>
      <c r="AE150" s="106"/>
      <c r="AF150" s="97">
        <f t="shared" si="61"/>
        <v>-389.99999999999613</v>
      </c>
      <c r="AG150" s="190">
        <f t="shared" si="62"/>
        <v>0.74000000000000254</v>
      </c>
      <c r="AH150" s="898"/>
    </row>
    <row r="151" spans="1:34" s="293" customFormat="1" ht="19.2" customHeight="1">
      <c r="A151" s="908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1672</v>
      </c>
      <c r="H151" s="140">
        <f t="shared" si="100"/>
        <v>47769.04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1592.3809523809539</v>
      </c>
      <c r="O151" s="95">
        <f t="shared" si="102"/>
        <v>159.23809523809538</v>
      </c>
      <c r="P151" s="97">
        <f t="shared" si="97"/>
        <v>2</v>
      </c>
      <c r="Q151" s="98">
        <f t="shared" si="98"/>
        <v>-28.261904761904617</v>
      </c>
      <c r="R151" s="99">
        <f t="shared" si="99"/>
        <v>0.84926984126984206</v>
      </c>
      <c r="S151" s="910"/>
      <c r="T151" s="327">
        <v>0.71597222222222223</v>
      </c>
      <c r="U151" s="232">
        <v>0.75972222222222219</v>
      </c>
      <c r="V151" s="70">
        <v>5</v>
      </c>
      <c r="W151" s="93">
        <f t="shared" si="103"/>
        <v>62.999999999999936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92.380952380953886</v>
      </c>
      <c r="AG151" s="190">
        <f t="shared" si="62"/>
        <v>1.0615873015873025</v>
      </c>
      <c r="AH151" s="898"/>
    </row>
    <row r="152" spans="1:34" s="293" customFormat="1" ht="19.2" customHeight="1">
      <c r="A152" s="908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647</v>
      </c>
      <c r="H152" s="140">
        <f t="shared" si="100"/>
        <v>35261.5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1109.142857142856</v>
      </c>
      <c r="O152" s="95">
        <f t="shared" si="102"/>
        <v>52.816326530612187</v>
      </c>
      <c r="P152" s="97">
        <f t="shared" si="97"/>
        <v>0</v>
      </c>
      <c r="Q152" s="98">
        <f t="shared" si="98"/>
        <v>-15.755102040816382</v>
      </c>
      <c r="R152" s="99">
        <f t="shared" si="99"/>
        <v>0.77023809523809439</v>
      </c>
      <c r="S152" s="910"/>
      <c r="T152" s="342">
        <v>0.76458333333333328</v>
      </c>
      <c r="U152" s="270">
        <v>0.78888888888888886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-330.85714285714403</v>
      </c>
      <c r="AG152" s="190">
        <f t="shared" si="62"/>
        <v>0.77023809523809439</v>
      </c>
      <c r="AH152" s="898"/>
    </row>
    <row r="153" spans="1:34" s="293" customFormat="1" ht="19.2" customHeight="1">
      <c r="A153" s="908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1273</v>
      </c>
      <c r="H153" s="140">
        <f t="shared" si="100"/>
        <v>68856.570000000007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1340.0000000000009</v>
      </c>
      <c r="O153" s="95">
        <f t="shared" si="102"/>
        <v>70.526315789473728</v>
      </c>
      <c r="P153" s="97">
        <f t="shared" si="97"/>
        <v>0</v>
      </c>
      <c r="Q153" s="98">
        <f t="shared" si="98"/>
        <v>-5.2631578947367927</v>
      </c>
      <c r="R153" s="99">
        <f t="shared" si="99"/>
        <v>0.93055555555555625</v>
      </c>
      <c r="S153" s="910"/>
      <c r="T153" s="342">
        <v>0.80416666666666659</v>
      </c>
      <c r="U153" s="270">
        <v>0.84374999999999989</v>
      </c>
      <c r="V153" s="114">
        <v>22</v>
      </c>
      <c r="W153" s="93">
        <f t="shared" si="103"/>
        <v>56.999999999999957</v>
      </c>
      <c r="X153" s="294">
        <v>0.79305555555555562</v>
      </c>
      <c r="Y153" s="294">
        <v>0.8027777777777777</v>
      </c>
      <c r="Z153" s="292"/>
      <c r="AA153" s="292"/>
      <c r="AB153" s="897"/>
      <c r="AC153" s="897"/>
      <c r="AD153" s="296">
        <v>1</v>
      </c>
      <c r="AE153" s="296"/>
      <c r="AF153" s="97">
        <f t="shared" si="61"/>
        <v>-99.999999999999091</v>
      </c>
      <c r="AG153" s="190">
        <f t="shared" si="62"/>
        <v>0.93055555555555614</v>
      </c>
      <c r="AH153" s="898"/>
    </row>
    <row r="154" spans="1:34" s="293" customFormat="1" ht="19.2" customHeight="1">
      <c r="A154" s="908"/>
      <c r="B154" s="10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99"/>
      <c r="S154" s="910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91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91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1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215</v>
      </c>
      <c r="D160" s="906" t="s">
        <v>130</v>
      </c>
      <c r="E160" s="907"/>
      <c r="F160" s="121"/>
      <c r="G160" s="276"/>
      <c r="H160" s="275"/>
      <c r="I160" s="124"/>
      <c r="J160" s="350">
        <v>13.333333333333334</v>
      </c>
      <c r="K160" s="350">
        <v>1646.6666666666667</v>
      </c>
      <c r="L160" s="351">
        <v>142.1157059314954</v>
      </c>
      <c r="M160" s="350">
        <f t="shared" ref="M160:O160" si="104">AVERAGE(M148:M159)</f>
        <v>13.5</v>
      </c>
      <c r="N160" s="350">
        <f t="shared" si="104"/>
        <v>1371.1321044546851</v>
      </c>
      <c r="O160" s="351">
        <f t="shared" si="104"/>
        <v>116.23742792721697</v>
      </c>
      <c r="P160" s="127">
        <f t="shared" ref="P160:P166" si="105">M160-J160</f>
        <v>0.16666666666666607</v>
      </c>
      <c r="Q160" s="128">
        <f t="shared" ref="Q160:Q166" si="106">O160-L160</f>
        <v>-25.878278004278428</v>
      </c>
      <c r="R160" s="352">
        <f>O160/L160</f>
        <v>0.8179069805503929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0</v>
      </c>
      <c r="AF160" s="127">
        <f t="shared" si="61"/>
        <v>-275.53456221198167</v>
      </c>
      <c r="AG160" s="200">
        <f t="shared" si="62"/>
        <v>0.83267131849474796</v>
      </c>
      <c r="AH160" s="898"/>
    </row>
    <row r="161" spans="1:36" ht="19.2" customHeight="1">
      <c r="A161" s="895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2166.48</v>
      </c>
      <c r="H161" s="140">
        <f t="shared" ref="H161:H170" si="107">F161*G161</f>
        <v>65276.042399999998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1111.0153846153842</v>
      </c>
      <c r="O161" s="142">
        <f t="shared" ref="O161:O166" si="109">N161/M161</f>
        <v>61.723076923076896</v>
      </c>
      <c r="P161" s="105">
        <f t="shared" si="105"/>
        <v>0</v>
      </c>
      <c r="Q161" s="143">
        <f t="shared" si="106"/>
        <v>-4.9435897435897758</v>
      </c>
      <c r="R161" s="144">
        <f t="shared" ref="R161:R166" si="110">O161/L161</f>
        <v>0.92584615384615332</v>
      </c>
      <c r="S161" s="896">
        <f>R173</f>
        <v>0.91745571915750235</v>
      </c>
      <c r="T161" s="101">
        <v>0.16666666666666666</v>
      </c>
      <c r="U161" s="101">
        <v>0.24791666666666667</v>
      </c>
      <c r="V161" s="106">
        <v>5</v>
      </c>
      <c r="W161" s="146">
        <f t="shared" ref="W161:W172" si="111">(U161-T161)*24*60</f>
        <v>117.00000000000003</v>
      </c>
      <c r="X161" s="154"/>
      <c r="Y161" s="154"/>
      <c r="Z161" s="105"/>
      <c r="AA161" s="105"/>
      <c r="AB161" s="897"/>
      <c r="AC161" s="897"/>
      <c r="AD161" s="106"/>
      <c r="AE161" s="106"/>
      <c r="AF161" s="105">
        <f t="shared" si="61"/>
        <v>-88.984615384615836</v>
      </c>
      <c r="AG161" s="144">
        <f t="shared" si="62"/>
        <v>0.92584615384615343</v>
      </c>
      <c r="AH161" s="896">
        <f>AG173</f>
        <v>0.9197823334361368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3218</v>
      </c>
      <c r="H162" s="140">
        <f t="shared" si="107"/>
        <v>110152.13999999998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2121.7582417582421</v>
      </c>
      <c r="O162" s="142">
        <f t="shared" si="109"/>
        <v>163.21217244294169</v>
      </c>
      <c r="P162" s="105">
        <f t="shared" si="105"/>
        <v>0</v>
      </c>
      <c r="Q162" s="143">
        <f t="shared" si="106"/>
        <v>-9.8647506339813731</v>
      </c>
      <c r="R162" s="144">
        <f t="shared" si="110"/>
        <v>0.94300366300366323</v>
      </c>
      <c r="S162" s="896"/>
      <c r="T162" s="101">
        <v>0.26319444444444445</v>
      </c>
      <c r="U162" s="101">
        <v>0.3263888888888889</v>
      </c>
      <c r="V162" s="106">
        <v>22</v>
      </c>
      <c r="W162" s="146">
        <f t="shared" si="111"/>
        <v>91</v>
      </c>
      <c r="X162" s="154">
        <v>0.25347222222222221</v>
      </c>
      <c r="Y162" s="154">
        <v>0.2638888888888889</v>
      </c>
      <c r="Z162" s="105"/>
      <c r="AA162" s="105"/>
      <c r="AB162" s="897"/>
      <c r="AC162" s="897"/>
      <c r="AD162" s="106"/>
      <c r="AE162" s="106"/>
      <c r="AF162" s="105">
        <f t="shared" si="61"/>
        <v>-128.24175824175791</v>
      </c>
      <c r="AG162" s="144">
        <f t="shared" si="62"/>
        <v>0.94300366300366312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2763.15</v>
      </c>
      <c r="H163" s="140">
        <f t="shared" si="107"/>
        <v>94582.624499999991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2153.1038961038967</v>
      </c>
      <c r="O163" s="142">
        <f t="shared" si="109"/>
        <v>195.73671782762696</v>
      </c>
      <c r="P163" s="105">
        <f t="shared" si="105"/>
        <v>0</v>
      </c>
      <c r="Q163" s="143">
        <f t="shared" si="106"/>
        <v>-8.8087367178275713</v>
      </c>
      <c r="R163" s="144">
        <f t="shared" si="110"/>
        <v>0.95693506493506519</v>
      </c>
      <c r="S163" s="896"/>
      <c r="T163" s="101">
        <v>0.33124999999999999</v>
      </c>
      <c r="U163" s="101">
        <v>0.38472222222222219</v>
      </c>
      <c r="V163" s="106">
        <v>7</v>
      </c>
      <c r="W163" s="146">
        <f t="shared" si="111"/>
        <v>76.999999999999972</v>
      </c>
      <c r="X163" s="154"/>
      <c r="Y163" s="154"/>
      <c r="Z163" s="105"/>
      <c r="AA163" s="105"/>
      <c r="AB163" s="897"/>
      <c r="AC163" s="897"/>
      <c r="AD163" s="106"/>
      <c r="AE163" s="106"/>
      <c r="AF163" s="105">
        <f t="shared" si="61"/>
        <v>-96.896103896103341</v>
      </c>
      <c r="AG163" s="144">
        <f t="shared" si="62"/>
        <v>0.95693506493506519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3597.16</v>
      </c>
      <c r="H164" s="140">
        <f t="shared" si="107"/>
        <v>130972.59559999999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2452.6090909090908</v>
      </c>
      <c r="O164" s="142">
        <f t="shared" si="109"/>
        <v>245.26090909090908</v>
      </c>
      <c r="P164" s="105">
        <f t="shared" si="105"/>
        <v>0</v>
      </c>
      <c r="Q164" s="143">
        <f t="shared" si="106"/>
        <v>-31.639090909090896</v>
      </c>
      <c r="R164" s="144">
        <f t="shared" si="110"/>
        <v>0.88573820545651538</v>
      </c>
      <c r="S164" s="896"/>
      <c r="T164" s="101">
        <v>0.38958333333333328</v>
      </c>
      <c r="U164" s="101">
        <v>0.4506944444444444</v>
      </c>
      <c r="V164" s="106">
        <v>7</v>
      </c>
      <c r="W164" s="146">
        <f t="shared" si="111"/>
        <v>88</v>
      </c>
      <c r="X164" s="154"/>
      <c r="Y164" s="154"/>
      <c r="Z164" s="105"/>
      <c r="AA164" s="105"/>
      <c r="AB164" s="897"/>
      <c r="AC164" s="897"/>
      <c r="AD164" s="106">
        <v>1</v>
      </c>
      <c r="AE164" s="106"/>
      <c r="AF164" s="105">
        <f>N164-K164</f>
        <v>-316.39090909090919</v>
      </c>
      <c r="AG164" s="144">
        <f>N164/K164</f>
        <v>0.88573820545651527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2604.8399999999997</v>
      </c>
      <c r="H165" s="140">
        <f t="shared" si="107"/>
        <v>94842.224399999977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2442.0375000000022</v>
      </c>
      <c r="O165" s="142">
        <f t="shared" si="109"/>
        <v>244.20375000000021</v>
      </c>
      <c r="P165" s="105">
        <f t="shared" si="105"/>
        <v>0</v>
      </c>
      <c r="Q165" s="143">
        <f t="shared" si="106"/>
        <v>-32.696249999999765</v>
      </c>
      <c r="R165" s="144">
        <f t="shared" si="110"/>
        <v>0.8819203683640312</v>
      </c>
      <c r="S165" s="896"/>
      <c r="T165" s="101">
        <v>0.4902777777777777</v>
      </c>
      <c r="U165" s="101">
        <v>0.5347222222222221</v>
      </c>
      <c r="V165" s="106">
        <v>4</v>
      </c>
      <c r="W165" s="146">
        <f t="shared" si="111"/>
        <v>63.999999999999929</v>
      </c>
      <c r="X165" s="154"/>
      <c r="Y165" s="154"/>
      <c r="Z165" s="105"/>
      <c r="AA165" s="105"/>
      <c r="AB165" s="897"/>
      <c r="AC165" s="897"/>
      <c r="AD165" s="106"/>
      <c r="AE165" s="106"/>
      <c r="AF165" s="105">
        <f>N165-K165</f>
        <v>-326.96249999999782</v>
      </c>
      <c r="AG165" s="144">
        <f>N165/K165</f>
        <v>0.88192036836403109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1487.85</v>
      </c>
      <c r="H166" s="140">
        <f t="shared" si="107"/>
        <v>50929.105499999991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2125.4999999999991</v>
      </c>
      <c r="O166" s="142">
        <f t="shared" si="109"/>
        <v>193.22727272727263</v>
      </c>
      <c r="P166" s="105">
        <f t="shared" si="105"/>
        <v>0</v>
      </c>
      <c r="Q166" s="143">
        <f t="shared" si="106"/>
        <v>-11.318181818181898</v>
      </c>
      <c r="R166" s="144">
        <f t="shared" si="110"/>
        <v>0.94466666666666632</v>
      </c>
      <c r="S166" s="896"/>
      <c r="T166" s="101">
        <v>0.53958333333333319</v>
      </c>
      <c r="U166" s="101">
        <v>0.56874999999999987</v>
      </c>
      <c r="V166" s="106">
        <v>7</v>
      </c>
      <c r="W166" s="146">
        <f t="shared" si="111"/>
        <v>42.000000000000014</v>
      </c>
      <c r="X166" s="154"/>
      <c r="Y166" s="154"/>
      <c r="Z166" s="105"/>
      <c r="AA166" s="105"/>
      <c r="AB166" s="897"/>
      <c r="AC166" s="897"/>
      <c r="AD166" s="106"/>
      <c r="AE166" s="106"/>
      <c r="AF166" s="105">
        <f>N166-K166</f>
        <v>-124.50000000000091</v>
      </c>
      <c r="AG166" s="144">
        <f>N166/K166</f>
        <v>0.94466666666666621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106"/>
      <c r="J167" s="157"/>
      <c r="K167" s="107"/>
      <c r="L167" s="142"/>
      <c r="M167" s="157"/>
      <c r="N167" s="107"/>
      <c r="O167" s="142"/>
      <c r="P167" s="105"/>
      <c r="Q167" s="143"/>
      <c r="R167" s="144"/>
      <c r="S167" s="896"/>
      <c r="T167" s="101"/>
      <c r="U167" s="101"/>
      <c r="V167" s="106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106"/>
      <c r="AE167" s="106"/>
      <c r="AF167" s="105">
        <f t="shared" si="61"/>
        <v>0</v>
      </c>
      <c r="AG167" s="144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896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106"/>
      <c r="AE168" s="106"/>
      <c r="AF168" s="105">
        <f t="shared" si="61"/>
        <v>0</v>
      </c>
      <c r="AG168" s="144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896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106"/>
      <c r="AE169" s="106"/>
      <c r="AF169" s="105">
        <f t="shared" si="61"/>
        <v>0</v>
      </c>
      <c r="AG169" s="144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896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106"/>
      <c r="AE170" s="106"/>
      <c r="AF170" s="105">
        <f t="shared" si="61"/>
        <v>0</v>
      </c>
      <c r="AG170" s="144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896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106"/>
      <c r="AE171" s="106"/>
      <c r="AF171" s="105"/>
      <c r="AG171" s="144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896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106"/>
      <c r="AE172" s="106"/>
      <c r="AF172" s="105"/>
      <c r="AG172" s="144"/>
      <c r="AH172" s="896"/>
    </row>
    <row r="173" spans="1:36" ht="19.2" customHeight="1">
      <c r="A173" s="895"/>
      <c r="B173" s="186">
        <v>0</v>
      </c>
      <c r="C173" s="160" t="s">
        <v>221</v>
      </c>
      <c r="D173" s="893" t="s">
        <v>130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2067.6706855644356</v>
      </c>
      <c r="O173" s="164">
        <f t="shared" si="112"/>
        <v>183.8939831686379</v>
      </c>
      <c r="P173" s="105">
        <f>M173-J173</f>
        <v>0</v>
      </c>
      <c r="Q173" s="143">
        <f>O173-L173</f>
        <v>-16.545099970445222</v>
      </c>
      <c r="R173" s="165">
        <f>O173/L173</f>
        <v>0.91745571915750235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1"/>
        <v>-180.32931443556436</v>
      </c>
      <c r="AG173" s="144">
        <f t="shared" si="62"/>
        <v>0.9197823334361368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317</v>
      </c>
      <c r="E3" s="829"/>
      <c r="F3" s="818" t="s">
        <v>2</v>
      </c>
      <c r="G3" s="779"/>
      <c r="H3" s="830">
        <v>271046</v>
      </c>
      <c r="I3" s="831"/>
      <c r="J3" s="818" t="s">
        <v>3</v>
      </c>
      <c r="K3" s="779"/>
      <c r="L3" s="823">
        <v>8367229.9230261082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390.7459503487708</v>
      </c>
      <c r="G6" s="820"/>
      <c r="H6" s="798">
        <f>AVERAGE(D13:P13,Q13)</f>
        <v>137.70674458260518</v>
      </c>
      <c r="I6" s="799"/>
      <c r="J6" s="798">
        <f>AVERAGE(D30:E30,G30:H30)</f>
        <v>711.25</v>
      </c>
      <c r="K6" s="799"/>
      <c r="L6" s="800">
        <f>AVERAGE(J30:M30)</f>
        <v>955.87912087912082</v>
      </c>
      <c r="M6" s="801"/>
      <c r="N6" s="802">
        <v>0</v>
      </c>
      <c r="O6" s="787">
        <v>0</v>
      </c>
      <c r="P6" s="803">
        <v>6</v>
      </c>
      <c r="Q6" s="787">
        <v>5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356.04979707537035</v>
      </c>
      <c r="G7" s="791"/>
      <c r="H7" s="792">
        <f>AVERAGE(D14:P14,Q14)</f>
        <v>124.99693001954651</v>
      </c>
      <c r="I7" s="793"/>
      <c r="J7" s="792">
        <f>AVERAGE(D31:E31,G31:H31)</f>
        <v>718.41094284865085</v>
      </c>
      <c r="K7" s="793"/>
      <c r="L7" s="794">
        <f>AVERAGE(J31:M31)</f>
        <v>802.3736859974731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0.90378511077413504</v>
      </c>
      <c r="G8" s="797"/>
      <c r="H8" s="796">
        <f>AVERAGE(D15:O15,P15:Q15)</f>
        <v>0.90267485333769582</v>
      </c>
      <c r="I8" s="797"/>
      <c r="J8" s="796">
        <f>AVERAGE(D32:E32,G32:H32)</f>
        <v>0.9700917445520143</v>
      </c>
      <c r="K8" s="797"/>
      <c r="L8" s="796">
        <f>AVERAGE(J32:M32)</f>
        <v>0.84136437802379338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86.912229102167174</v>
      </c>
      <c r="J13" s="18">
        <v>80.586214310285513</v>
      </c>
      <c r="K13" s="18">
        <v>79.611123396727109</v>
      </c>
      <c r="L13" s="18">
        <v>108.38835384888017</v>
      </c>
      <c r="M13" s="18">
        <v>81.958484173396471</v>
      </c>
      <c r="N13" s="18">
        <v>88.59836263452749</v>
      </c>
      <c r="O13" s="18">
        <v>155.38095238095235</v>
      </c>
      <c r="P13" s="18">
        <v>165.40019425019423</v>
      </c>
      <c r="Q13" s="20">
        <v>150</v>
      </c>
    </row>
    <row r="14" spans="2:17" ht="39.9" customHeight="1">
      <c r="B14" s="771"/>
      <c r="C14" s="13" t="s">
        <v>60</v>
      </c>
      <c r="D14" s="18">
        <v>129.48778256273863</v>
      </c>
      <c r="E14" s="18">
        <v>96.040299669616999</v>
      </c>
      <c r="F14" s="18">
        <v>128.18869178053606</v>
      </c>
      <c r="G14" s="18">
        <v>273.50722058921951</v>
      </c>
      <c r="H14" s="18">
        <v>228.34324506662173</v>
      </c>
      <c r="I14" s="18">
        <v>78.167196179936155</v>
      </c>
      <c r="J14" s="18">
        <v>72.933272836751499</v>
      </c>
      <c r="K14" s="18">
        <v>68.877423538295105</v>
      </c>
      <c r="L14" s="18">
        <v>100.01897736706046</v>
      </c>
      <c r="M14" s="18">
        <v>74.515590156025297</v>
      </c>
      <c r="N14" s="18">
        <v>79.438246507054401</v>
      </c>
      <c r="O14" s="18">
        <v>134.45962225274732</v>
      </c>
      <c r="P14" s="18">
        <v>152.96982475520812</v>
      </c>
      <c r="Q14" s="8">
        <v>133.00962701183997</v>
      </c>
    </row>
    <row r="15" spans="2:17" ht="39.9" customHeight="1">
      <c r="B15" s="772"/>
      <c r="C15" s="28" t="s">
        <v>61</v>
      </c>
      <c r="D15" s="9">
        <f t="shared" ref="D15:Q15" si="0">D14/D13</f>
        <v>0.89179773248932048</v>
      </c>
      <c r="E15" s="9">
        <f t="shared" si="0"/>
        <v>0.89022793297842617</v>
      </c>
      <c r="F15" s="9">
        <f t="shared" si="0"/>
        <v>0.89085652384072522</v>
      </c>
      <c r="G15" s="9">
        <f t="shared" si="0"/>
        <v>0.90583158654317086</v>
      </c>
      <c r="H15" s="9">
        <f t="shared" si="0"/>
        <v>0.98363244028698593</v>
      </c>
      <c r="I15" s="9">
        <f t="shared" si="0"/>
        <v>0.89938086949822627</v>
      </c>
      <c r="J15" s="9">
        <f t="shared" si="0"/>
        <v>0.90503411111896293</v>
      </c>
      <c r="K15" s="9">
        <f t="shared" si="0"/>
        <v>0.86517336522256294</v>
      </c>
      <c r="L15" s="9">
        <f t="shared" si="0"/>
        <v>0.92278343397032614</v>
      </c>
      <c r="M15" s="9">
        <f t="shared" si="0"/>
        <v>0.90918702203392976</v>
      </c>
      <c r="N15" s="9">
        <f t="shared" si="0"/>
        <v>0.89661077411487833</v>
      </c>
      <c r="O15" s="9">
        <f t="shared" si="0"/>
        <v>0.86535460230085637</v>
      </c>
      <c r="P15" s="30">
        <f t="shared" si="0"/>
        <v>0.92484670558377224</v>
      </c>
      <c r="Q15" s="10">
        <f t="shared" si="0"/>
        <v>0.88673084674559977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0.39999999999999997</v>
      </c>
    </row>
    <row r="17" spans="2:23" ht="22.8" customHeight="1">
      <c r="B17" s="774"/>
      <c r="C17" s="28" t="s">
        <v>36</v>
      </c>
      <c r="D17" s="11">
        <v>0.67013888888888873</v>
      </c>
      <c r="E17" s="11">
        <v>0.54305555555555551</v>
      </c>
      <c r="F17" s="11">
        <v>0.55138888888888893</v>
      </c>
      <c r="G17" s="11">
        <v>0.59791666666666665</v>
      </c>
      <c r="H17" s="11">
        <v>0.6020833333333333</v>
      </c>
      <c r="I17" s="11">
        <v>0.64097222222222217</v>
      </c>
      <c r="J17" s="11">
        <v>0.66527777777777775</v>
      </c>
      <c r="K17" s="11">
        <v>0.71944444444444433</v>
      </c>
      <c r="L17" s="11">
        <v>0.90972222222222221</v>
      </c>
      <c r="M17" s="11">
        <v>0.92013888888888884</v>
      </c>
      <c r="N17" s="11">
        <v>0.93680555555555545</v>
      </c>
      <c r="O17" s="21">
        <v>0.78263888888888888</v>
      </c>
      <c r="P17" s="11">
        <v>0.58263888888888882</v>
      </c>
      <c r="Q17" s="31">
        <v>0.6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2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16.142857142857142</v>
      </c>
      <c r="F22" s="35">
        <v>14</v>
      </c>
      <c r="G22" s="35">
        <v>6.125</v>
      </c>
      <c r="H22" s="35">
        <v>6.5</v>
      </c>
      <c r="I22" s="35">
        <v>17.2</v>
      </c>
      <c r="J22" s="35">
        <v>18</v>
      </c>
      <c r="K22" s="35">
        <v>18.285714285714285</v>
      </c>
      <c r="L22" s="35">
        <v>15.777777777777779</v>
      </c>
      <c r="M22" s="35">
        <v>18.444444444444443</v>
      </c>
      <c r="N22" s="35">
        <v>16.899999999999999</v>
      </c>
      <c r="O22" s="35">
        <v>12.2</v>
      </c>
      <c r="P22" s="35">
        <v>13.5</v>
      </c>
      <c r="Q22" s="36">
        <v>13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175.68792520676027</v>
      </c>
      <c r="E31" s="7">
        <v>832.16214188927643</v>
      </c>
      <c r="F31" s="7">
        <v>0</v>
      </c>
      <c r="G31" s="7">
        <v>819.99548894621546</v>
      </c>
      <c r="H31" s="44">
        <v>1045.7982153523515</v>
      </c>
      <c r="I31" s="43">
        <v>0</v>
      </c>
      <c r="J31" s="7">
        <v>778.16268677559037</v>
      </c>
      <c r="K31" s="7">
        <v>628.30330330330082</v>
      </c>
      <c r="L31" s="7">
        <v>833.26561288174219</v>
      </c>
      <c r="M31" s="44">
        <v>969.76314102925926</v>
      </c>
      <c r="N31" s="27"/>
      <c r="O31" s="27"/>
      <c r="P31" s="27"/>
      <c r="Q31" s="27"/>
    </row>
    <row r="32" spans="2:23" ht="39.9" customHeight="1">
      <c r="B32" s="772"/>
      <c r="C32" s="64" t="s">
        <v>61</v>
      </c>
      <c r="D32" s="45">
        <f t="shared" ref="D32:M32" si="1">D31/D30</f>
        <v>0.79858147821254666</v>
      </c>
      <c r="E32" s="9">
        <f t="shared" si="1"/>
        <v>1.0086813841082138</v>
      </c>
      <c r="F32" s="9">
        <f t="shared" si="1"/>
        <v>0</v>
      </c>
      <c r="G32" s="9">
        <f t="shared" si="1"/>
        <v>0.9111060988291283</v>
      </c>
      <c r="H32" s="9">
        <f t="shared" si="1"/>
        <v>1.1619980170581683</v>
      </c>
      <c r="I32" s="43">
        <f t="shared" si="1"/>
        <v>0</v>
      </c>
      <c r="J32" s="9">
        <f t="shared" si="1"/>
        <v>0.86462520752843375</v>
      </c>
      <c r="K32" s="9">
        <f t="shared" si="1"/>
        <v>0.83297786422786091</v>
      </c>
      <c r="L32" s="9">
        <f t="shared" si="1"/>
        <v>0.85971848948116258</v>
      </c>
      <c r="M32" s="10">
        <f t="shared" si="1"/>
        <v>0.80813595085771606</v>
      </c>
      <c r="N32" s="27"/>
      <c r="O32" s="27"/>
      <c r="P32" s="27"/>
      <c r="Q32" s="27"/>
    </row>
    <row r="33" spans="2:17" ht="28.8" customHeight="1">
      <c r="B33" s="773" t="s">
        <v>62</v>
      </c>
      <c r="C33" s="64" t="s">
        <v>63</v>
      </c>
      <c r="D33" s="46">
        <v>0.17361111111111113</v>
      </c>
      <c r="E33" s="11">
        <v>0.17361111111111113</v>
      </c>
      <c r="F33" s="11">
        <v>0.17708333333333334</v>
      </c>
      <c r="G33" s="11">
        <v>3153.1034482758646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0.70833333333333337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64" t="s">
        <v>36</v>
      </c>
      <c r="D34" s="46">
        <v>0.3527777777777778</v>
      </c>
      <c r="E34" s="11">
        <v>0.4548611111111111</v>
      </c>
      <c r="F34" s="11">
        <v>0.23819444444444446</v>
      </c>
      <c r="G34" s="11">
        <v>871.66666666666788</v>
      </c>
      <c r="H34" s="31">
        <v>0.52013888888888882</v>
      </c>
      <c r="I34" s="22">
        <v>0</v>
      </c>
      <c r="J34" s="11">
        <v>0.97222222222222221</v>
      </c>
      <c r="K34" s="11">
        <v>0.78263888888888899</v>
      </c>
      <c r="L34" s="11">
        <v>1.1291666666666664</v>
      </c>
      <c r="M34" s="12">
        <v>46269.004166666666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K105" sqref="K10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119440</v>
      </c>
      <c r="F1" s="365" t="s">
        <v>3</v>
      </c>
      <c r="G1" s="366">
        <f>SUM(H5:H124)</f>
        <v>2325393.8554545455</v>
      </c>
      <c r="H1" s="367" t="s">
        <v>427</v>
      </c>
      <c r="I1" s="368">
        <f>+J16+J64+J24+J38+J51+J81+J100+J91+J57+J124+J111</f>
        <v>47.88095238095238</v>
      </c>
      <c r="J1" s="873" t="s">
        <v>428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429</v>
      </c>
      <c r="B2" s="880"/>
      <c r="C2" s="370"/>
      <c r="D2" s="371" t="s">
        <v>331</v>
      </c>
      <c r="E2" s="372">
        <f>AVERAGE(L16,L24,L38,L51,L100,L111,L91)</f>
        <v>563.43188284475161</v>
      </c>
      <c r="F2" s="373" t="s">
        <v>91</v>
      </c>
      <c r="G2" s="374">
        <f>G1/E1</f>
        <v>19.469138106618768</v>
      </c>
      <c r="H2" s="375" t="s">
        <v>430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332</v>
      </c>
      <c r="B3" s="883" t="s">
        <v>431</v>
      </c>
      <c r="C3" s="378"/>
      <c r="D3" s="884" t="s">
        <v>333</v>
      </c>
      <c r="E3" s="884"/>
      <c r="F3" s="885" t="s">
        <v>96</v>
      </c>
      <c r="G3" s="886" t="s">
        <v>432</v>
      </c>
      <c r="H3" s="887" t="s">
        <v>433</v>
      </c>
      <c r="I3" s="888" t="s">
        <v>334</v>
      </c>
      <c r="J3" s="861" t="s">
        <v>336</v>
      </c>
      <c r="K3" s="863" t="s">
        <v>335</v>
      </c>
      <c r="L3" s="865" t="s">
        <v>331</v>
      </c>
      <c r="M3" s="890" t="s">
        <v>106</v>
      </c>
      <c r="N3" s="890"/>
      <c r="O3" s="861" t="s">
        <v>251</v>
      </c>
      <c r="P3" s="891" t="s">
        <v>339</v>
      </c>
      <c r="Q3" s="861" t="s">
        <v>340</v>
      </c>
      <c r="R3" s="861"/>
    </row>
    <row r="4" spans="1:18" ht="15.75" customHeight="1">
      <c r="A4" s="882"/>
      <c r="B4" s="883"/>
      <c r="C4" s="378"/>
      <c r="D4" s="884"/>
      <c r="E4" s="884"/>
      <c r="F4" s="885"/>
      <c r="G4" s="886"/>
      <c r="H4" s="887"/>
      <c r="I4" s="889"/>
      <c r="J4" s="862"/>
      <c r="K4" s="864"/>
      <c r="L4" s="866"/>
      <c r="M4" s="379" t="s">
        <v>113</v>
      </c>
      <c r="N4" s="379" t="s">
        <v>114</v>
      </c>
      <c r="O4" s="862"/>
      <c r="P4" s="892"/>
      <c r="Q4" s="380" t="s">
        <v>344</v>
      </c>
      <c r="R4" s="380" t="s">
        <v>434</v>
      </c>
    </row>
    <row r="5" spans="1:18">
      <c r="A5" s="86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1224</v>
      </c>
      <c r="H5" s="385">
        <f>F5*G5</f>
        <v>31383.360000000001</v>
      </c>
      <c r="I5" s="386"/>
      <c r="J5" s="387">
        <v>10</v>
      </c>
      <c r="K5" s="388">
        <f t="shared" ref="K5:K8" si="0">G5/P5*60</f>
        <v>1468.7999999999981</v>
      </c>
      <c r="L5" s="389">
        <f t="shared" ref="L5:L8" si="1">K5/J5</f>
        <v>146.87999999999982</v>
      </c>
      <c r="M5" s="390">
        <v>0.39999999999999997</v>
      </c>
      <c r="N5" s="390">
        <v>0.43472222222222223</v>
      </c>
      <c r="O5" s="380">
        <v>8</v>
      </c>
      <c r="P5" s="391">
        <f t="shared" ref="P5:P8" si="2">(N5-M5)*24*60</f>
        <v>50.000000000000064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378">
        <v>3190</v>
      </c>
      <c r="H6" s="385">
        <f t="shared" ref="H6:H15" si="3">F6*G6</f>
        <v>95221.5</v>
      </c>
      <c r="I6" s="386"/>
      <c r="J6" s="387">
        <v>14</v>
      </c>
      <c r="K6" s="388">
        <f t="shared" si="0"/>
        <v>1788.7850467289718</v>
      </c>
      <c r="L6" s="389">
        <f t="shared" si="1"/>
        <v>127.77036048064085</v>
      </c>
      <c r="M6" s="390">
        <v>0.4381944444444445</v>
      </c>
      <c r="N6" s="390">
        <v>0.51250000000000007</v>
      </c>
      <c r="O6" s="380">
        <v>5</v>
      </c>
      <c r="P6" s="391">
        <f t="shared" si="2"/>
        <v>107.00000000000001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378">
        <v>2739</v>
      </c>
      <c r="H7" s="385">
        <f t="shared" si="3"/>
        <v>80855.28</v>
      </c>
      <c r="I7" s="386"/>
      <c r="J7" s="387">
        <v>14</v>
      </c>
      <c r="K7" s="388">
        <f t="shared" si="0"/>
        <v>1805.934065934063</v>
      </c>
      <c r="L7" s="389">
        <f t="shared" si="1"/>
        <v>128.99529042386163</v>
      </c>
      <c r="M7" s="390">
        <v>0.51597222222222217</v>
      </c>
      <c r="N7" s="390">
        <v>0.57916666666666672</v>
      </c>
      <c r="O7" s="380">
        <v>5</v>
      </c>
      <c r="P7" s="391">
        <f t="shared" si="2"/>
        <v>91.000000000000156</v>
      </c>
      <c r="Q7" s="392"/>
      <c r="R7" s="392"/>
    </row>
    <row r="8" spans="1:18">
      <c r="A8" s="867"/>
      <c r="B8" s="381" t="s">
        <v>314</v>
      </c>
      <c r="C8" s="381"/>
      <c r="D8" s="382" t="s">
        <v>436</v>
      </c>
      <c r="E8" s="383"/>
      <c r="F8" s="384">
        <v>30</v>
      </c>
      <c r="G8" s="378">
        <v>719</v>
      </c>
      <c r="H8" s="385">
        <f t="shared" si="3"/>
        <v>21570</v>
      </c>
      <c r="I8" s="386"/>
      <c r="J8" s="387">
        <v>14</v>
      </c>
      <c r="K8" s="388">
        <f t="shared" si="0"/>
        <v>1797.5000000000064</v>
      </c>
      <c r="L8" s="389">
        <f t="shared" si="1"/>
        <v>128.39285714285759</v>
      </c>
      <c r="M8" s="390">
        <v>0.58333333333333337</v>
      </c>
      <c r="N8" s="390">
        <v>0.6</v>
      </c>
      <c r="O8" s="380">
        <v>6</v>
      </c>
      <c r="P8" s="391">
        <f t="shared" si="2"/>
        <v>23.999999999999915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86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869"/>
      <c r="B16" s="381">
        <v>0</v>
      </c>
      <c r="C16" s="398" t="s">
        <v>437</v>
      </c>
      <c r="D16" s="852" t="s">
        <v>351</v>
      </c>
      <c r="E16" s="852"/>
      <c r="F16" s="399"/>
      <c r="G16" s="400"/>
      <c r="H16" s="401"/>
      <c r="I16" s="402"/>
      <c r="J16" s="403">
        <f>AVERAGE(J5:J15)</f>
        <v>13</v>
      </c>
      <c r="K16" s="403">
        <f>AVERAGE(K5:K15)</f>
        <v>1715.2547781657599</v>
      </c>
      <c r="L16" s="404">
        <f>AVERAGE(L5:L15)</f>
        <v>133.00962701183997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719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1725.6000000000035</v>
      </c>
      <c r="L17" s="389">
        <f>K17/J17</f>
        <v>172.56000000000034</v>
      </c>
      <c r="M17" s="390">
        <v>0.17361111111111113</v>
      </c>
      <c r="N17" s="390">
        <v>0.19097222222222221</v>
      </c>
      <c r="O17" s="380">
        <v>10</v>
      </c>
      <c r="P17" s="391">
        <f>(N17-M17)*24*60</f>
        <v>24.99999999999995</v>
      </c>
      <c r="Q17" s="380"/>
      <c r="R17" s="380"/>
    </row>
    <row r="18" spans="1:18" ht="15.75" customHeight="1">
      <c r="A18" s="870"/>
      <c r="B18" s="381">
        <v>0</v>
      </c>
      <c r="C18" s="394"/>
      <c r="D18" s="382" t="s">
        <v>261</v>
      </c>
      <c r="E18" s="382"/>
      <c r="F18" s="384" t="s">
        <v>236</v>
      </c>
      <c r="G18" s="395">
        <v>3190</v>
      </c>
      <c r="H18" s="385">
        <f t="shared" si="4"/>
        <v>0</v>
      </c>
      <c r="I18" s="386"/>
      <c r="J18" s="387">
        <v>9</v>
      </c>
      <c r="K18" s="388">
        <f t="shared" si="5"/>
        <v>1595</v>
      </c>
      <c r="L18" s="389">
        <f t="shared" ref="L18:L19" si="6">K18/J18</f>
        <v>177.22222222222223</v>
      </c>
      <c r="M18" s="390">
        <v>0.19444444444444445</v>
      </c>
      <c r="N18" s="390">
        <v>0.27777777777777779</v>
      </c>
      <c r="O18" s="380">
        <v>5</v>
      </c>
      <c r="P18" s="391">
        <f t="shared" ref="P18:P19" si="7">(N18-M18)*24*60</f>
        <v>120</v>
      </c>
      <c r="Q18" s="392"/>
      <c r="R18" s="392"/>
    </row>
    <row r="19" spans="1:18" ht="15.75" customHeight="1">
      <c r="A19" s="870"/>
      <c r="B19" s="381">
        <v>0</v>
      </c>
      <c r="C19" s="394"/>
      <c r="D19" s="382" t="s">
        <v>262</v>
      </c>
      <c r="E19" s="382"/>
      <c r="F19" s="384" t="s">
        <v>236</v>
      </c>
      <c r="G19" s="395">
        <v>2739</v>
      </c>
      <c r="H19" s="385">
        <f t="shared" si="4"/>
        <v>0</v>
      </c>
      <c r="I19" s="386"/>
      <c r="J19" s="387">
        <v>9</v>
      </c>
      <c r="K19" s="388">
        <f t="shared" si="5"/>
        <v>1595.533980582524</v>
      </c>
      <c r="L19" s="389">
        <f t="shared" si="6"/>
        <v>177.28155339805824</v>
      </c>
      <c r="M19" s="390">
        <v>0.28125</v>
      </c>
      <c r="N19" s="390">
        <v>0.3527777777777778</v>
      </c>
      <c r="O19" s="380">
        <v>5</v>
      </c>
      <c r="P19" s="391">
        <f t="shared" si="7"/>
        <v>103.00000000000003</v>
      </c>
      <c r="Q19" s="392">
        <v>0.3527777777777778</v>
      </c>
      <c r="R19" s="392">
        <v>0.39444444444444443</v>
      </c>
    </row>
    <row r="20" spans="1:18" ht="15.75" customHeight="1">
      <c r="A20" s="871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871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871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871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872"/>
      <c r="B24" s="381">
        <v>0</v>
      </c>
      <c r="C24" s="240" t="s">
        <v>440</v>
      </c>
      <c r="D24" s="852" t="s">
        <v>351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1638.7113268608425</v>
      </c>
      <c r="L24" s="404">
        <f>AVERAGE(L17:L23)</f>
        <v>175.68792520676027</v>
      </c>
      <c r="M24" s="390"/>
      <c r="N24" s="390"/>
      <c r="O24" s="380"/>
      <c r="P24" s="380"/>
      <c r="Q24" s="380"/>
      <c r="R24" s="380"/>
    </row>
    <row r="25" spans="1:18">
      <c r="A25" s="859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1979</v>
      </c>
      <c r="H25" s="385">
        <f t="shared" ref="H25:H37" si="8">F25*G25</f>
        <v>36670.870000000003</v>
      </c>
      <c r="I25" s="386"/>
      <c r="J25" s="387">
        <v>3</v>
      </c>
      <c r="K25" s="388">
        <f t="shared" ref="K25:K30" si="9">G25/P25*60</f>
        <v>2827.1428571428564</v>
      </c>
      <c r="L25" s="389">
        <f t="shared" ref="L25:L30" si="10">K25/J25</f>
        <v>942.38095238095218</v>
      </c>
      <c r="M25" s="390">
        <v>0.17361111111111113</v>
      </c>
      <c r="N25" s="390">
        <v>0.20277777777777781</v>
      </c>
      <c r="O25" s="380">
        <v>10</v>
      </c>
      <c r="P25" s="391">
        <f>(N25-M25)*24*60</f>
        <v>42.000000000000014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378">
        <v>2671</v>
      </c>
      <c r="H26" s="385">
        <f t="shared" si="8"/>
        <v>48558.78</v>
      </c>
      <c r="I26" s="386"/>
      <c r="J26" s="387">
        <v>4</v>
      </c>
      <c r="K26" s="388">
        <f t="shared" si="9"/>
        <v>2861.7857142857119</v>
      </c>
      <c r="L26" s="389">
        <f t="shared" si="10"/>
        <v>715.44642857142799</v>
      </c>
      <c r="M26" s="390">
        <v>0.21666666666666667</v>
      </c>
      <c r="N26" s="390">
        <v>0.25555555555555559</v>
      </c>
      <c r="O26" s="380">
        <v>20</v>
      </c>
      <c r="P26" s="391">
        <f>(N26-M26)*24*60</f>
        <v>56.000000000000043</v>
      </c>
      <c r="Q26" s="392"/>
      <c r="R26" s="392"/>
    </row>
    <row r="27" spans="1:18">
      <c r="A27" s="859"/>
      <c r="B27" s="381" t="s">
        <v>314</v>
      </c>
      <c r="C27" s="408"/>
      <c r="D27" s="409" t="s">
        <v>442</v>
      </c>
      <c r="E27" s="411"/>
      <c r="F27" s="384">
        <v>22.32</v>
      </c>
      <c r="G27" s="378">
        <v>3770</v>
      </c>
      <c r="H27" s="385">
        <f t="shared" si="8"/>
        <v>84146.4</v>
      </c>
      <c r="I27" s="386"/>
      <c r="J27" s="387">
        <v>4</v>
      </c>
      <c r="K27" s="388">
        <f t="shared" si="9"/>
        <v>3015.9999999999977</v>
      </c>
      <c r="L27" s="389">
        <f t="shared" si="10"/>
        <v>753.99999999999943</v>
      </c>
      <c r="M27" s="390">
        <v>0.27083333333333331</v>
      </c>
      <c r="N27" s="390">
        <v>0.32291666666666669</v>
      </c>
      <c r="O27" s="380">
        <v>22</v>
      </c>
      <c r="P27" s="391">
        <f t="shared" ref="P27:P30" si="11">(N27-M27)*24*60</f>
        <v>75.000000000000057</v>
      </c>
      <c r="Q27" s="392"/>
      <c r="R27" s="392"/>
    </row>
    <row r="28" spans="1:18">
      <c r="A28" s="859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2246</v>
      </c>
      <c r="H28" s="385">
        <f t="shared" si="8"/>
        <v>40182.981818181819</v>
      </c>
      <c r="I28" s="386"/>
      <c r="J28" s="387">
        <v>3</v>
      </c>
      <c r="K28" s="388">
        <f t="shared" si="9"/>
        <v>3286.8292682926817</v>
      </c>
      <c r="L28" s="389">
        <f t="shared" si="10"/>
        <v>1095.6097560975606</v>
      </c>
      <c r="M28" s="390">
        <v>0.33333333333333331</v>
      </c>
      <c r="N28" s="390">
        <v>0.36180555555555555</v>
      </c>
      <c r="O28" s="380">
        <v>15</v>
      </c>
      <c r="P28" s="391">
        <f t="shared" si="11"/>
        <v>41.000000000000014</v>
      </c>
      <c r="Q28" s="392"/>
      <c r="R28" s="392"/>
    </row>
    <row r="29" spans="1:18">
      <c r="A29" s="859"/>
      <c r="B29" s="381" t="s">
        <v>314</v>
      </c>
      <c r="C29" s="378"/>
      <c r="D29" s="382" t="s">
        <v>269</v>
      </c>
      <c r="E29" s="411"/>
      <c r="F29" s="384">
        <v>18.77</v>
      </c>
      <c r="G29" s="378">
        <v>1576</v>
      </c>
      <c r="H29" s="385">
        <f t="shared" si="8"/>
        <v>29581.52</v>
      </c>
      <c r="I29" s="386"/>
      <c r="J29" s="387">
        <v>4</v>
      </c>
      <c r="K29" s="388">
        <f t="shared" si="9"/>
        <v>2955.0000000000036</v>
      </c>
      <c r="L29" s="389">
        <f t="shared" si="10"/>
        <v>738.75000000000091</v>
      </c>
      <c r="M29" s="390">
        <v>0.41041666666666665</v>
      </c>
      <c r="N29" s="390">
        <v>0.43263888888888885</v>
      </c>
      <c r="O29" s="380">
        <v>10</v>
      </c>
      <c r="P29" s="391">
        <f t="shared" si="11"/>
        <v>31.999999999999964</v>
      </c>
      <c r="Q29" s="392"/>
      <c r="R29" s="392"/>
    </row>
    <row r="30" spans="1:18">
      <c r="A30" s="859"/>
      <c r="B30" s="381" t="s">
        <v>240</v>
      </c>
      <c r="C30" s="378"/>
      <c r="D30" s="409" t="s">
        <v>444</v>
      </c>
      <c r="E30" s="411"/>
      <c r="F30" s="384">
        <v>24.93</v>
      </c>
      <c r="G30" s="378">
        <v>697</v>
      </c>
      <c r="H30" s="385">
        <f t="shared" si="8"/>
        <v>17376.21</v>
      </c>
      <c r="I30" s="386"/>
      <c r="J30" s="387">
        <v>4</v>
      </c>
      <c r="K30" s="388">
        <f t="shared" si="9"/>
        <v>2987.1428571428678</v>
      </c>
      <c r="L30" s="389">
        <f t="shared" si="10"/>
        <v>746.78571428571695</v>
      </c>
      <c r="M30" s="390">
        <v>0.44513888888888892</v>
      </c>
      <c r="N30" s="390">
        <v>0.4548611111111111</v>
      </c>
      <c r="O30" s="380">
        <v>18</v>
      </c>
      <c r="P30" s="391">
        <f t="shared" si="11"/>
        <v>13.99999999999995</v>
      </c>
      <c r="Q30" s="392"/>
      <c r="R30" s="392"/>
    </row>
    <row r="31" spans="1:18" ht="15.75" customHeight="1">
      <c r="A31" s="859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859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859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2988.9834494773531</v>
      </c>
      <c r="L38" s="404">
        <f>AVERAGE(L25:L37)</f>
        <v>832.16214188927643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4188</v>
      </c>
      <c r="H39" s="385">
        <f t="shared" ref="H39:H47" si="12">F39*G39</f>
        <v>69772.08</v>
      </c>
      <c r="I39" s="386"/>
      <c r="J39" s="387">
        <v>3</v>
      </c>
      <c r="K39" s="388">
        <f t="shared" ref="K39" si="13">G39/P39*60</f>
        <v>2855.4545454545455</v>
      </c>
      <c r="L39" s="389">
        <f t="shared" ref="L39" si="14">K39/J39</f>
        <v>951.81818181818187</v>
      </c>
      <c r="M39" s="390">
        <v>0.17708333333333334</v>
      </c>
      <c r="N39" s="390">
        <v>0.23819444444444446</v>
      </c>
      <c r="O39" s="380">
        <v>15</v>
      </c>
      <c r="P39" s="391">
        <f t="shared" ref="P39" si="15">(N39-M39)*24*60</f>
        <v>88</v>
      </c>
      <c r="Q39" s="392"/>
      <c r="R39" s="392"/>
    </row>
    <row r="40" spans="1:18">
      <c r="A40" s="84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84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84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84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84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85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85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85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351</v>
      </c>
      <c r="E51" s="852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853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1046</v>
      </c>
      <c r="H52" s="385">
        <f>F52*G52</f>
        <v>26181.38</v>
      </c>
      <c r="I52" s="386"/>
      <c r="J52" s="387">
        <v>4</v>
      </c>
      <c r="K52" s="388">
        <f>G52/P52*60</f>
        <v>3486.6666666666715</v>
      </c>
      <c r="L52" s="389">
        <f>K52/J52</f>
        <v>871.66666666666788</v>
      </c>
      <c r="M52" s="390">
        <v>0.17500000000000002</v>
      </c>
      <c r="N52" s="390">
        <v>0.1875</v>
      </c>
      <c r="O52" s="388">
        <v>12</v>
      </c>
      <c r="P52" s="391">
        <f>(N52-M52)*24*60</f>
        <v>17.999999999999975</v>
      </c>
      <c r="Q52" s="392"/>
      <c r="R52" s="392"/>
    </row>
    <row r="53" spans="1:18" ht="15.6" customHeight="1">
      <c r="A53" s="854"/>
      <c r="B53" s="381" t="s">
        <v>240</v>
      </c>
      <c r="C53" s="394"/>
      <c r="D53" s="410" t="s">
        <v>276</v>
      </c>
      <c r="E53" s="426"/>
      <c r="F53" s="384">
        <v>24.82</v>
      </c>
      <c r="G53" s="393">
        <v>1404</v>
      </c>
      <c r="H53" s="385">
        <f t="shared" ref="H53:H116" si="16">F53*G53</f>
        <v>34847.279999999999</v>
      </c>
      <c r="I53" s="386"/>
      <c r="J53" s="387">
        <v>4</v>
      </c>
      <c r="K53" s="388">
        <f t="shared" ref="K53:K57" si="17">G53/P53*60</f>
        <v>3369.5999999999954</v>
      </c>
      <c r="L53" s="389">
        <f t="shared" ref="L53:L57" si="18">K53/J53</f>
        <v>842.39999999999884</v>
      </c>
      <c r="M53" s="390">
        <v>0.19791666666666666</v>
      </c>
      <c r="N53" s="390">
        <v>0.21527777777777779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854"/>
      <c r="B54" s="381" t="s">
        <v>240</v>
      </c>
      <c r="C54" s="394"/>
      <c r="D54" s="410" t="s">
        <v>277</v>
      </c>
      <c r="E54" s="383"/>
      <c r="F54" s="384">
        <v>30</v>
      </c>
      <c r="G54" s="393">
        <v>1498</v>
      </c>
      <c r="H54" s="385">
        <f t="shared" si="16"/>
        <v>44940</v>
      </c>
      <c r="I54" s="386"/>
      <c r="J54" s="387">
        <v>4</v>
      </c>
      <c r="K54" s="388">
        <f t="shared" si="17"/>
        <v>3209.9999999999973</v>
      </c>
      <c r="L54" s="389">
        <f t="shared" si="18"/>
        <v>802.49999999999932</v>
      </c>
      <c r="M54" s="390">
        <v>0.22777777777777777</v>
      </c>
      <c r="N54" s="390">
        <v>0.24722222222222223</v>
      </c>
      <c r="O54" s="388">
        <v>18</v>
      </c>
      <c r="P54" s="391">
        <f t="shared" si="19"/>
        <v>28.000000000000021</v>
      </c>
      <c r="Q54" s="392"/>
      <c r="R54" s="392"/>
    </row>
    <row r="55" spans="1:18" ht="15.6" customHeight="1">
      <c r="A55" s="854"/>
      <c r="B55" s="381" t="s">
        <v>240</v>
      </c>
      <c r="C55" s="394"/>
      <c r="D55" s="412" t="s">
        <v>448</v>
      </c>
      <c r="E55" s="411"/>
      <c r="F55" s="384">
        <v>30</v>
      </c>
      <c r="G55" s="393">
        <v>1524</v>
      </c>
      <c r="H55" s="385">
        <f t="shared" si="16"/>
        <v>45720</v>
      </c>
      <c r="I55" s="386"/>
      <c r="J55" s="387">
        <v>4</v>
      </c>
      <c r="K55" s="388">
        <f t="shared" si="17"/>
        <v>3153.1034482758646</v>
      </c>
      <c r="L55" s="389">
        <f t="shared" si="18"/>
        <v>788.27586206896615</v>
      </c>
      <c r="M55" s="390">
        <v>0.26111111111111113</v>
      </c>
      <c r="N55" s="390">
        <v>0.28125</v>
      </c>
      <c r="O55" s="388">
        <v>20</v>
      </c>
      <c r="P55" s="391">
        <f t="shared" si="19"/>
        <v>28.999999999999979</v>
      </c>
      <c r="Q55" s="392"/>
      <c r="R55" s="392"/>
    </row>
    <row r="56" spans="1:18" ht="15.6" customHeight="1">
      <c r="A56" s="854"/>
      <c r="B56" s="381" t="s">
        <v>240</v>
      </c>
      <c r="C56" s="394"/>
      <c r="D56" s="410" t="s">
        <v>449</v>
      </c>
      <c r="E56" s="411"/>
      <c r="F56" s="384">
        <v>27.48</v>
      </c>
      <c r="G56" s="393">
        <v>2500</v>
      </c>
      <c r="H56" s="385">
        <f t="shared" si="16"/>
        <v>68700</v>
      </c>
      <c r="I56" s="386"/>
      <c r="J56" s="387">
        <v>4</v>
      </c>
      <c r="K56" s="388">
        <f t="shared" si="17"/>
        <v>3191.4893617021285</v>
      </c>
      <c r="L56" s="389">
        <f t="shared" si="18"/>
        <v>797.87234042553212</v>
      </c>
      <c r="M56" s="390">
        <v>0.28819444444444448</v>
      </c>
      <c r="N56" s="390">
        <v>0.32083333333333336</v>
      </c>
      <c r="O56" s="388">
        <v>10</v>
      </c>
      <c r="P56" s="391">
        <f t="shared" si="19"/>
        <v>46.999999999999993</v>
      </c>
      <c r="Q56" s="392">
        <v>0.32083333333333336</v>
      </c>
      <c r="R56" s="392">
        <v>0.36249999999999999</v>
      </c>
    </row>
    <row r="57" spans="1:18" ht="15.75" customHeight="1">
      <c r="A57" s="854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3378</v>
      </c>
      <c r="H57" s="385">
        <f t="shared" si="16"/>
        <v>80396.400000000009</v>
      </c>
      <c r="I57" s="386"/>
      <c r="J57" s="387">
        <v>4</v>
      </c>
      <c r="K57" s="388">
        <f t="shared" si="17"/>
        <v>3269.0322580645147</v>
      </c>
      <c r="L57" s="389">
        <f t="shared" si="18"/>
        <v>817.25806451612868</v>
      </c>
      <c r="M57" s="390">
        <v>0.37638888888888888</v>
      </c>
      <c r="N57" s="390">
        <v>0.41944444444444445</v>
      </c>
      <c r="O57" s="388">
        <v>20</v>
      </c>
      <c r="P57" s="391">
        <f t="shared" si="19"/>
        <v>62.000000000000021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854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854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854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854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855"/>
      <c r="B64" s="381">
        <v>0</v>
      </c>
      <c r="C64" s="240" t="s">
        <v>451</v>
      </c>
      <c r="D64" s="852" t="s">
        <v>351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3279.9819557848618</v>
      </c>
      <c r="L64" s="404">
        <f>AVERAGE(L52:L63)</f>
        <v>819.99548894621546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1029</v>
      </c>
      <c r="H65" s="385">
        <f>F65*G65</f>
        <v>18707.22</v>
      </c>
      <c r="I65" s="386"/>
      <c r="J65" s="387">
        <v>3</v>
      </c>
      <c r="K65" s="388">
        <f t="shared" ref="K65:K71" si="20">G65/P65*60</f>
        <v>3249.4736842105312</v>
      </c>
      <c r="L65" s="389">
        <f t="shared" ref="L65:L71" si="21">K65/J65</f>
        <v>1083.1578947368437</v>
      </c>
      <c r="M65" s="390">
        <v>0.17708333333333334</v>
      </c>
      <c r="N65" s="390">
        <v>0.19027777777777777</v>
      </c>
      <c r="O65" s="388">
        <v>15</v>
      </c>
      <c r="P65" s="391">
        <f>(N65-M65)*24*60</f>
        <v>18.999999999999972</v>
      </c>
      <c r="Q65" s="392"/>
      <c r="R65" s="392"/>
    </row>
    <row r="66" spans="1:18" ht="15.6" customHeight="1">
      <c r="A66" s="857"/>
      <c r="B66" s="381" t="s">
        <v>240</v>
      </c>
      <c r="C66" s="394"/>
      <c r="D66" s="432" t="s">
        <v>284</v>
      </c>
      <c r="E66" s="426"/>
      <c r="F66" s="384">
        <v>14.03</v>
      </c>
      <c r="G66" s="393">
        <v>3951</v>
      </c>
      <c r="H66" s="385">
        <f t="shared" ref="H66:H74" si="22">F66*G66</f>
        <v>55432.53</v>
      </c>
      <c r="I66" s="386"/>
      <c r="J66" s="387">
        <v>3</v>
      </c>
      <c r="K66" s="388">
        <f t="shared" si="20"/>
        <v>3203.5135135135129</v>
      </c>
      <c r="L66" s="389">
        <f t="shared" si="21"/>
        <v>1067.8378378378377</v>
      </c>
      <c r="M66" s="390">
        <v>0.20416666666666669</v>
      </c>
      <c r="N66" s="390">
        <v>0.25555555555555559</v>
      </c>
      <c r="O66" s="388">
        <v>20</v>
      </c>
      <c r="P66" s="391">
        <f t="shared" ref="P66:P71" si="23">(N66-M66)*24*60</f>
        <v>74.000000000000014</v>
      </c>
      <c r="Q66" s="392"/>
      <c r="R66" s="392"/>
    </row>
    <row r="67" spans="1:18" ht="15.6" customHeight="1">
      <c r="A67" s="857"/>
      <c r="B67" s="381" t="s">
        <v>240</v>
      </c>
      <c r="C67" s="394"/>
      <c r="D67" s="409" t="s">
        <v>285</v>
      </c>
      <c r="E67" s="411"/>
      <c r="F67" s="384">
        <v>18.18</v>
      </c>
      <c r="G67" s="393">
        <v>1771</v>
      </c>
      <c r="H67" s="385">
        <f t="shared" si="22"/>
        <v>32196.78</v>
      </c>
      <c r="I67" s="386"/>
      <c r="J67" s="387">
        <v>3</v>
      </c>
      <c r="K67" s="388">
        <f t="shared" si="20"/>
        <v>3219.9999999999959</v>
      </c>
      <c r="L67" s="389">
        <f t="shared" si="21"/>
        <v>1073.3333333333319</v>
      </c>
      <c r="M67" s="390">
        <v>0.2673611111111111</v>
      </c>
      <c r="N67" s="390">
        <v>0.2902777777777778</v>
      </c>
      <c r="O67" s="388">
        <v>17</v>
      </c>
      <c r="P67" s="391">
        <f t="shared" si="23"/>
        <v>33.000000000000043</v>
      </c>
      <c r="Q67" s="392"/>
      <c r="R67" s="392"/>
    </row>
    <row r="68" spans="1:18" ht="15.6" customHeight="1">
      <c r="A68" s="857"/>
      <c r="B68" s="381" t="s">
        <v>240</v>
      </c>
      <c r="C68" s="394"/>
      <c r="D68" s="410" t="s">
        <v>453</v>
      </c>
      <c r="E68" s="411"/>
      <c r="F68" s="384">
        <v>17.07</v>
      </c>
      <c r="G68" s="393">
        <v>1354</v>
      </c>
      <c r="H68" s="385">
        <f t="shared" si="22"/>
        <v>23112.78</v>
      </c>
      <c r="I68" s="386"/>
      <c r="J68" s="387">
        <v>3</v>
      </c>
      <c r="K68" s="388">
        <f t="shared" si="20"/>
        <v>3249.6000000000013</v>
      </c>
      <c r="L68" s="389">
        <f t="shared" si="21"/>
        <v>1083.2000000000005</v>
      </c>
      <c r="M68" s="390">
        <v>0.30069444444444443</v>
      </c>
      <c r="N68" s="390">
        <v>0.31805555555555554</v>
      </c>
      <c r="O68" s="388">
        <v>15</v>
      </c>
      <c r="P68" s="391">
        <f t="shared" si="23"/>
        <v>24.999999999999993</v>
      </c>
      <c r="Q68" s="392">
        <v>0.31805555555555554</v>
      </c>
      <c r="R68" s="392">
        <v>0.35972222222222222</v>
      </c>
    </row>
    <row r="69" spans="1:18" ht="15.6" customHeight="1">
      <c r="A69" s="857"/>
      <c r="B69" s="381" t="s">
        <v>240</v>
      </c>
      <c r="C69" s="394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386"/>
      <c r="J69" s="387">
        <v>3</v>
      </c>
      <c r="K69" s="388">
        <f t="shared" si="20"/>
        <v>3312.8571428571545</v>
      </c>
      <c r="L69" s="389">
        <f t="shared" si="21"/>
        <v>1104.2857142857181</v>
      </c>
      <c r="M69" s="390">
        <v>0.3666666666666667</v>
      </c>
      <c r="N69" s="390">
        <v>0.37638888888888888</v>
      </c>
      <c r="O69" s="388">
        <v>10</v>
      </c>
      <c r="P69" s="391">
        <f t="shared" si="23"/>
        <v>13.99999999999995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6002</v>
      </c>
      <c r="H70" s="385">
        <f t="shared" si="22"/>
        <v>85742.85714285713</v>
      </c>
      <c r="I70" s="386"/>
      <c r="J70" s="387">
        <v>3</v>
      </c>
      <c r="K70" s="388">
        <f t="shared" si="20"/>
        <v>3273.8181818181815</v>
      </c>
      <c r="L70" s="389">
        <f t="shared" si="21"/>
        <v>1091.2727272727273</v>
      </c>
      <c r="M70" s="390">
        <v>0.38680555555555557</v>
      </c>
      <c r="N70" s="390">
        <v>0.46319444444444446</v>
      </c>
      <c r="O70" s="388">
        <v>15</v>
      </c>
      <c r="P70" s="391">
        <f t="shared" si="23"/>
        <v>110.00000000000001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455</v>
      </c>
      <c r="E71" s="411"/>
      <c r="F71" s="384">
        <v>24.76</v>
      </c>
      <c r="G71" s="428">
        <v>3379</v>
      </c>
      <c r="H71" s="385">
        <f t="shared" si="22"/>
        <v>83664.040000000008</v>
      </c>
      <c r="I71" s="386"/>
      <c r="J71" s="387">
        <v>4</v>
      </c>
      <c r="K71" s="388">
        <f t="shared" si="20"/>
        <v>3270.0000000000032</v>
      </c>
      <c r="L71" s="389">
        <f t="shared" si="21"/>
        <v>817.5000000000008</v>
      </c>
      <c r="M71" s="390">
        <v>0.4770833333333333</v>
      </c>
      <c r="N71" s="390">
        <v>0.52013888888888882</v>
      </c>
      <c r="O71" s="388">
        <v>20</v>
      </c>
      <c r="P71" s="391">
        <f t="shared" si="23"/>
        <v>61.999999999999943</v>
      </c>
      <c r="Q71" s="392"/>
      <c r="R71" s="392"/>
    </row>
    <row r="72" spans="1:18" ht="15.6" customHeight="1">
      <c r="A72" s="857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857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857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858"/>
      <c r="B75" s="381">
        <v>0</v>
      </c>
      <c r="C75" s="240" t="s">
        <v>456</v>
      </c>
      <c r="D75" s="852" t="s">
        <v>351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3254.1803603427688</v>
      </c>
      <c r="L75" s="404">
        <f>AVERAGE(L65:L74)</f>
        <v>1045.7982153523515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351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2645</v>
      </c>
      <c r="H82" s="439">
        <f t="shared" ref="H82:H90" si="24">F82*G82</f>
        <v>59036.4</v>
      </c>
      <c r="I82" s="386"/>
      <c r="J82" s="387">
        <v>4</v>
      </c>
      <c r="K82" s="388">
        <f>G82/P82*60</f>
        <v>2885.4545454545473</v>
      </c>
      <c r="L82" s="389">
        <f t="shared" ref="L82:L84" si="25">K82/J82</f>
        <v>721.36363636363683</v>
      </c>
      <c r="M82" s="390">
        <v>0.72222222222222221</v>
      </c>
      <c r="N82" s="390">
        <v>0.76041666666666663</v>
      </c>
      <c r="O82" s="388">
        <v>20</v>
      </c>
      <c r="P82" s="391">
        <f>(N82-M82)*24*60</f>
        <v>54.999999999999964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4860</v>
      </c>
      <c r="H83" s="439">
        <f t="shared" si="24"/>
        <v>80967.600000000006</v>
      </c>
      <c r="I83" s="386"/>
      <c r="J83" s="387">
        <v>4</v>
      </c>
      <c r="K83" s="388">
        <f t="shared" ref="K83:K84" si="26">G83/P83*60</f>
        <v>2777.1428571428587</v>
      </c>
      <c r="L83" s="389">
        <f t="shared" si="25"/>
        <v>694.28571428571468</v>
      </c>
      <c r="M83" s="390">
        <v>0.77569444444444446</v>
      </c>
      <c r="N83" s="390">
        <v>0.84861111111111109</v>
      </c>
      <c r="O83" s="388">
        <v>22</v>
      </c>
      <c r="P83" s="391">
        <f t="shared" ref="P83:P84" si="27">(N83-M83)*24*60</f>
        <v>104.99999999999994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7121</v>
      </c>
      <c r="H84" s="439">
        <f t="shared" si="24"/>
        <v>127401.16363636364</v>
      </c>
      <c r="I84" s="386"/>
      <c r="J84" s="387">
        <v>3</v>
      </c>
      <c r="K84" s="388">
        <f t="shared" si="26"/>
        <v>2756.516129032259</v>
      </c>
      <c r="L84" s="389">
        <f t="shared" si="25"/>
        <v>918.83870967741962</v>
      </c>
      <c r="M84" s="390">
        <v>0.86458333333333337</v>
      </c>
      <c r="N84" s="390">
        <v>0.97222222222222221</v>
      </c>
      <c r="O84" s="388">
        <v>23</v>
      </c>
      <c r="P84" s="391">
        <f t="shared" si="27"/>
        <v>154.99999999999994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441</v>
      </c>
      <c r="D91" s="844" t="s">
        <v>351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2806.3711772098886</v>
      </c>
      <c r="L91" s="404">
        <f>AVERAGE(L82:L90)</f>
        <v>778.16268677559037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1336</v>
      </c>
      <c r="H92" s="385">
        <f t="shared" ref="H92:H99" si="28">F92*G92</f>
        <v>32785.440000000002</v>
      </c>
      <c r="I92" s="386"/>
      <c r="J92" s="387">
        <v>3</v>
      </c>
      <c r="K92" s="388">
        <f>G92/P92*60</f>
        <v>2166.4864864864849</v>
      </c>
      <c r="L92" s="389">
        <f t="shared" ref="L92:L93" si="29">K92/J92</f>
        <v>722.16216216216162</v>
      </c>
      <c r="M92" s="390">
        <v>0.72222222222222221</v>
      </c>
      <c r="N92" s="390">
        <v>0.74791666666666667</v>
      </c>
      <c r="O92" s="380">
        <v>20</v>
      </c>
      <c r="P92" s="391">
        <f>(N92-M92)*24*60</f>
        <v>37.000000000000028</v>
      </c>
      <c r="Q92" s="392"/>
      <c r="R92" s="392"/>
    </row>
    <row r="93" spans="1:18">
      <c r="A93" s="846"/>
      <c r="B93" s="381" t="s">
        <v>240</v>
      </c>
      <c r="C93" s="398"/>
      <c r="D93" s="410" t="s">
        <v>461</v>
      </c>
      <c r="E93" s="429"/>
      <c r="F93" s="384">
        <v>24.33</v>
      </c>
      <c r="G93" s="393">
        <v>962</v>
      </c>
      <c r="H93" s="385">
        <f t="shared" si="28"/>
        <v>23405.46</v>
      </c>
      <c r="I93" s="386"/>
      <c r="J93" s="387">
        <v>4</v>
      </c>
      <c r="K93" s="388">
        <f t="shared" ref="K93" si="30">G93/P93*60</f>
        <v>2137.7777777777601</v>
      </c>
      <c r="L93" s="389">
        <f t="shared" si="29"/>
        <v>534.44444444444002</v>
      </c>
      <c r="M93" s="390">
        <v>0.76388888888888884</v>
      </c>
      <c r="N93" s="390">
        <v>0.78263888888888899</v>
      </c>
      <c r="O93" s="380">
        <v>23</v>
      </c>
      <c r="P93" s="391">
        <f>(N93-M93)*24*60</f>
        <v>27.000000000000224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847"/>
      <c r="B100" s="381">
        <v>0</v>
      </c>
      <c r="C100" s="240" t="s">
        <v>462</v>
      </c>
      <c r="D100" s="840" t="s">
        <v>351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2152.1321321321225</v>
      </c>
      <c r="L100" s="404">
        <f>AVERAGE(L92:L99)</f>
        <v>628.30330330330082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1671</v>
      </c>
      <c r="H101" s="385">
        <f t="shared" ref="H101:H110" si="31">F101*G101</f>
        <v>41825.130000000005</v>
      </c>
      <c r="I101" s="386"/>
      <c r="J101" s="387">
        <v>4</v>
      </c>
      <c r="K101" s="388">
        <f>G101/P101*60</f>
        <v>3038.1818181818144</v>
      </c>
      <c r="L101" s="389">
        <f t="shared" ref="L101:L107" si="32">K101/J101</f>
        <v>759.54545454545359</v>
      </c>
      <c r="M101" s="390">
        <v>0.70833333333333337</v>
      </c>
      <c r="N101" s="390">
        <v>0.73125000000000007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2700</v>
      </c>
      <c r="H102" s="385">
        <f t="shared" si="31"/>
        <v>67014</v>
      </c>
      <c r="I102" s="386"/>
      <c r="J102" s="387">
        <v>4</v>
      </c>
      <c r="K102" s="388">
        <f t="shared" ref="K102:K107" si="34">G102/P102*60</f>
        <v>3000.0000000000018</v>
      </c>
      <c r="L102" s="389">
        <f t="shared" si="32"/>
        <v>750.00000000000045</v>
      </c>
      <c r="M102" s="390">
        <v>0.74444444444444446</v>
      </c>
      <c r="N102" s="390">
        <v>0.78194444444444444</v>
      </c>
      <c r="O102" s="380">
        <v>19</v>
      </c>
      <c r="P102" s="388">
        <f t="shared" si="33"/>
        <v>53.999999999999972</v>
      </c>
      <c r="Q102" s="392"/>
      <c r="R102" s="392"/>
    </row>
    <row r="103" spans="1:18">
      <c r="A103" s="832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3055</v>
      </c>
      <c r="H103" s="385">
        <f t="shared" si="31"/>
        <v>91650</v>
      </c>
      <c r="I103" s="386"/>
      <c r="J103" s="387">
        <v>4</v>
      </c>
      <c r="K103" s="388">
        <f t="shared" si="34"/>
        <v>2956.4516129032281</v>
      </c>
      <c r="L103" s="389">
        <f t="shared" si="32"/>
        <v>739.11290322580703</v>
      </c>
      <c r="M103" s="390">
        <v>0.79791666666666661</v>
      </c>
      <c r="N103" s="390">
        <v>0.84097222222222212</v>
      </c>
      <c r="O103" s="380">
        <v>23</v>
      </c>
      <c r="P103" s="388">
        <f t="shared" si="33"/>
        <v>61.999999999999943</v>
      </c>
      <c r="Q103" s="392"/>
      <c r="R103" s="392"/>
    </row>
    <row r="104" spans="1:18">
      <c r="A104" s="832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4120</v>
      </c>
      <c r="H104" s="385">
        <f t="shared" si="31"/>
        <v>102011.20000000001</v>
      </c>
      <c r="I104" s="386"/>
      <c r="J104" s="387">
        <v>4</v>
      </c>
      <c r="K104" s="388">
        <f t="shared" si="34"/>
        <v>3210.3896103896086</v>
      </c>
      <c r="L104" s="389">
        <f t="shared" si="32"/>
        <v>802.59740259740215</v>
      </c>
      <c r="M104" s="390">
        <v>0.85624999999999984</v>
      </c>
      <c r="N104" s="390">
        <v>0.9097222222222221</v>
      </c>
      <c r="O104" s="380">
        <v>22</v>
      </c>
      <c r="P104" s="388">
        <f>(N104-M104)*24*60</f>
        <v>77.000000000000043</v>
      </c>
      <c r="Q104" s="392"/>
      <c r="R104" s="392"/>
    </row>
    <row r="105" spans="1:18">
      <c r="A105" s="832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4105</v>
      </c>
      <c r="H105" s="385">
        <f t="shared" si="31"/>
        <v>97699</v>
      </c>
      <c r="I105" s="386"/>
      <c r="J105" s="387">
        <v>4</v>
      </c>
      <c r="K105" s="388">
        <f t="shared" si="34"/>
        <v>3198.7012987012968</v>
      </c>
      <c r="L105" s="389">
        <f t="shared" si="32"/>
        <v>799.67532467532419</v>
      </c>
      <c r="M105" s="390">
        <v>0.92361111111111094</v>
      </c>
      <c r="N105" s="390">
        <v>0.97708333333333319</v>
      </c>
      <c r="O105" s="380">
        <v>20</v>
      </c>
      <c r="P105" s="388">
        <f>(N105-M105)*24*60</f>
        <v>77.000000000000043</v>
      </c>
      <c r="Q105" s="389"/>
      <c r="R105" s="392"/>
    </row>
    <row r="106" spans="1:18">
      <c r="A106" s="83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1285</v>
      </c>
      <c r="H106" s="385">
        <f t="shared" si="31"/>
        <v>21459.5</v>
      </c>
      <c r="I106" s="386"/>
      <c r="J106" s="387">
        <v>3</v>
      </c>
      <c r="K106" s="388">
        <f t="shared" si="34"/>
        <v>2965.3846153846257</v>
      </c>
      <c r="L106" s="389">
        <f t="shared" si="32"/>
        <v>988.46153846154186</v>
      </c>
      <c r="M106" s="390">
        <v>0.99305555555555536</v>
      </c>
      <c r="N106" s="390">
        <v>1.0111111111111108</v>
      </c>
      <c r="O106" s="380">
        <v>23</v>
      </c>
      <c r="P106" s="388">
        <f>(N106-M106)*24*60</f>
        <v>25.999999999999908</v>
      </c>
      <c r="Q106" s="389"/>
      <c r="R106" s="392"/>
    </row>
    <row r="107" spans="1:18">
      <c r="A107" s="832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7451</v>
      </c>
      <c r="H107" s="385">
        <f t="shared" si="31"/>
        <v>104537.53</v>
      </c>
      <c r="I107" s="386"/>
      <c r="J107" s="387">
        <v>3</v>
      </c>
      <c r="K107" s="388">
        <f t="shared" si="34"/>
        <v>2980.3999999999978</v>
      </c>
      <c r="L107" s="389">
        <f t="shared" si="32"/>
        <v>993.4666666666659</v>
      </c>
      <c r="M107" s="390">
        <v>1.0249999999999997</v>
      </c>
      <c r="N107" s="390">
        <v>1.1291666666666664</v>
      </c>
      <c r="O107" s="380">
        <v>20</v>
      </c>
      <c r="P107" s="388">
        <f>(N107-M107)*24*60</f>
        <v>150.00000000000011</v>
      </c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451</v>
      </c>
      <c r="D111" s="833" t="s">
        <v>351</v>
      </c>
      <c r="E111" s="834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3049.9298507943672</v>
      </c>
      <c r="L111" s="404">
        <f>AVERAGE(L101:L110)</f>
        <v>833.26561288174219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1413</v>
      </c>
      <c r="H112" s="439">
        <f t="shared" si="16"/>
        <v>25688.34</v>
      </c>
      <c r="I112" s="386"/>
      <c r="J112" s="387">
        <v>3</v>
      </c>
      <c r="K112" s="388">
        <f t="shared" ref="K112:K115" si="35">G112/P112*60</f>
        <v>2826.00000000001</v>
      </c>
      <c r="L112" s="389">
        <f t="shared" ref="L112:L115" si="36">K112/J112</f>
        <v>942.0000000000033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5" si="37">(N112-M112)*24*60</f>
        <v>29.999999999999893</v>
      </c>
      <c r="Q112" s="380"/>
      <c r="R112" s="380"/>
    </row>
    <row r="113" spans="1:18">
      <c r="A113" s="835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1445</v>
      </c>
      <c r="H113" s="439">
        <f t="shared" si="16"/>
        <v>26270.1</v>
      </c>
      <c r="I113" s="386"/>
      <c r="J113" s="387">
        <v>3</v>
      </c>
      <c r="K113" s="388">
        <f t="shared" si="35"/>
        <v>2889.9999999999945</v>
      </c>
      <c r="L113" s="389">
        <f t="shared" si="36"/>
        <v>963.33333333333155</v>
      </c>
      <c r="M113" s="390">
        <v>0.75763888888888886</v>
      </c>
      <c r="N113" s="390">
        <v>0.77847222222222223</v>
      </c>
      <c r="O113" s="380">
        <v>21</v>
      </c>
      <c r="P113" s="391">
        <f t="shared" si="37"/>
        <v>30.000000000000053</v>
      </c>
      <c r="Q113" s="392"/>
      <c r="R113" s="392"/>
    </row>
    <row r="114" spans="1:18">
      <c r="A114" s="835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3672</v>
      </c>
      <c r="H114" s="439">
        <f t="shared" si="16"/>
        <v>104909.04000000001</v>
      </c>
      <c r="I114" s="386"/>
      <c r="J114" s="387">
        <v>3</v>
      </c>
      <c r="K114" s="388">
        <f t="shared" si="35"/>
        <v>2937.5999999999981</v>
      </c>
      <c r="L114" s="389">
        <f t="shared" si="36"/>
        <v>979.19999999999936</v>
      </c>
      <c r="M114" s="390">
        <v>0.79236111111111107</v>
      </c>
      <c r="N114" s="390">
        <v>0.84444444444444444</v>
      </c>
      <c r="O114" s="380">
        <v>20</v>
      </c>
      <c r="P114" s="391">
        <f t="shared" si="37"/>
        <v>75.000000000000057</v>
      </c>
      <c r="Q114" s="392"/>
      <c r="R114" s="392"/>
    </row>
    <row r="115" spans="1:18">
      <c r="A115" s="835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10343</v>
      </c>
      <c r="H115" s="439">
        <f t="shared" si="16"/>
        <v>147757.14285714284</v>
      </c>
      <c r="I115" s="386"/>
      <c r="J115" s="387">
        <v>3</v>
      </c>
      <c r="K115" s="388">
        <f t="shared" si="35"/>
        <v>2983.5576923511089</v>
      </c>
      <c r="L115" s="389">
        <f t="shared" si="36"/>
        <v>994.51923078370294</v>
      </c>
      <c r="M115" s="390">
        <v>46268.859722222223</v>
      </c>
      <c r="N115" s="390">
        <v>46269.004166666666</v>
      </c>
      <c r="O115" s="380">
        <v>22</v>
      </c>
      <c r="P115" s="391">
        <f t="shared" si="37"/>
        <v>207.9999999969732</v>
      </c>
      <c r="Q115" s="392"/>
      <c r="R115" s="392"/>
    </row>
    <row r="116" spans="1:18">
      <c r="A116" s="835"/>
      <c r="B116" s="381">
        <v>0</v>
      </c>
      <c r="C116" s="408"/>
      <c r="D116" s="410"/>
      <c r="E116" s="426"/>
      <c r="F116" s="384" t="s">
        <v>236</v>
      </c>
      <c r="G116" s="378"/>
      <c r="H116" s="439">
        <f t="shared" si="16"/>
        <v>0</v>
      </c>
      <c r="I116" s="386"/>
      <c r="J116" s="387"/>
      <c r="K116" s="388"/>
      <c r="L116" s="389"/>
      <c r="M116" s="390"/>
      <c r="N116" s="441"/>
      <c r="O116" s="380"/>
      <c r="P116" s="391"/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835"/>
      <c r="B124" s="398">
        <v>0</v>
      </c>
      <c r="C124" s="240" t="s">
        <v>456</v>
      </c>
      <c r="D124" s="836" t="s">
        <v>351</v>
      </c>
      <c r="E124" s="836"/>
      <c r="F124" s="399"/>
      <c r="G124" s="442"/>
      <c r="H124" s="443"/>
      <c r="I124" s="402"/>
      <c r="J124" s="403">
        <f>AVERAGE(J112:J123)</f>
        <v>3</v>
      </c>
      <c r="K124" s="403">
        <f>AVERAGE(K112:K123)</f>
        <v>2909.2894230877778</v>
      </c>
      <c r="L124" s="404">
        <f>AVERAGE(L112:L123)</f>
        <v>969.76314102925926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" activePane="bottomLeft" state="frozen"/>
      <selection activeCell="AB10" sqref="AB10:AC1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151606</v>
      </c>
      <c r="F1" s="83" t="s">
        <v>3</v>
      </c>
      <c r="G1" s="71">
        <f>SUM(H5:H173)</f>
        <v>6041836.0675715627</v>
      </c>
      <c r="H1" s="75" t="s">
        <v>79</v>
      </c>
      <c r="I1" s="73">
        <f>M17+M30+M43+M56+M69+M82+M95+M108+M121+M134+M147+M160+M173</f>
        <v>190.82579365079366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323</v>
      </c>
      <c r="Q1" s="956"/>
      <c r="R1" s="956"/>
      <c r="S1" s="956"/>
      <c r="T1" s="956" t="s">
        <v>324</v>
      </c>
      <c r="U1" s="956"/>
      <c r="V1" s="956"/>
      <c r="W1" s="956"/>
      <c r="X1" s="956"/>
      <c r="Y1" s="956"/>
      <c r="Z1" s="74" t="s">
        <v>325</v>
      </c>
      <c r="AA1" s="74" t="s">
        <v>326</v>
      </c>
      <c r="AB1" s="963" t="s">
        <v>327</v>
      </c>
      <c r="AC1" s="964"/>
      <c r="AD1" s="74" t="s">
        <v>325</v>
      </c>
      <c r="AE1" s="74" t="s">
        <v>328</v>
      </c>
      <c r="AF1" s="956" t="s">
        <v>329</v>
      </c>
      <c r="AG1" s="957"/>
      <c r="AH1" s="957"/>
    </row>
    <row r="2" spans="1:34" ht="26.25" customHeight="1">
      <c r="A2" s="958" t="s">
        <v>330</v>
      </c>
      <c r="B2" s="958"/>
      <c r="C2" s="77"/>
      <c r="D2" s="77" t="s">
        <v>331</v>
      </c>
      <c r="E2" s="78">
        <f>AVERAGE(O17,O30,O43,O56,O69,O82,O95,O108,O121,O134,O147,O160,O173)</f>
        <v>124.38056871244702</v>
      </c>
      <c r="F2" s="79" t="s">
        <v>91</v>
      </c>
      <c r="G2" s="80">
        <f>G1/E1</f>
        <v>39.852222653269415</v>
      </c>
      <c r="H2" s="75" t="s">
        <v>92</v>
      </c>
      <c r="I2" s="75">
        <f>COUNT(I5:I173)</f>
        <v>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6</v>
      </c>
      <c r="AE2" s="82">
        <f>AE17+AE30+AE43+AE56+AE69+AE82+AE95+AE108+AE121+AE134+AE147+AE160+AE173</f>
        <v>5</v>
      </c>
      <c r="AF2" s="957"/>
      <c r="AG2" s="957"/>
      <c r="AH2" s="957"/>
    </row>
    <row r="3" spans="1:34" ht="30.6" customHeight="1">
      <c r="A3" s="897" t="s">
        <v>332</v>
      </c>
      <c r="B3" s="897" t="s">
        <v>94</v>
      </c>
      <c r="C3" s="954"/>
      <c r="D3" s="897" t="s">
        <v>333</v>
      </c>
      <c r="E3" s="897"/>
      <c r="F3" s="954" t="s">
        <v>96</v>
      </c>
      <c r="G3" s="946" t="s">
        <v>97</v>
      </c>
      <c r="H3" s="954" t="s">
        <v>98</v>
      </c>
      <c r="I3" s="948" t="s">
        <v>334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335</v>
      </c>
      <c r="O3" s="926" t="s">
        <v>331</v>
      </c>
      <c r="P3" s="952" t="s">
        <v>336</v>
      </c>
      <c r="Q3" s="926" t="s">
        <v>331</v>
      </c>
      <c r="R3" s="953" t="s">
        <v>337</v>
      </c>
      <c r="S3" s="927" t="s">
        <v>338</v>
      </c>
      <c r="T3" s="946" t="s">
        <v>106</v>
      </c>
      <c r="U3" s="946"/>
      <c r="V3" s="947" t="s">
        <v>107</v>
      </c>
      <c r="W3" s="948" t="s">
        <v>339</v>
      </c>
      <c r="X3" s="946" t="s">
        <v>340</v>
      </c>
      <c r="Y3" s="946"/>
      <c r="Z3" s="949" t="s">
        <v>341</v>
      </c>
      <c r="AA3" s="950"/>
      <c r="AB3" s="959" t="s">
        <v>342</v>
      </c>
      <c r="AC3" s="960"/>
      <c r="AD3" s="961" t="s">
        <v>343</v>
      </c>
      <c r="AE3" s="962"/>
      <c r="AF3" s="951" t="s">
        <v>335</v>
      </c>
      <c r="AG3" s="953" t="s">
        <v>337</v>
      </c>
      <c r="AH3" s="927" t="s">
        <v>338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84" t="s">
        <v>113</v>
      </c>
      <c r="U4" s="84" t="s">
        <v>114</v>
      </c>
      <c r="V4" s="946"/>
      <c r="W4" s="948"/>
      <c r="X4" s="83" t="s">
        <v>344</v>
      </c>
      <c r="Y4" s="83" t="s">
        <v>36</v>
      </c>
      <c r="Z4" s="84" t="s">
        <v>345</v>
      </c>
      <c r="AA4" s="84" t="s">
        <v>346</v>
      </c>
      <c r="AB4" s="960"/>
      <c r="AC4" s="960"/>
      <c r="AD4" s="84" t="s">
        <v>347</v>
      </c>
      <c r="AE4" s="85" t="s">
        <v>348</v>
      </c>
      <c r="AF4" s="951"/>
      <c r="AG4" s="953"/>
      <c r="AH4" s="927"/>
    </row>
    <row r="5" spans="1:34" ht="18.75" customHeight="1">
      <c r="A5" s="943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4977</v>
      </c>
      <c r="H5" s="92">
        <f t="shared" ref="H5:H16" si="0">F5*G5</f>
        <v>188279.91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2332.9687499999995</v>
      </c>
      <c r="O5" s="95">
        <f t="shared" ref="O5:O12" si="2">N5/M5</f>
        <v>116.64843749999997</v>
      </c>
      <c r="P5" s="97">
        <f t="shared" ref="P5:P12" si="3">M5-J5</f>
        <v>0</v>
      </c>
      <c r="Q5" s="98">
        <f t="shared" ref="Q5:Q12" si="4">O5-L5</f>
        <v>-3.3515625000000284</v>
      </c>
      <c r="R5" s="100">
        <f t="shared" ref="R5:R12" si="5">O5/L5</f>
        <v>0.97207031249999976</v>
      </c>
      <c r="S5" s="912">
        <f>R17</f>
        <v>0.89179773248932048</v>
      </c>
      <c r="T5" s="101">
        <v>0.25</v>
      </c>
      <c r="U5" s="101">
        <v>0.33888888888888891</v>
      </c>
      <c r="V5" s="83">
        <v>5</v>
      </c>
      <c r="W5" s="93">
        <f>(U5-T5)*24*60</f>
        <v>128.00000000000003</v>
      </c>
      <c r="X5" s="83"/>
      <c r="Y5" s="83"/>
      <c r="Z5" s="102"/>
      <c r="AA5" s="102"/>
      <c r="AB5" s="897"/>
      <c r="AC5" s="897"/>
      <c r="AD5" s="103"/>
      <c r="AE5" s="103"/>
      <c r="AF5" s="97">
        <f t="shared" ref="AF5:AF70" si="6">N5-K5</f>
        <v>-67.031250000000455</v>
      </c>
      <c r="AG5" s="100">
        <f t="shared" ref="AG5:AG70" si="7">N5/K5</f>
        <v>0.97207031249999976</v>
      </c>
      <c r="AH5" s="912">
        <f>AG17</f>
        <v>0.89764988971670767</v>
      </c>
    </row>
    <row r="6" spans="1:34" ht="19.2" customHeight="1">
      <c r="A6" s="944"/>
      <c r="B6" s="86" t="s">
        <v>238</v>
      </c>
      <c r="C6" s="87"/>
      <c r="D6" s="88" t="s">
        <v>122</v>
      </c>
      <c r="E6" s="89"/>
      <c r="F6" s="90">
        <v>36.92</v>
      </c>
      <c r="G6" s="91">
        <v>1036.4000000000001</v>
      </c>
      <c r="H6" s="92">
        <f t="shared" si="0"/>
        <v>38263.888000000006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1594.4615384615377</v>
      </c>
      <c r="O6" s="95">
        <f t="shared" si="2"/>
        <v>132.8717948717948</v>
      </c>
      <c r="P6" s="97">
        <f t="shared" si="3"/>
        <v>0</v>
      </c>
      <c r="Q6" s="98">
        <f t="shared" si="4"/>
        <v>-33.794871794871852</v>
      </c>
      <c r="R6" s="100">
        <f t="shared" si="5"/>
        <v>0.79723076923076885</v>
      </c>
      <c r="S6" s="912"/>
      <c r="T6" s="101">
        <v>0.35416666666666669</v>
      </c>
      <c r="U6" s="101">
        <v>0.38125000000000003</v>
      </c>
      <c r="V6" s="83">
        <v>22</v>
      </c>
      <c r="W6" s="93">
        <f t="shared" ref="W6:W17" si="8">(U6-T6)*24*60</f>
        <v>39.000000000000021</v>
      </c>
      <c r="X6" s="104">
        <v>0.3430555555555555</v>
      </c>
      <c r="Y6" s="104">
        <v>0.3527777777777778</v>
      </c>
      <c r="Z6" s="105"/>
      <c r="AA6" s="105"/>
      <c r="AB6" s="897"/>
      <c r="AC6" s="897"/>
      <c r="AD6" s="357"/>
      <c r="AE6" s="357"/>
      <c r="AF6" s="97">
        <f t="shared" si="6"/>
        <v>-405.53846153846234</v>
      </c>
      <c r="AG6" s="100">
        <f t="shared" si="7"/>
        <v>0.79723076923076885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2846</v>
      </c>
      <c r="H7" s="92">
        <f t="shared" si="0"/>
        <v>102142.94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2307.5675675675684</v>
      </c>
      <c r="O7" s="95">
        <f t="shared" si="2"/>
        <v>128.19819819819824</v>
      </c>
      <c r="P7" s="97">
        <f t="shared" si="3"/>
        <v>0</v>
      </c>
      <c r="Q7" s="98">
        <f t="shared" si="4"/>
        <v>-14.635135135135101</v>
      </c>
      <c r="R7" s="100">
        <f t="shared" si="5"/>
        <v>0.89753697688353484</v>
      </c>
      <c r="S7" s="912"/>
      <c r="T7" s="101">
        <v>0.38541666666666669</v>
      </c>
      <c r="U7" s="101">
        <v>0.43680555555555556</v>
      </c>
      <c r="V7" s="83">
        <v>6</v>
      </c>
      <c r="W7" s="93">
        <f t="shared" si="8"/>
        <v>73.999999999999972</v>
      </c>
      <c r="X7" s="104"/>
      <c r="Y7" s="104"/>
      <c r="Z7" s="105"/>
      <c r="AA7" s="105"/>
      <c r="AB7" s="897"/>
      <c r="AC7" s="897"/>
      <c r="AD7" s="357"/>
      <c r="AE7" s="357"/>
      <c r="AF7" s="97">
        <f t="shared" si="6"/>
        <v>-263.4324324324316</v>
      </c>
      <c r="AG7" s="100">
        <f t="shared" si="7"/>
        <v>0.89753697688353495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1056</v>
      </c>
      <c r="H8" s="92">
        <f t="shared" si="0"/>
        <v>30476.16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2346.6666666666679</v>
      </c>
      <c r="O8" s="95">
        <f t="shared" si="2"/>
        <v>138.03921568627459</v>
      </c>
      <c r="P8" s="97">
        <f t="shared" si="3"/>
        <v>0</v>
      </c>
      <c r="Q8" s="98">
        <f t="shared" si="4"/>
        <v>-13.196078431372484</v>
      </c>
      <c r="R8" s="100">
        <f t="shared" si="5"/>
        <v>0.91274471671204505</v>
      </c>
      <c r="S8" s="912"/>
      <c r="T8" s="101">
        <v>0.44166666666666665</v>
      </c>
      <c r="U8" s="101">
        <v>0.46041666666666664</v>
      </c>
      <c r="V8" s="83">
        <v>7</v>
      </c>
      <c r="W8" s="93">
        <f t="shared" si="8"/>
        <v>26.999999999999986</v>
      </c>
      <c r="X8" s="104"/>
      <c r="Y8" s="104"/>
      <c r="Z8" s="105"/>
      <c r="AA8" s="105"/>
      <c r="AB8" s="897"/>
      <c r="AC8" s="897"/>
      <c r="AD8" s="357"/>
      <c r="AE8" s="357"/>
      <c r="AF8" s="97">
        <f t="shared" si="6"/>
        <v>-224.33333333333212</v>
      </c>
      <c r="AG8" s="100">
        <f t="shared" si="7"/>
        <v>0.91274471671204505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954</v>
      </c>
      <c r="H9" s="92">
        <f t="shared" si="0"/>
        <v>35040.42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2289.6000000000008</v>
      </c>
      <c r="O9" s="95">
        <f t="shared" si="2"/>
        <v>127.20000000000005</v>
      </c>
      <c r="P9" s="97">
        <f t="shared" si="3"/>
        <v>0</v>
      </c>
      <c r="Q9" s="98">
        <f t="shared" si="4"/>
        <v>-15.633333333333297</v>
      </c>
      <c r="R9" s="100">
        <f t="shared" si="5"/>
        <v>0.89054842473745655</v>
      </c>
      <c r="S9" s="912"/>
      <c r="T9" s="101">
        <v>0.46527777777777773</v>
      </c>
      <c r="U9" s="101">
        <v>0.48263888888888884</v>
      </c>
      <c r="V9" s="83">
        <v>7</v>
      </c>
      <c r="W9" s="93">
        <f t="shared" si="8"/>
        <v>24.999999999999993</v>
      </c>
      <c r="X9" s="104"/>
      <c r="Y9" s="104"/>
      <c r="Z9" s="105"/>
      <c r="AA9" s="105"/>
      <c r="AB9" s="897"/>
      <c r="AC9" s="897"/>
      <c r="AD9" s="357"/>
      <c r="AE9" s="357"/>
      <c r="AF9" s="97">
        <f t="shared" si="6"/>
        <v>-281.39999999999918</v>
      </c>
      <c r="AG9" s="100">
        <f t="shared" si="7"/>
        <v>0.89054842473745655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1816</v>
      </c>
      <c r="H10" s="92">
        <f t="shared" si="0"/>
        <v>56495.76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2421.333333333333</v>
      </c>
      <c r="O10" s="95">
        <f t="shared" si="2"/>
        <v>134.5185185185185</v>
      </c>
      <c r="P10" s="97">
        <f t="shared" si="3"/>
        <v>0</v>
      </c>
      <c r="Q10" s="98">
        <f t="shared" si="4"/>
        <v>-19.314814814814838</v>
      </c>
      <c r="R10" s="100">
        <f t="shared" si="5"/>
        <v>0.87444324064042356</v>
      </c>
      <c r="S10" s="913"/>
      <c r="T10" s="101">
        <v>0.52291666666666659</v>
      </c>
      <c r="U10" s="101">
        <v>0.55416666666666659</v>
      </c>
      <c r="V10" s="83">
        <v>5</v>
      </c>
      <c r="W10" s="93">
        <f t="shared" si="8"/>
        <v>45</v>
      </c>
      <c r="X10" s="104"/>
      <c r="Y10" s="104"/>
      <c r="Z10" s="105"/>
      <c r="AA10" s="105"/>
      <c r="AB10" s="897"/>
      <c r="AC10" s="897"/>
      <c r="AD10" s="357"/>
      <c r="AE10" s="357"/>
      <c r="AF10" s="97">
        <f>N10-K10</f>
        <v>-347.66666666666697</v>
      </c>
      <c r="AG10" s="100">
        <f>N10/K10</f>
        <v>0.87444324064042367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2325</v>
      </c>
      <c r="H11" s="92">
        <f t="shared" si="0"/>
        <v>89466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2491.0714285714303</v>
      </c>
      <c r="O11" s="95">
        <f t="shared" si="2"/>
        <v>131.10902255639107</v>
      </c>
      <c r="P11" s="97">
        <f t="shared" si="3"/>
        <v>0</v>
      </c>
      <c r="Q11" s="98">
        <f t="shared" si="4"/>
        <v>-14.627819548872083</v>
      </c>
      <c r="R11" s="100">
        <f t="shared" si="5"/>
        <v>0.89962854047361152</v>
      </c>
      <c r="S11" s="913"/>
      <c r="T11" s="101">
        <v>0.55902777777777768</v>
      </c>
      <c r="U11" s="101">
        <v>0.59791666666666654</v>
      </c>
      <c r="V11" s="83">
        <v>7</v>
      </c>
      <c r="W11" s="93">
        <f t="shared" si="8"/>
        <v>55.999999999999957</v>
      </c>
      <c r="X11" s="104"/>
      <c r="Y11" s="104"/>
      <c r="Z11" s="105"/>
      <c r="AA11" s="105"/>
      <c r="AB11" s="897"/>
      <c r="AC11" s="897"/>
      <c r="AD11" s="357"/>
      <c r="AE11" s="357"/>
      <c r="AF11" s="97">
        <f>N11-K11</f>
        <v>-277.92857142856974</v>
      </c>
      <c r="AG11" s="100">
        <f>N11/K11</f>
        <v>0.89962854047361152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3480</v>
      </c>
      <c r="H12" s="92">
        <f t="shared" si="0"/>
        <v>131544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2546.3414634146334</v>
      </c>
      <c r="O12" s="95">
        <f t="shared" si="2"/>
        <v>127.31707317073167</v>
      </c>
      <c r="P12" s="97">
        <f t="shared" si="3"/>
        <v>0</v>
      </c>
      <c r="Q12" s="98">
        <f t="shared" si="4"/>
        <v>-11.132926829268314</v>
      </c>
      <c r="R12" s="100">
        <f t="shared" si="5"/>
        <v>0.91958882752424476</v>
      </c>
      <c r="S12" s="913"/>
      <c r="T12" s="101">
        <v>0.61319444444444426</v>
      </c>
      <c r="U12" s="101">
        <v>0.67013888888888873</v>
      </c>
      <c r="V12" s="83">
        <v>22</v>
      </c>
      <c r="W12" s="93">
        <f t="shared" si="8"/>
        <v>82.000000000000028</v>
      </c>
      <c r="X12" s="104">
        <v>0.60277777777777775</v>
      </c>
      <c r="Y12" s="104">
        <v>0.61249999999999993</v>
      </c>
      <c r="Z12" s="105"/>
      <c r="AA12" s="105"/>
      <c r="AB12" s="897"/>
      <c r="AC12" s="897"/>
      <c r="AD12" s="357"/>
      <c r="AE12" s="357"/>
      <c r="AF12" s="97">
        <f t="shared" si="6"/>
        <v>-222.65853658536662</v>
      </c>
      <c r="AG12" s="100">
        <f t="shared" si="7"/>
        <v>0.91958882752424465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897"/>
      <c r="AC13" s="897"/>
      <c r="AD13" s="357"/>
      <c r="AE13" s="357"/>
      <c r="AF13" s="97">
        <f t="shared" si="6"/>
        <v>0</v>
      </c>
      <c r="AG13" s="100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897"/>
      <c r="AC14" s="897"/>
      <c r="AD14" s="357"/>
      <c r="AE14" s="357"/>
      <c r="AF14" s="97">
        <f t="shared" si="6"/>
        <v>0</v>
      </c>
      <c r="AG14" s="100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897"/>
      <c r="AC15" s="897"/>
      <c r="AD15" s="357"/>
      <c r="AE15" s="357"/>
      <c r="AF15" s="97">
        <f t="shared" si="6"/>
        <v>0</v>
      </c>
      <c r="AG15" s="100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897"/>
      <c r="AC16" s="897"/>
      <c r="AD16" s="357"/>
      <c r="AE16" s="357"/>
      <c r="AF16" s="97">
        <f t="shared" si="6"/>
        <v>0</v>
      </c>
      <c r="AG16" s="100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350</v>
      </c>
      <c r="D17" s="907" t="s">
        <v>351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2291.2513435018964</v>
      </c>
      <c r="O17" s="125">
        <f t="shared" si="9"/>
        <v>129.48778256273863</v>
      </c>
      <c r="P17" s="127">
        <f t="shared" ref="P17:P24" si="10">M17-J17</f>
        <v>0</v>
      </c>
      <c r="Q17" s="128">
        <f t="shared" ref="Q17:Q24" si="11">O17-L17</f>
        <v>-15.710817798458493</v>
      </c>
      <c r="R17" s="129">
        <f>O17/L17</f>
        <v>0.89179773248932048</v>
      </c>
      <c r="S17" s="9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0</v>
      </c>
      <c r="AF17" s="127">
        <f t="shared" si="6"/>
        <v>-261.24865649810363</v>
      </c>
      <c r="AG17" s="134">
        <f t="shared" si="7"/>
        <v>0.89764988971670767</v>
      </c>
      <c r="AH17" s="913"/>
    </row>
    <row r="18" spans="1:34" ht="19.2" customHeight="1">
      <c r="A18" s="895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386</v>
      </c>
      <c r="H18" s="140">
        <f t="shared" ref="H18:H29" si="12">F18*G18</f>
        <v>10615</v>
      </c>
      <c r="I18" s="357"/>
      <c r="J18" s="141">
        <v>12</v>
      </c>
      <c r="K18" s="107">
        <v>2000</v>
      </c>
      <c r="L18" s="142">
        <v>166.66666666666666</v>
      </c>
      <c r="M18" s="141">
        <v>9</v>
      </c>
      <c r="N18" s="107">
        <f t="shared" ref="N18:N24" si="13">G18/W18*60</f>
        <v>1286.6666666666656</v>
      </c>
      <c r="O18" s="142">
        <f t="shared" ref="O18:O24" si="14">N18/M18</f>
        <v>142.96296296296285</v>
      </c>
      <c r="P18" s="105">
        <f t="shared" si="10"/>
        <v>-3</v>
      </c>
      <c r="Q18" s="143">
        <f t="shared" si="11"/>
        <v>-23.703703703703809</v>
      </c>
      <c r="R18" s="145">
        <f t="shared" ref="R18:R24" si="15">O18/L18</f>
        <v>0.85777777777777708</v>
      </c>
      <c r="S18" s="896">
        <f>R30</f>
        <v>0.89022793297842617</v>
      </c>
      <c r="T18" s="101">
        <v>0.125</v>
      </c>
      <c r="U18" s="101">
        <v>0.13750000000000001</v>
      </c>
      <c r="V18" s="357">
        <v>5</v>
      </c>
      <c r="W18" s="146">
        <f>(U18-T18)*24*60</f>
        <v>18.000000000000014</v>
      </c>
      <c r="X18" s="142"/>
      <c r="Y18" s="142"/>
      <c r="Z18" s="105"/>
      <c r="AA18" s="105"/>
      <c r="AB18" s="897"/>
      <c r="AC18" s="897"/>
      <c r="AD18" s="357"/>
      <c r="AE18" s="357"/>
      <c r="AF18" s="147">
        <f t="shared" si="6"/>
        <v>-713.33333333333439</v>
      </c>
      <c r="AG18" s="148">
        <f t="shared" si="7"/>
        <v>0.64333333333333276</v>
      </c>
      <c r="AH18" s="938">
        <f>AG30</f>
        <v>0.85753500705556029</v>
      </c>
    </row>
    <row r="19" spans="1:34" ht="19.2" customHeight="1">
      <c r="A19" s="895"/>
      <c r="B19" s="234" t="s">
        <v>239</v>
      </c>
      <c r="C19" s="233"/>
      <c r="D19" s="137" t="s">
        <v>133</v>
      </c>
      <c r="E19" s="138"/>
      <c r="F19" s="90">
        <v>53.27</v>
      </c>
      <c r="G19" s="107">
        <v>1475</v>
      </c>
      <c r="H19" s="140">
        <f t="shared" si="12"/>
        <v>78573.25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1320.8955223880598</v>
      </c>
      <c r="O19" s="153">
        <f t="shared" si="14"/>
        <v>77.699736611062349</v>
      </c>
      <c r="P19" s="105">
        <f t="shared" si="10"/>
        <v>0</v>
      </c>
      <c r="Q19" s="143">
        <f t="shared" si="11"/>
        <v>-14.359086918349419</v>
      </c>
      <c r="R19" s="145">
        <f t="shared" si="15"/>
        <v>0.84402269801153984</v>
      </c>
      <c r="S19" s="896"/>
      <c r="T19" s="101">
        <v>0.14236111111111113</v>
      </c>
      <c r="U19" s="101">
        <v>0.18888888888888891</v>
      </c>
      <c r="V19" s="357">
        <v>7</v>
      </c>
      <c r="W19" s="146">
        <f>(U19-T19)*24*60</f>
        <v>67</v>
      </c>
      <c r="X19" s="154"/>
      <c r="Y19" s="154"/>
      <c r="Z19" s="105"/>
      <c r="AA19" s="105"/>
      <c r="AB19" s="897"/>
      <c r="AC19" s="897"/>
      <c r="AD19" s="357"/>
      <c r="AE19" s="357"/>
      <c r="AF19" s="97">
        <f t="shared" si="6"/>
        <v>-244.10447761194018</v>
      </c>
      <c r="AG19" s="100">
        <f t="shared" si="7"/>
        <v>0.84402269801153984</v>
      </c>
      <c r="AH19" s="939"/>
    </row>
    <row r="20" spans="1:34" ht="19.2" customHeight="1">
      <c r="A20" s="895"/>
      <c r="B20" s="234" t="s">
        <v>239</v>
      </c>
      <c r="C20" s="108"/>
      <c r="D20" s="88" t="s">
        <v>134</v>
      </c>
      <c r="E20" s="138"/>
      <c r="F20" s="90">
        <v>49.91</v>
      </c>
      <c r="G20" s="107">
        <v>1561</v>
      </c>
      <c r="H20" s="140">
        <f t="shared" si="12"/>
        <v>77909.509999999995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1440.9230769230767</v>
      </c>
      <c r="O20" s="153">
        <f t="shared" si="14"/>
        <v>84.760180995475096</v>
      </c>
      <c r="P20" s="105">
        <f t="shared" si="10"/>
        <v>0</v>
      </c>
      <c r="Q20" s="143">
        <f t="shared" si="11"/>
        <v>-7.2986425339366718</v>
      </c>
      <c r="R20" s="145">
        <f t="shared" si="15"/>
        <v>0.92071762103710963</v>
      </c>
      <c r="S20" s="896"/>
      <c r="T20" s="101">
        <v>0.19375000000000003</v>
      </c>
      <c r="U20" s="101">
        <v>0.23888888888888893</v>
      </c>
      <c r="V20" s="357">
        <v>7</v>
      </c>
      <c r="W20" s="146">
        <f t="shared" ref="W20:W29" si="16">(U20-T20)*24*60</f>
        <v>65.000000000000014</v>
      </c>
      <c r="X20" s="154"/>
      <c r="Y20" s="154"/>
      <c r="Z20" s="105"/>
      <c r="AA20" s="105"/>
      <c r="AB20" s="897"/>
      <c r="AC20" s="897"/>
      <c r="AD20" s="357"/>
      <c r="AE20" s="357"/>
      <c r="AF20" s="147">
        <f t="shared" si="6"/>
        <v>-124.07692307692332</v>
      </c>
      <c r="AG20" s="148">
        <f t="shared" si="7"/>
        <v>0.92071762103710975</v>
      </c>
      <c r="AH20" s="939"/>
    </row>
    <row r="21" spans="1:34" ht="19.2" customHeight="1">
      <c r="A21" s="895"/>
      <c r="B21" s="234" t="s">
        <v>239</v>
      </c>
      <c r="C21" s="155"/>
      <c r="D21" s="156" t="s">
        <v>135</v>
      </c>
      <c r="E21" s="89"/>
      <c r="F21" s="90">
        <v>38.39</v>
      </c>
      <c r="G21" s="91">
        <v>2521.6000000000004</v>
      </c>
      <c r="H21" s="140">
        <f t="shared" si="12"/>
        <v>96804.224000000017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1427.3207547169811</v>
      </c>
      <c r="O21" s="153">
        <f t="shared" si="14"/>
        <v>83.96004439511654</v>
      </c>
      <c r="P21" s="105">
        <f t="shared" si="10"/>
        <v>0</v>
      </c>
      <c r="Q21" s="143">
        <f t="shared" si="11"/>
        <v>-8.0987791342952278</v>
      </c>
      <c r="R21" s="145">
        <f t="shared" si="15"/>
        <v>0.9120260413527036</v>
      </c>
      <c r="S21" s="896"/>
      <c r="T21" s="101">
        <v>0.25416666666666671</v>
      </c>
      <c r="U21" s="101">
        <v>0.32777777777777783</v>
      </c>
      <c r="V21" s="357">
        <v>22</v>
      </c>
      <c r="W21" s="146">
        <f t="shared" si="16"/>
        <v>106.00000000000003</v>
      </c>
      <c r="X21" s="154">
        <v>0.24305555555555555</v>
      </c>
      <c r="Y21" s="154">
        <v>0.25347222222222221</v>
      </c>
      <c r="Z21" s="105"/>
      <c r="AA21" s="105"/>
      <c r="AB21" s="897"/>
      <c r="AC21" s="897"/>
      <c r="AD21" s="357"/>
      <c r="AE21" s="357"/>
      <c r="AF21" s="97">
        <f t="shared" si="6"/>
        <v>-137.67924528301887</v>
      </c>
      <c r="AG21" s="100">
        <f t="shared" si="7"/>
        <v>0.9120260413527036</v>
      </c>
      <c r="AH21" s="940"/>
    </row>
    <row r="22" spans="1:34" ht="19.2" customHeight="1">
      <c r="A22" s="895"/>
      <c r="B22" s="234" t="s">
        <v>239</v>
      </c>
      <c r="C22" s="155"/>
      <c r="D22" s="88" t="s">
        <v>136</v>
      </c>
      <c r="E22" s="89"/>
      <c r="F22" s="90">
        <v>44.3</v>
      </c>
      <c r="G22" s="91">
        <v>1548</v>
      </c>
      <c r="H22" s="140">
        <f t="shared" si="12"/>
        <v>68576.399999999994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1428.9230769230765</v>
      </c>
      <c r="O22" s="153">
        <f t="shared" si="14"/>
        <v>79.384615384615358</v>
      </c>
      <c r="P22" s="105">
        <f t="shared" si="10"/>
        <v>0</v>
      </c>
      <c r="Q22" s="143">
        <f t="shared" si="11"/>
        <v>-7.5598290598290845</v>
      </c>
      <c r="R22" s="145">
        <f t="shared" si="15"/>
        <v>0.91304988940771659</v>
      </c>
      <c r="S22" s="896"/>
      <c r="T22" s="101">
        <v>0.33263888888888893</v>
      </c>
      <c r="U22" s="101">
        <v>0.37777777777777782</v>
      </c>
      <c r="V22" s="357">
        <v>7</v>
      </c>
      <c r="W22" s="146">
        <f t="shared" si="16"/>
        <v>65.000000000000014</v>
      </c>
      <c r="X22" s="154"/>
      <c r="Y22" s="154"/>
      <c r="Z22" s="105"/>
      <c r="AA22" s="105"/>
      <c r="AB22" s="897"/>
      <c r="AC22" s="897"/>
      <c r="AD22" s="357"/>
      <c r="AE22" s="357"/>
      <c r="AF22" s="147">
        <f t="shared" si="6"/>
        <v>-136.07692307692355</v>
      </c>
      <c r="AG22" s="148">
        <f t="shared" si="7"/>
        <v>0.91304988940771659</v>
      </c>
      <c r="AH22" s="940"/>
    </row>
    <row r="23" spans="1:34" ht="19.2" customHeight="1">
      <c r="A23" s="895"/>
      <c r="B23" s="234" t="s">
        <v>239</v>
      </c>
      <c r="C23" s="155"/>
      <c r="D23" s="88" t="s">
        <v>137</v>
      </c>
      <c r="E23" s="89"/>
      <c r="F23" s="90">
        <v>49.91</v>
      </c>
      <c r="G23" s="91">
        <v>3165</v>
      </c>
      <c r="H23" s="140">
        <f t="shared" si="12"/>
        <v>157965.15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1438.6363636363635</v>
      </c>
      <c r="O23" s="153">
        <f t="shared" si="14"/>
        <v>84.62566844919786</v>
      </c>
      <c r="P23" s="105">
        <f t="shared" si="10"/>
        <v>0</v>
      </c>
      <c r="Q23" s="143">
        <f t="shared" si="11"/>
        <v>-7.4331550802139077</v>
      </c>
      <c r="R23" s="145">
        <f t="shared" si="15"/>
        <v>0.91925646238745273</v>
      </c>
      <c r="S23" s="896"/>
      <c r="T23" s="101">
        <v>0.38263888888888892</v>
      </c>
      <c r="U23" s="101">
        <v>0.47430555555555559</v>
      </c>
      <c r="V23" s="357">
        <v>7</v>
      </c>
      <c r="W23" s="146">
        <f t="shared" si="16"/>
        <v>132</v>
      </c>
      <c r="X23" s="154"/>
      <c r="Y23" s="154"/>
      <c r="Z23" s="105"/>
      <c r="AA23" s="105"/>
      <c r="AB23" s="897"/>
      <c r="AC23" s="897"/>
      <c r="AD23" s="357"/>
      <c r="AE23" s="357"/>
      <c r="AF23" s="97">
        <f t="shared" si="6"/>
        <v>-126.36363636363649</v>
      </c>
      <c r="AG23" s="100">
        <f t="shared" si="7"/>
        <v>0.91925646238745273</v>
      </c>
      <c r="AH23" s="940"/>
    </row>
    <row r="24" spans="1:34" ht="19.2" customHeight="1">
      <c r="A24" s="895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1498</v>
      </c>
      <c r="H24" s="140">
        <f t="shared" si="12"/>
        <v>55021.539999999994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2139.9999999999995</v>
      </c>
      <c r="O24" s="153">
        <f t="shared" si="14"/>
        <v>118.88888888888886</v>
      </c>
      <c r="P24" s="105">
        <f t="shared" si="10"/>
        <v>0</v>
      </c>
      <c r="Q24" s="143">
        <f t="shared" si="11"/>
        <v>-14.444444444444485</v>
      </c>
      <c r="R24" s="145">
        <f t="shared" si="15"/>
        <v>0.89166666666666639</v>
      </c>
      <c r="S24" s="896"/>
      <c r="T24" s="101">
        <v>0.51388888888888884</v>
      </c>
      <c r="U24" s="101">
        <v>0.54305555555555551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897"/>
      <c r="AC24" s="897"/>
      <c r="AD24" s="357"/>
      <c r="AE24" s="357"/>
      <c r="AF24" s="147">
        <f t="shared" si="6"/>
        <v>-260.00000000000045</v>
      </c>
      <c r="AG24" s="148">
        <f t="shared" si="7"/>
        <v>0.8916666666666665</v>
      </c>
      <c r="AH24" s="940"/>
    </row>
    <row r="25" spans="1:34" ht="19.2" customHeight="1">
      <c r="A25" s="895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896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897"/>
      <c r="AC25" s="897"/>
      <c r="AD25" s="357"/>
      <c r="AE25" s="357"/>
      <c r="AF25" s="97">
        <f t="shared" si="6"/>
        <v>0</v>
      </c>
      <c r="AG25" s="100" t="e">
        <f t="shared" si="7"/>
        <v>#DIV/0!</v>
      </c>
      <c r="AH25" s="940"/>
    </row>
    <row r="26" spans="1:34" ht="19.2" customHeight="1">
      <c r="A26" s="895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896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897"/>
      <c r="AC26" s="897"/>
      <c r="AD26" s="357"/>
      <c r="AE26" s="357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896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897"/>
      <c r="AC27" s="897"/>
      <c r="AD27" s="357"/>
      <c r="AE27" s="357"/>
      <c r="AF27" s="97">
        <f t="shared" si="6"/>
        <v>0</v>
      </c>
      <c r="AG27" s="100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896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897"/>
      <c r="AC28" s="897"/>
      <c r="AD28" s="357"/>
      <c r="AE28" s="357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896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897"/>
      <c r="AC29" s="897"/>
      <c r="AD29" s="357"/>
      <c r="AE29" s="357"/>
      <c r="AF29" s="97">
        <f t="shared" si="6"/>
        <v>0</v>
      </c>
      <c r="AG29" s="100"/>
      <c r="AH29" s="940"/>
    </row>
    <row r="30" spans="1:34" ht="19.2" customHeight="1">
      <c r="A30" s="895"/>
      <c r="B30" s="159">
        <v>0</v>
      </c>
      <c r="C30" s="160" t="s">
        <v>353</v>
      </c>
      <c r="D30" s="942" t="s">
        <v>354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16.142857142857142</v>
      </c>
      <c r="N30" s="126">
        <f t="shared" si="17"/>
        <v>1497.623637322032</v>
      </c>
      <c r="O30" s="164">
        <f t="shared" si="17"/>
        <v>96.040299669616999</v>
      </c>
      <c r="P30" s="105">
        <f t="shared" ref="P30:P35" si="18">M30-J30</f>
        <v>-0.4285714285714306</v>
      </c>
      <c r="Q30" s="143">
        <f t="shared" ref="Q30:Q35" si="19">O30-L30</f>
        <v>-11.842520124967507</v>
      </c>
      <c r="R30" s="165">
        <f t="shared" ref="R30:R35" si="20">O30/L30</f>
        <v>0.89022793297842617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-248.80493410653935</v>
      </c>
      <c r="AG30" s="169">
        <f t="shared" ref="AG30" si="21">N30/K30</f>
        <v>0.85753500705556029</v>
      </c>
      <c r="AH30" s="941"/>
    </row>
    <row r="31" spans="1:34" ht="19.2" customHeight="1">
      <c r="A31" s="932" t="s">
        <v>355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1463</v>
      </c>
      <c r="H31" s="174">
        <f t="shared" ref="H31:H41" si="22">F31*G31</f>
        <v>38769.5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1513.4482758620693</v>
      </c>
      <c r="O31" s="177">
        <f t="shared" ref="O31:O35" si="24">N31/M31</f>
        <v>126.12068965517244</v>
      </c>
      <c r="P31" s="178">
        <f t="shared" si="18"/>
        <v>0</v>
      </c>
      <c r="Q31" s="179">
        <f t="shared" si="19"/>
        <v>-40.545977011494216</v>
      </c>
      <c r="R31" s="185">
        <f t="shared" si="20"/>
        <v>0.75672413793103466</v>
      </c>
      <c r="S31" s="933">
        <f>R43</f>
        <v>0.89085652384072522</v>
      </c>
      <c r="T31" s="181">
        <v>0.125</v>
      </c>
      <c r="U31" s="181">
        <v>0.16527777777777777</v>
      </c>
      <c r="V31" s="182">
        <v>5</v>
      </c>
      <c r="W31" s="183">
        <f t="shared" ref="W31:W42" si="25">(U31-T31)*24*60</f>
        <v>57.999999999999993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-486.55172413793071</v>
      </c>
      <c r="AG31" s="184">
        <f t="shared" si="7"/>
        <v>0.75672413793103466</v>
      </c>
      <c r="AH31" s="911">
        <f>AG43</f>
        <v>0.8859649047645185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2421.6</v>
      </c>
      <c r="H32" s="140">
        <f t="shared" si="22"/>
        <v>82891.367999999988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2105.7391304347825</v>
      </c>
      <c r="O32" s="95">
        <f t="shared" si="24"/>
        <v>161.97993311036788</v>
      </c>
      <c r="P32" s="178">
        <f t="shared" si="18"/>
        <v>0</v>
      </c>
      <c r="Q32" s="98">
        <f t="shared" si="19"/>
        <v>-11.096989966555185</v>
      </c>
      <c r="R32" s="100">
        <f t="shared" si="20"/>
        <v>0.93588405797101448</v>
      </c>
      <c r="S32" s="896"/>
      <c r="T32" s="101">
        <v>0.1701388888888889</v>
      </c>
      <c r="U32" s="101">
        <v>0.21805555555555556</v>
      </c>
      <c r="V32" s="182">
        <v>7</v>
      </c>
      <c r="W32" s="146">
        <f t="shared" si="25"/>
        <v>69</v>
      </c>
      <c r="X32" s="188"/>
      <c r="Y32" s="188"/>
      <c r="Z32" s="189"/>
      <c r="AA32" s="189"/>
      <c r="AB32" s="897"/>
      <c r="AC32" s="897"/>
      <c r="AD32" s="357"/>
      <c r="AE32" s="357"/>
      <c r="AF32" s="97">
        <f t="shared" si="6"/>
        <v>-144.26086956521749</v>
      </c>
      <c r="AG32" s="100">
        <f t="shared" si="7"/>
        <v>0.93588405797101448</v>
      </c>
      <c r="AH32" s="912"/>
    </row>
    <row r="33" spans="1:34" ht="19.2" customHeight="1">
      <c r="A33" s="925"/>
      <c r="B33" s="186" t="s">
        <v>240</v>
      </c>
      <c r="C33" s="357"/>
      <c r="D33" s="88" t="s">
        <v>144</v>
      </c>
      <c r="E33" s="138"/>
      <c r="F33" s="90">
        <v>35.83</v>
      </c>
      <c r="G33" s="173">
        <v>3399.2000000000003</v>
      </c>
      <c r="H33" s="140">
        <f t="shared" si="22"/>
        <v>121793.33600000001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2081.1428571428569</v>
      </c>
      <c r="O33" s="95">
        <f t="shared" si="24"/>
        <v>189.19480519480518</v>
      </c>
      <c r="P33" s="178">
        <f t="shared" si="18"/>
        <v>0</v>
      </c>
      <c r="Q33" s="98">
        <f t="shared" si="19"/>
        <v>-15.350649350649348</v>
      </c>
      <c r="R33" s="100">
        <f t="shared" si="20"/>
        <v>0.92495238095238097</v>
      </c>
      <c r="S33" s="896"/>
      <c r="T33" s="101">
        <v>0.22291666666666668</v>
      </c>
      <c r="U33" s="101">
        <v>0.29097222222222224</v>
      </c>
      <c r="V33" s="182">
        <v>7</v>
      </c>
      <c r="W33" s="146">
        <f t="shared" si="25"/>
        <v>98.000000000000014</v>
      </c>
      <c r="X33" s="188"/>
      <c r="Y33" s="188"/>
      <c r="Z33" s="189"/>
      <c r="AA33" s="189"/>
      <c r="AB33" s="897"/>
      <c r="AC33" s="897"/>
      <c r="AD33" s="357">
        <v>1</v>
      </c>
      <c r="AE33" s="357"/>
      <c r="AF33" s="97">
        <f t="shared" si="6"/>
        <v>-168.85714285714312</v>
      </c>
      <c r="AG33" s="190">
        <f t="shared" si="7"/>
        <v>0.92495238095238086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1809</v>
      </c>
      <c r="H34" s="140">
        <f t="shared" si="22"/>
        <v>78040.259999999995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1373.9240506329106</v>
      </c>
      <c r="O34" s="95">
        <f t="shared" si="24"/>
        <v>85.870253164556914</v>
      </c>
      <c r="P34" s="178">
        <f t="shared" si="18"/>
        <v>-1</v>
      </c>
      <c r="Q34" s="98">
        <f t="shared" si="19"/>
        <v>-2.3650409530901442</v>
      </c>
      <c r="R34" s="100">
        <f t="shared" si="20"/>
        <v>0.97319620253164507</v>
      </c>
      <c r="S34" s="896"/>
      <c r="T34" s="101">
        <v>0.30625000000000002</v>
      </c>
      <c r="U34" s="101">
        <v>0.36111111111111116</v>
      </c>
      <c r="V34" s="193">
        <v>22</v>
      </c>
      <c r="W34" s="146">
        <f t="shared" si="25"/>
        <v>79.000000000000043</v>
      </c>
      <c r="X34" s="188">
        <v>0.2951388888888889</v>
      </c>
      <c r="Y34" s="188">
        <v>0.30555555555555552</v>
      </c>
      <c r="Z34" s="189"/>
      <c r="AA34" s="189"/>
      <c r="AB34" s="897"/>
      <c r="AC34" s="897"/>
      <c r="AD34" s="357"/>
      <c r="AE34" s="357"/>
      <c r="AF34" s="97">
        <f t="shared" si="6"/>
        <v>-126.07594936708938</v>
      </c>
      <c r="AG34" s="190">
        <f t="shared" si="7"/>
        <v>0.91594936708860708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5040</v>
      </c>
      <c r="H35" s="140">
        <f t="shared" si="22"/>
        <v>249580.80000000002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1399.9999999999998</v>
      </c>
      <c r="O35" s="95">
        <f t="shared" si="24"/>
        <v>77.777777777777771</v>
      </c>
      <c r="P35" s="178">
        <f t="shared" si="18"/>
        <v>0</v>
      </c>
      <c r="Q35" s="98">
        <f t="shared" si="19"/>
        <v>-9.1666666666666714</v>
      </c>
      <c r="R35" s="100">
        <f t="shared" si="20"/>
        <v>0.89456869009584661</v>
      </c>
      <c r="S35" s="896"/>
      <c r="T35" s="101">
        <v>0.40138888888888891</v>
      </c>
      <c r="U35" s="101">
        <v>0.55138888888888893</v>
      </c>
      <c r="V35" s="173">
        <v>5</v>
      </c>
      <c r="W35" s="146">
        <f t="shared" si="25"/>
        <v>216.00000000000003</v>
      </c>
      <c r="X35" s="188"/>
      <c r="Y35" s="188"/>
      <c r="Z35" s="189"/>
      <c r="AA35" s="189"/>
      <c r="AB35" s="897"/>
      <c r="AC35" s="897"/>
      <c r="AD35" s="357"/>
      <c r="AE35" s="357"/>
      <c r="AF35" s="178">
        <f t="shared" si="6"/>
        <v>-165.00000000000023</v>
      </c>
      <c r="AG35" s="184">
        <f t="shared" si="7"/>
        <v>0.8945686900958465</v>
      </c>
      <c r="AH35" s="913"/>
    </row>
    <row r="36" spans="1:34" ht="19.2" customHeight="1">
      <c r="A36" s="925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896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897"/>
      <c r="AC36" s="897"/>
      <c r="AD36" s="357"/>
      <c r="AE36" s="357"/>
      <c r="AF36" s="97">
        <f t="shared" si="6"/>
        <v>0</v>
      </c>
      <c r="AG36" s="100" t="e">
        <f t="shared" si="7"/>
        <v>#DIV/0!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357"/>
      <c r="AE37" s="357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896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897"/>
      <c r="AC38" s="897"/>
      <c r="AD38" s="357"/>
      <c r="AE38" s="357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896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897"/>
      <c r="AC39" s="897"/>
      <c r="AD39" s="357"/>
      <c r="AE39" s="357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896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897"/>
      <c r="AC40" s="897"/>
      <c r="AD40" s="357"/>
      <c r="AE40" s="357"/>
      <c r="AF40" s="97">
        <f t="shared" si="6"/>
        <v>0</v>
      </c>
      <c r="AG40" s="100" t="e">
        <f t="shared" si="7"/>
        <v>#DIV/0!</v>
      </c>
      <c r="AH40" s="913"/>
    </row>
    <row r="41" spans="1:34" ht="19.2" customHeight="1">
      <c r="A41" s="925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896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897"/>
      <c r="AC41" s="897"/>
      <c r="AD41" s="357"/>
      <c r="AE41" s="357"/>
      <c r="AF41" s="97"/>
      <c r="AG41" s="200"/>
      <c r="AH41" s="913"/>
    </row>
    <row r="42" spans="1:34" ht="19.2" customHeight="1">
      <c r="A42" s="925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896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897"/>
      <c r="AC42" s="897"/>
      <c r="AD42" s="357"/>
      <c r="AE42" s="357"/>
      <c r="AF42" s="97"/>
      <c r="AG42" s="200"/>
      <c r="AH42" s="913"/>
    </row>
    <row r="43" spans="1:34" ht="19.2" customHeight="1">
      <c r="A43" s="925"/>
      <c r="B43" s="186">
        <v>0</v>
      </c>
      <c r="C43" s="160" t="s">
        <v>356</v>
      </c>
      <c r="D43" s="893" t="s">
        <v>354</v>
      </c>
      <c r="E43" s="893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1694.8508628145239</v>
      </c>
      <c r="O43" s="164">
        <f t="shared" si="26"/>
        <v>128.18869178053606</v>
      </c>
      <c r="P43" s="105">
        <f>M43-J43</f>
        <v>-0.19999999999999929</v>
      </c>
      <c r="Q43" s="143">
        <f>N43-K43</f>
        <v>-218.14913718547609</v>
      </c>
      <c r="R43" s="165">
        <f t="shared" ref="R43:R51" si="27">O43/L43</f>
        <v>0.89085652384072522</v>
      </c>
      <c r="S43" s="896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28">N43-K43</f>
        <v>-218.14913718547609</v>
      </c>
      <c r="AG43" s="134">
        <f t="shared" si="7"/>
        <v>0.8859649047645185</v>
      </c>
      <c r="AH43" s="913"/>
    </row>
    <row r="44" spans="1:34" s="215" customFormat="1" ht="19.2" customHeight="1">
      <c r="A44" s="935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1533</v>
      </c>
      <c r="H44" s="92">
        <f>F44*G44</f>
        <v>37911.090000000004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2090.4545454545455</v>
      </c>
      <c r="O44" s="208">
        <f t="shared" ref="O44:O51" si="30">N44/M44</f>
        <v>418.09090909090912</v>
      </c>
      <c r="P44" s="102">
        <f t="shared" ref="P44:P51" si="31">M44-J44</f>
        <v>1</v>
      </c>
      <c r="Q44" s="209">
        <f t="shared" ref="Q44:Q51" si="32">O44-L44</f>
        <v>-81.909090909090878</v>
      </c>
      <c r="R44" s="210">
        <f t="shared" si="27"/>
        <v>0.83618181818181825</v>
      </c>
      <c r="S44" s="912">
        <f>R56</f>
        <v>0.90583158654317086</v>
      </c>
      <c r="T44" s="181">
        <v>0.125</v>
      </c>
      <c r="U44" s="181">
        <v>0.15555555555555556</v>
      </c>
      <c r="V44" s="182">
        <v>5</v>
      </c>
      <c r="W44" s="211">
        <f t="shared" ref="W44:W56" si="33">(U44-T44)*24*60</f>
        <v>44</v>
      </c>
      <c r="X44" s="188"/>
      <c r="Y44" s="188"/>
      <c r="Z44" s="189"/>
      <c r="AA44" s="189"/>
      <c r="AB44" s="897"/>
      <c r="AC44" s="897"/>
      <c r="AD44" s="357"/>
      <c r="AE44" s="357">
        <v>1</v>
      </c>
      <c r="AF44" s="212">
        <f t="shared" si="28"/>
        <v>90.454545454545496</v>
      </c>
      <c r="AG44" s="214">
        <f t="shared" si="7"/>
        <v>1.0452272727272727</v>
      </c>
      <c r="AH44" s="929">
        <f>AG56</f>
        <v>0.98376180504214628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1472</v>
      </c>
      <c r="H45" s="92">
        <f>F45*G45</f>
        <v>36402.559999999998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2053.953488372093</v>
      </c>
      <c r="O45" s="208">
        <f t="shared" si="30"/>
        <v>410.7906976744186</v>
      </c>
      <c r="P45" s="102">
        <f t="shared" si="31"/>
        <v>1</v>
      </c>
      <c r="Q45" s="209">
        <f t="shared" si="32"/>
        <v>-89.209302325581405</v>
      </c>
      <c r="R45" s="210">
        <f t="shared" si="27"/>
        <v>0.82158139534883723</v>
      </c>
      <c r="S45" s="912"/>
      <c r="T45" s="101">
        <v>0.15902777777777777</v>
      </c>
      <c r="U45" s="101">
        <v>0.18888888888888888</v>
      </c>
      <c r="V45" s="182">
        <v>5</v>
      </c>
      <c r="W45" s="211">
        <f t="shared" si="33"/>
        <v>43.000000000000007</v>
      </c>
      <c r="X45" s="188"/>
      <c r="Y45" s="188"/>
      <c r="Z45" s="189"/>
      <c r="AA45" s="189"/>
      <c r="AB45" s="897"/>
      <c r="AC45" s="897"/>
      <c r="AD45" s="357"/>
      <c r="AE45" s="357"/>
      <c r="AF45" s="212">
        <f t="shared" si="28"/>
        <v>53.953488372093034</v>
      </c>
      <c r="AG45" s="214">
        <f t="shared" si="7"/>
        <v>1.0269767441860465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1561</v>
      </c>
      <c r="H46" s="92">
        <f t="shared" ref="H46:H55" si="34">F46*G46</f>
        <v>49062.229999999996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1463.4374999999995</v>
      </c>
      <c r="O46" s="208">
        <f t="shared" si="30"/>
        <v>209.06249999999994</v>
      </c>
      <c r="P46" s="102">
        <f t="shared" si="31"/>
        <v>0</v>
      </c>
      <c r="Q46" s="209">
        <f t="shared" si="32"/>
        <v>-5.2232142857143344</v>
      </c>
      <c r="R46" s="210">
        <f t="shared" si="27"/>
        <v>0.97562499999999974</v>
      </c>
      <c r="S46" s="912"/>
      <c r="T46" s="101">
        <v>0.19375000000000001</v>
      </c>
      <c r="U46" s="101">
        <v>0.23819444444444446</v>
      </c>
      <c r="V46" s="182">
        <v>7</v>
      </c>
      <c r="W46" s="211">
        <f t="shared" si="33"/>
        <v>64.000000000000014</v>
      </c>
      <c r="X46" s="188"/>
      <c r="Y46" s="188"/>
      <c r="Z46" s="189"/>
      <c r="AA46" s="189"/>
      <c r="AB46" s="897"/>
      <c r="AC46" s="897"/>
      <c r="AD46" s="357"/>
      <c r="AE46" s="357"/>
      <c r="AF46" s="212">
        <f t="shared" si="28"/>
        <v>-36.562500000000455</v>
      </c>
      <c r="AG46" s="214">
        <f t="shared" si="7"/>
        <v>0.97562499999999974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1033</v>
      </c>
      <c r="H47" s="92">
        <f t="shared" si="34"/>
        <v>29192.58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1441.395348837209</v>
      </c>
      <c r="O47" s="208">
        <f t="shared" si="30"/>
        <v>205.91362126245843</v>
      </c>
      <c r="P47" s="102">
        <f t="shared" si="31"/>
        <v>0</v>
      </c>
      <c r="Q47" s="209">
        <f t="shared" si="32"/>
        <v>-8.372093023255843</v>
      </c>
      <c r="R47" s="210">
        <f t="shared" si="27"/>
        <v>0.96093023255813936</v>
      </c>
      <c r="S47" s="912"/>
      <c r="T47" s="101">
        <v>0.25555555555555559</v>
      </c>
      <c r="U47" s="101">
        <v>0.28541666666666671</v>
      </c>
      <c r="V47" s="193">
        <v>25</v>
      </c>
      <c r="W47" s="211">
        <f t="shared" si="33"/>
        <v>43.000000000000007</v>
      </c>
      <c r="X47" s="188">
        <v>0.24305555555555555</v>
      </c>
      <c r="Y47" s="188">
        <v>0.25416666666666665</v>
      </c>
      <c r="Z47" s="189"/>
      <c r="AA47" s="189"/>
      <c r="AB47" s="897"/>
      <c r="AC47" s="897"/>
      <c r="AD47" s="357"/>
      <c r="AE47" s="357"/>
      <c r="AF47" s="212">
        <f t="shared" si="28"/>
        <v>-58.604651162791015</v>
      </c>
      <c r="AG47" s="214">
        <f t="shared" si="7"/>
        <v>0.96093023255813936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656</v>
      </c>
      <c r="H48" s="92">
        <f t="shared" si="34"/>
        <v>18676.32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1457.7777777777785</v>
      </c>
      <c r="O48" s="208">
        <f t="shared" si="30"/>
        <v>208.25396825396837</v>
      </c>
      <c r="P48" s="102">
        <f t="shared" si="31"/>
        <v>0</v>
      </c>
      <c r="Q48" s="209">
        <f t="shared" si="32"/>
        <v>-6.0317460317459108</v>
      </c>
      <c r="R48" s="210">
        <f t="shared" si="27"/>
        <v>0.97185185185185241</v>
      </c>
      <c r="S48" s="912"/>
      <c r="T48" s="101">
        <v>0.28958333333333336</v>
      </c>
      <c r="U48" s="101">
        <v>0.30833333333333335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897"/>
      <c r="AC48" s="897"/>
      <c r="AD48" s="357"/>
      <c r="AE48" s="357"/>
      <c r="AF48" s="212">
        <f t="shared" si="28"/>
        <v>-42.22222222222149</v>
      </c>
      <c r="AG48" s="214">
        <f t="shared" si="7"/>
        <v>0.9718518518518523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1523</v>
      </c>
      <c r="H49" s="92">
        <f t="shared" si="34"/>
        <v>18062.78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1473.8709677419349</v>
      </c>
      <c r="O49" s="208">
        <f t="shared" si="30"/>
        <v>245.64516129032248</v>
      </c>
      <c r="P49" s="102">
        <f t="shared" si="31"/>
        <v>0</v>
      </c>
      <c r="Q49" s="209">
        <f t="shared" si="32"/>
        <v>-27.021505376344209</v>
      </c>
      <c r="R49" s="210">
        <f t="shared" si="27"/>
        <v>0.9008991245366349</v>
      </c>
      <c r="S49" s="912"/>
      <c r="T49" s="101">
        <v>0.31319444444444444</v>
      </c>
      <c r="U49" s="101">
        <v>0.35625000000000001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897"/>
      <c r="AC49" s="897"/>
      <c r="AD49" s="357"/>
      <c r="AE49" s="357"/>
      <c r="AF49" s="212">
        <f t="shared" si="28"/>
        <v>-162.12903225806508</v>
      </c>
      <c r="AG49" s="214">
        <f t="shared" si="7"/>
        <v>0.90089912453663501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3159.24</v>
      </c>
      <c r="H50" s="92">
        <f t="shared" si="34"/>
        <v>31876.731599999999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1469.4139534883716</v>
      </c>
      <c r="O50" s="208">
        <f t="shared" si="30"/>
        <v>244.90232558139527</v>
      </c>
      <c r="P50" s="102">
        <f t="shared" si="31"/>
        <v>0</v>
      </c>
      <c r="Q50" s="209">
        <f t="shared" si="32"/>
        <v>-5.0976744186047256</v>
      </c>
      <c r="R50" s="210">
        <f t="shared" si="27"/>
        <v>0.97960930232558108</v>
      </c>
      <c r="S50" s="912"/>
      <c r="T50" s="101">
        <v>0.37013888888888891</v>
      </c>
      <c r="U50" s="101">
        <v>0.45972222222222225</v>
      </c>
      <c r="V50" s="173">
        <v>20</v>
      </c>
      <c r="W50" s="211">
        <f t="shared" si="33"/>
        <v>129.00000000000003</v>
      </c>
      <c r="X50" s="218">
        <v>0.3611111111111111</v>
      </c>
      <c r="Y50" s="218">
        <v>0.36944444444444446</v>
      </c>
      <c r="Z50" s="219"/>
      <c r="AA50" s="219"/>
      <c r="AB50" s="897"/>
      <c r="AC50" s="897"/>
      <c r="AD50" s="357"/>
      <c r="AE50" s="357"/>
      <c r="AF50" s="212">
        <f t="shared" si="28"/>
        <v>-30.58604651162841</v>
      </c>
      <c r="AG50" s="214">
        <f t="shared" si="7"/>
        <v>0.97960930232558108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3460.1200000000003</v>
      </c>
      <c r="H51" s="92">
        <f t="shared" si="34"/>
        <v>34912.610800000002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1472.3914893617025</v>
      </c>
      <c r="O51" s="208">
        <f t="shared" si="30"/>
        <v>245.39858156028376</v>
      </c>
      <c r="P51" s="102">
        <f t="shared" si="31"/>
        <v>0</v>
      </c>
      <c r="Q51" s="209">
        <f t="shared" si="32"/>
        <v>-4.601418439716241</v>
      </c>
      <c r="R51" s="210">
        <f t="shared" si="27"/>
        <v>0.98159432624113507</v>
      </c>
      <c r="S51" s="912"/>
      <c r="T51" s="198">
        <v>0.5</v>
      </c>
      <c r="U51" s="198">
        <v>0.59791666666666665</v>
      </c>
      <c r="V51" s="173">
        <v>5</v>
      </c>
      <c r="W51" s="211">
        <f t="shared" si="33"/>
        <v>140.99999999999997</v>
      </c>
      <c r="X51" s="218"/>
      <c r="Y51" s="218"/>
      <c r="Z51" s="219"/>
      <c r="AA51" s="219"/>
      <c r="AB51" s="897"/>
      <c r="AC51" s="897"/>
      <c r="AD51" s="357"/>
      <c r="AE51" s="357"/>
      <c r="AF51" s="212">
        <f t="shared" si="28"/>
        <v>-27.608510638297503</v>
      </c>
      <c r="AG51" s="214">
        <f t="shared" si="7"/>
        <v>0.98159432624113496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357"/>
      <c r="AE52" s="357"/>
      <c r="AF52" s="212">
        <f t="shared" si="28"/>
        <v>0</v>
      </c>
      <c r="AG52" s="21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357"/>
      <c r="AE53" s="357"/>
      <c r="AF53" s="212">
        <f t="shared" si="28"/>
        <v>0</v>
      </c>
      <c r="AG53" s="21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357"/>
      <c r="AE54" s="357"/>
      <c r="AF54" s="212">
        <f t="shared" si="28"/>
        <v>0</v>
      </c>
      <c r="AG54" s="21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357"/>
      <c r="AE55" s="357"/>
      <c r="AF55" s="212"/>
      <c r="AG55" s="214"/>
      <c r="AH55" s="929"/>
    </row>
    <row r="56" spans="1:34" ht="19.2" customHeight="1">
      <c r="A56" s="937"/>
      <c r="B56" s="223">
        <v>0</v>
      </c>
      <c r="C56" s="224" t="s">
        <v>358</v>
      </c>
      <c r="D56" s="934" t="s">
        <v>359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1615.3368838792042</v>
      </c>
      <c r="O56" s="164">
        <f t="shared" si="35"/>
        <v>273.50722058921951</v>
      </c>
      <c r="P56" s="225">
        <f>M56-J56</f>
        <v>0.25</v>
      </c>
      <c r="Q56" s="179">
        <f>N56-K56</f>
        <v>-26.663116120795848</v>
      </c>
      <c r="R56" s="226">
        <f t="shared" ref="R56:R60" si="36">O56/L56</f>
        <v>0.90583158654317086</v>
      </c>
      <c r="S56" s="9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1</v>
      </c>
      <c r="AF56" s="230">
        <f>N56-K56</f>
        <v>-26.663116120795848</v>
      </c>
      <c r="AG56" s="145">
        <f>N56/K56</f>
        <v>0.98376180504214628</v>
      </c>
      <c r="AH56" s="929"/>
    </row>
    <row r="57" spans="1:34" ht="19.2" customHeight="1">
      <c r="A57" s="924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3069</v>
      </c>
      <c r="H57" s="140">
        <f t="shared" ref="H57:H66" si="37">F57*G57</f>
        <v>85563.72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1461.4285714285716</v>
      </c>
      <c r="O57" s="142">
        <f t="shared" ref="O57:O60" si="39">N57/M57</f>
        <v>208.77551020408166</v>
      </c>
      <c r="P57" s="231">
        <f t="shared" ref="P57:P60" si="40">M57-J57</f>
        <v>0</v>
      </c>
      <c r="Q57" s="98">
        <f t="shared" ref="Q57:Q60" si="41">O57-L57</f>
        <v>-5.5102040816326223</v>
      </c>
      <c r="R57" s="100">
        <f t="shared" si="36"/>
        <v>0.97428571428571442</v>
      </c>
      <c r="S57" s="912">
        <f>R69</f>
        <v>0.98363244028698593</v>
      </c>
      <c r="T57" s="232">
        <v>0.125</v>
      </c>
      <c r="U57" s="232">
        <v>0.21249999999999999</v>
      </c>
      <c r="V57" s="83">
        <v>5</v>
      </c>
      <c r="W57" s="93">
        <f>(U57-T57)*24*60</f>
        <v>125.99999999999997</v>
      </c>
      <c r="X57" s="104"/>
      <c r="Y57" s="104"/>
      <c r="Z57" s="105"/>
      <c r="AA57" s="105"/>
      <c r="AB57" s="897"/>
      <c r="AC57" s="897"/>
      <c r="AD57" s="357"/>
      <c r="AE57" s="357"/>
      <c r="AF57" s="97">
        <f t="shared" si="6"/>
        <v>-38.571428571428442</v>
      </c>
      <c r="AG57" s="185">
        <f t="shared" si="7"/>
        <v>0.97428571428571442</v>
      </c>
      <c r="AH57" s="911">
        <f>AG69</f>
        <v>0.98372970146736372</v>
      </c>
    </row>
    <row r="58" spans="1:34" ht="19.2" customHeight="1">
      <c r="A58" s="925"/>
      <c r="B58" s="186" t="s">
        <v>238</v>
      </c>
      <c r="C58" s="357"/>
      <c r="D58" s="88" t="s">
        <v>158</v>
      </c>
      <c r="E58" s="89"/>
      <c r="F58" s="90">
        <v>28</v>
      </c>
      <c r="G58" s="91">
        <v>3012</v>
      </c>
      <c r="H58" s="92">
        <f t="shared" si="37"/>
        <v>84336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1493.5537190082646</v>
      </c>
      <c r="O58" s="95">
        <f t="shared" si="39"/>
        <v>213.36481700118065</v>
      </c>
      <c r="P58" s="231">
        <f t="shared" si="40"/>
        <v>0</v>
      </c>
      <c r="Q58" s="98">
        <f t="shared" si="41"/>
        <v>-0.92089728453362341</v>
      </c>
      <c r="R58" s="100">
        <f t="shared" si="36"/>
        <v>0.99570247933884304</v>
      </c>
      <c r="S58" s="912"/>
      <c r="T58" s="232">
        <v>0.22638888888888889</v>
      </c>
      <c r="U58" s="232">
        <v>0.31041666666666667</v>
      </c>
      <c r="V58" s="83">
        <v>20</v>
      </c>
      <c r="W58" s="93">
        <f>(U58-T58)*24*60</f>
        <v>121</v>
      </c>
      <c r="X58" s="104">
        <v>0.21666666666666667</v>
      </c>
      <c r="Y58" s="104">
        <v>0.22569444444444445</v>
      </c>
      <c r="Z58" s="105"/>
      <c r="AA58" s="105"/>
      <c r="AB58" s="930"/>
      <c r="AC58" s="931"/>
      <c r="AD58" s="357"/>
      <c r="AE58" s="357"/>
      <c r="AF58" s="97">
        <f t="shared" si="6"/>
        <v>-6.4462809917354207</v>
      </c>
      <c r="AG58" s="100">
        <f t="shared" si="7"/>
        <v>0.99570247933884304</v>
      </c>
      <c r="AH58" s="912"/>
    </row>
    <row r="59" spans="1:34" ht="19.2" customHeight="1">
      <c r="A59" s="925"/>
      <c r="B59" s="186" t="s">
        <v>241</v>
      </c>
      <c r="C59" s="357"/>
      <c r="D59" s="88" t="s">
        <v>154</v>
      </c>
      <c r="E59" s="89"/>
      <c r="F59" s="90">
        <v>10.09</v>
      </c>
      <c r="G59" s="91">
        <v>3610.56</v>
      </c>
      <c r="H59" s="92">
        <f t="shared" si="37"/>
        <v>36430.5504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1473.6979591836732</v>
      </c>
      <c r="O59" s="95">
        <f t="shared" si="39"/>
        <v>245.61632653061221</v>
      </c>
      <c r="P59" s="231">
        <f t="shared" si="40"/>
        <v>0</v>
      </c>
      <c r="Q59" s="98">
        <f t="shared" si="41"/>
        <v>-4.3836734693877872</v>
      </c>
      <c r="R59" s="100">
        <f t="shared" si="36"/>
        <v>0.98246530612244887</v>
      </c>
      <c r="S59" s="912"/>
      <c r="T59" s="232">
        <v>0.32430555555555557</v>
      </c>
      <c r="U59" s="232">
        <v>0.42638888888888893</v>
      </c>
      <c r="V59" s="182">
        <v>20</v>
      </c>
      <c r="W59" s="93">
        <f t="shared" ref="W59:W69" si="42">(U59-T59)*24*60</f>
        <v>147.00000000000003</v>
      </c>
      <c r="X59" s="104">
        <v>0.31527777777777777</v>
      </c>
      <c r="Y59" s="104">
        <v>0.32361111111111113</v>
      </c>
      <c r="Z59" s="105"/>
      <c r="AA59" s="105"/>
      <c r="AB59" s="897"/>
      <c r="AC59" s="897"/>
      <c r="AD59" s="357"/>
      <c r="AE59" s="357"/>
      <c r="AF59" s="97">
        <f t="shared" si="6"/>
        <v>-26.30204081632678</v>
      </c>
      <c r="AG59" s="100">
        <f t="shared" si="7"/>
        <v>0.98246530612244887</v>
      </c>
      <c r="AH59" s="912"/>
    </row>
    <row r="60" spans="1:34" ht="19.2" customHeight="1">
      <c r="A60" s="925"/>
      <c r="B60" s="186" t="s">
        <v>241</v>
      </c>
      <c r="C60" s="357"/>
      <c r="D60" s="88" t="s">
        <v>154</v>
      </c>
      <c r="E60" s="89"/>
      <c r="F60" s="90">
        <v>10.09</v>
      </c>
      <c r="G60" s="91">
        <v>4814.08</v>
      </c>
      <c r="H60" s="92">
        <f t="shared" si="37"/>
        <v>48574.067199999998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1473.6979591836739</v>
      </c>
      <c r="O60" s="95">
        <f t="shared" si="39"/>
        <v>245.61632653061233</v>
      </c>
      <c r="P60" s="231">
        <f t="shared" si="40"/>
        <v>0</v>
      </c>
      <c r="Q60" s="98">
        <f t="shared" si="41"/>
        <v>-4.3836734693876735</v>
      </c>
      <c r="R60" s="100">
        <f t="shared" si="36"/>
        <v>0.98246530612244931</v>
      </c>
      <c r="S60" s="912"/>
      <c r="T60" s="232">
        <v>0.46597222222222223</v>
      </c>
      <c r="U60" s="232">
        <v>0.6020833333333333</v>
      </c>
      <c r="V60" s="182">
        <v>4</v>
      </c>
      <c r="W60" s="93">
        <f t="shared" si="42"/>
        <v>195.99999999999994</v>
      </c>
      <c r="X60" s="104"/>
      <c r="Y60" s="104"/>
      <c r="Z60" s="105"/>
      <c r="AA60" s="105"/>
      <c r="AB60" s="897"/>
      <c r="AC60" s="897"/>
      <c r="AD60" s="357"/>
      <c r="AE60" s="357"/>
      <c r="AF60" s="97">
        <f t="shared" si="6"/>
        <v>-26.302040816326098</v>
      </c>
      <c r="AG60" s="185">
        <f t="shared" si="7"/>
        <v>0.98246530612244931</v>
      </c>
      <c r="AH60" s="912"/>
    </row>
    <row r="61" spans="1:34" ht="19.2" customHeight="1">
      <c r="A61" s="925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9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897"/>
      <c r="AC61" s="897"/>
      <c r="AD61" s="357"/>
      <c r="AE61" s="357"/>
      <c r="AF61" s="97">
        <f t="shared" si="6"/>
        <v>0</v>
      </c>
      <c r="AG61" s="100" t="e">
        <f t="shared" si="7"/>
        <v>#DIV/0!</v>
      </c>
      <c r="AH61" s="912"/>
    </row>
    <row r="62" spans="1:34" ht="19.2" customHeight="1">
      <c r="A62" s="925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897"/>
      <c r="AC62" s="897"/>
      <c r="AD62" s="357"/>
      <c r="AE62" s="357"/>
      <c r="AF62" s="97">
        <f t="shared" si="6"/>
        <v>0</v>
      </c>
      <c r="AG62" s="100" t="e">
        <f t="shared" si="7"/>
        <v>#DIV/0!</v>
      </c>
      <c r="AH62" s="912"/>
    </row>
    <row r="63" spans="1:34" ht="19.2" customHeight="1">
      <c r="A63" s="925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897"/>
      <c r="AC63" s="897"/>
      <c r="AD63" s="357"/>
      <c r="AE63" s="357"/>
      <c r="AF63" s="97">
        <f t="shared" si="6"/>
        <v>0</v>
      </c>
      <c r="AG63" s="18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897"/>
      <c r="AC64" s="897"/>
      <c r="AD64" s="357"/>
      <c r="AE64" s="357"/>
      <c r="AF64" s="97">
        <f t="shared" si="6"/>
        <v>0</v>
      </c>
      <c r="AG64" s="100" t="e">
        <f t="shared" si="7"/>
        <v>#DIV/0!</v>
      </c>
      <c r="AH64" s="912"/>
    </row>
    <row r="65" spans="1:34" ht="19.2" customHeight="1">
      <c r="A65" s="926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897"/>
      <c r="AC65" s="897"/>
      <c r="AD65" s="357"/>
      <c r="AE65" s="357"/>
      <c r="AF65" s="97">
        <f t="shared" si="6"/>
        <v>0</v>
      </c>
      <c r="AG65" s="100" t="e">
        <f t="shared" si="7"/>
        <v>#DIV/0!</v>
      </c>
      <c r="AH65" s="912"/>
    </row>
    <row r="66" spans="1:34" ht="19.2" customHeight="1">
      <c r="A66" s="926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897"/>
      <c r="AC66" s="897"/>
      <c r="AD66" s="357"/>
      <c r="AE66" s="357"/>
      <c r="AF66" s="97">
        <f t="shared" si="6"/>
        <v>0</v>
      </c>
      <c r="AG66" s="185" t="e">
        <f t="shared" si="7"/>
        <v>#DIV/0!</v>
      </c>
      <c r="AH66" s="912"/>
    </row>
    <row r="67" spans="1:34" ht="19.2" customHeight="1">
      <c r="A67" s="926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897"/>
      <c r="AC67" s="897"/>
      <c r="AD67" s="357"/>
      <c r="AE67" s="357"/>
      <c r="AF67" s="97">
        <f t="shared" si="6"/>
        <v>0</v>
      </c>
      <c r="AG67" s="100" t="e">
        <f t="shared" si="7"/>
        <v>#DIV/0!</v>
      </c>
      <c r="AH67" s="912"/>
    </row>
    <row r="68" spans="1:34" ht="19.2" customHeight="1">
      <c r="A68" s="926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897"/>
      <c r="AC68" s="897"/>
      <c r="AD68" s="357"/>
      <c r="AE68" s="357"/>
      <c r="AF68" s="97"/>
      <c r="AG68" s="100"/>
      <c r="AH68" s="912"/>
    </row>
    <row r="69" spans="1:34" ht="19.2" customHeight="1">
      <c r="A69" s="926"/>
      <c r="B69" s="239">
        <v>0</v>
      </c>
      <c r="C69" s="240" t="s">
        <v>361</v>
      </c>
      <c r="D69" s="893" t="s">
        <v>351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1475.5945522010456</v>
      </c>
      <c r="O69" s="125">
        <f t="shared" si="43"/>
        <v>228.34324506662173</v>
      </c>
      <c r="P69" s="97">
        <f>M69-J69</f>
        <v>0</v>
      </c>
      <c r="Q69" s="98">
        <f>N69-K69</f>
        <v>-24.405447798954356</v>
      </c>
      <c r="R69" s="245">
        <f t="shared" ref="R69:R74" si="44">O69/L69</f>
        <v>0.98363244028698593</v>
      </c>
      <c r="S69" s="9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-24.405447798954356</v>
      </c>
      <c r="AG69" s="100">
        <f t="shared" si="7"/>
        <v>0.98372970146736372</v>
      </c>
      <c r="AH69" s="912"/>
    </row>
    <row r="70" spans="1:34" ht="19.2" customHeight="1">
      <c r="A70" s="927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694.19999999999993</v>
      </c>
      <c r="H70" s="92">
        <f>F70*G70</f>
        <v>37549.277999999998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4" si="45">G70/W70*60</f>
        <v>1301.6250000000014</v>
      </c>
      <c r="O70" s="95">
        <f t="shared" ref="O70:O74" si="46">N70/M70</f>
        <v>81.351562500000085</v>
      </c>
      <c r="P70" s="97">
        <f t="shared" ref="P70:P74" si="47">M70-J70</f>
        <v>0</v>
      </c>
      <c r="Q70" s="98">
        <f t="shared" ref="Q70:Q74" si="48">O70-L70</f>
        <v>-12.398437499999915</v>
      </c>
      <c r="R70" s="100">
        <f t="shared" si="44"/>
        <v>0.86775000000000091</v>
      </c>
      <c r="S70" s="912">
        <f>R82</f>
        <v>0.89938086949822627</v>
      </c>
      <c r="T70" s="232">
        <v>0.25</v>
      </c>
      <c r="U70" s="232">
        <v>0.2722222222222222</v>
      </c>
      <c r="V70" s="83">
        <v>5</v>
      </c>
      <c r="W70" s="93">
        <f>(U70-T70)*24*60</f>
        <v>31.999999999999964</v>
      </c>
      <c r="X70" s="83"/>
      <c r="Y70" s="83"/>
      <c r="Z70" s="105"/>
      <c r="AA70" s="105"/>
      <c r="AB70" s="897"/>
      <c r="AC70" s="897"/>
      <c r="AD70" s="357"/>
      <c r="AE70" s="357"/>
      <c r="AF70" s="97">
        <f t="shared" si="6"/>
        <v>-198.37499999999864</v>
      </c>
      <c r="AG70" s="100">
        <f t="shared" si="7"/>
        <v>0.86775000000000091</v>
      </c>
      <c r="AH70" s="912">
        <f>AG82</f>
        <v>0.89871393061797389</v>
      </c>
    </row>
    <row r="71" spans="1:34" ht="19.2" customHeight="1">
      <c r="A71" s="927"/>
      <c r="B71" s="83" t="s">
        <v>242</v>
      </c>
      <c r="C71" s="87"/>
      <c r="D71" s="247" t="s">
        <v>162</v>
      </c>
      <c r="E71" s="89"/>
      <c r="F71" s="90">
        <v>77.34</v>
      </c>
      <c r="G71" s="91">
        <v>1634</v>
      </c>
      <c r="H71" s="92">
        <f>F71*G71</f>
        <v>126373.56000000001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1343.0136986301372</v>
      </c>
      <c r="O71" s="95">
        <f t="shared" si="46"/>
        <v>74.611872146118742</v>
      </c>
      <c r="P71" s="97">
        <f t="shared" si="47"/>
        <v>0</v>
      </c>
      <c r="Q71" s="98">
        <f t="shared" si="48"/>
        <v>-5.388127853881258</v>
      </c>
      <c r="R71" s="100">
        <f t="shared" si="44"/>
        <v>0.93264840182648423</v>
      </c>
      <c r="S71" s="912"/>
      <c r="T71" s="232">
        <v>0.27708333333333329</v>
      </c>
      <c r="U71" s="232">
        <v>0.32777777777777772</v>
      </c>
      <c r="V71" s="83">
        <v>7</v>
      </c>
      <c r="W71" s="93">
        <f t="shared" ref="W71:W81" si="49">(U71-T71)*24*60</f>
        <v>72.999999999999986</v>
      </c>
      <c r="X71" s="104"/>
      <c r="Y71" s="104"/>
      <c r="Z71" s="105"/>
      <c r="AA71" s="105"/>
      <c r="AB71" s="897"/>
      <c r="AC71" s="897"/>
      <c r="AD71" s="357"/>
      <c r="AE71" s="357"/>
      <c r="AF71" s="97">
        <f>N71-K71</f>
        <v>-96.986301369862758</v>
      </c>
      <c r="AG71" s="100">
        <f>N71/K71</f>
        <v>0.93264840182648423</v>
      </c>
      <c r="AH71" s="912"/>
    </row>
    <row r="72" spans="1:34" ht="19.2" customHeight="1">
      <c r="A72" s="927"/>
      <c r="B72" s="83" t="s">
        <v>242</v>
      </c>
      <c r="C72" s="117"/>
      <c r="D72" s="247" t="s">
        <v>163</v>
      </c>
      <c r="E72" s="89"/>
      <c r="F72" s="90">
        <v>53.36</v>
      </c>
      <c r="G72" s="91">
        <v>4442.24</v>
      </c>
      <c r="H72" s="92">
        <f t="shared" ref="H72:H76" si="50">F72*G72</f>
        <v>237037.9264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1388.1999999999998</v>
      </c>
      <c r="O72" s="95">
        <f t="shared" si="46"/>
        <v>73.063157894736833</v>
      </c>
      <c r="P72" s="97">
        <f t="shared" si="47"/>
        <v>0</v>
      </c>
      <c r="Q72" s="98">
        <f t="shared" si="48"/>
        <v>-13.042105263157907</v>
      </c>
      <c r="R72" s="100">
        <f t="shared" si="44"/>
        <v>0.84853300733496317</v>
      </c>
      <c r="S72" s="912"/>
      <c r="T72" s="232">
        <v>0.34374999999999994</v>
      </c>
      <c r="U72" s="232">
        <v>0.4770833333333333</v>
      </c>
      <c r="V72" s="83">
        <v>23</v>
      </c>
      <c r="W72" s="93">
        <f t="shared" si="49"/>
        <v>192.00000000000003</v>
      </c>
      <c r="X72" s="104">
        <v>0.33194444444444443</v>
      </c>
      <c r="Y72" s="104">
        <v>0.3430555555555555</v>
      </c>
      <c r="Z72" s="105"/>
      <c r="AA72" s="105"/>
      <c r="AB72" s="897"/>
      <c r="AC72" s="897"/>
      <c r="AD72" s="357"/>
      <c r="AE72" s="357"/>
      <c r="AF72" s="97">
        <f>N72-K72</f>
        <v>-247.80000000000018</v>
      </c>
      <c r="AG72" s="100">
        <f>N72/K72</f>
        <v>0.84853300733496317</v>
      </c>
      <c r="AH72" s="912"/>
    </row>
    <row r="73" spans="1:34" ht="19.2" customHeight="1">
      <c r="A73" s="927"/>
      <c r="B73" s="83" t="s">
        <v>242</v>
      </c>
      <c r="C73" s="249"/>
      <c r="D73" s="250" t="s">
        <v>165</v>
      </c>
      <c r="E73" s="251"/>
      <c r="F73" s="90">
        <v>47.51</v>
      </c>
      <c r="G73" s="91">
        <v>1724</v>
      </c>
      <c r="H73" s="92">
        <f t="shared" si="50"/>
        <v>81907.239999999991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1343.3766233766228</v>
      </c>
      <c r="O73" s="95">
        <f t="shared" si="46"/>
        <v>79.022154316271923</v>
      </c>
      <c r="P73" s="97">
        <f t="shared" si="47"/>
        <v>0</v>
      </c>
      <c r="Q73" s="98">
        <f t="shared" si="48"/>
        <v>-5.6837280366692511</v>
      </c>
      <c r="R73" s="100">
        <f t="shared" si="44"/>
        <v>0.93290043290043245</v>
      </c>
      <c r="S73" s="912"/>
      <c r="T73" s="232">
        <v>0.51736111111111105</v>
      </c>
      <c r="U73" s="232">
        <v>0.5708333333333333</v>
      </c>
      <c r="V73" s="83">
        <v>5</v>
      </c>
      <c r="W73" s="93">
        <f t="shared" si="49"/>
        <v>77.000000000000043</v>
      </c>
      <c r="X73" s="254"/>
      <c r="Y73" s="254"/>
      <c r="Z73" s="189"/>
      <c r="AA73" s="189"/>
      <c r="AB73" s="897"/>
      <c r="AC73" s="897"/>
      <c r="AD73" s="357"/>
      <c r="AE73" s="357"/>
      <c r="AF73" s="97">
        <f>N73-K73</f>
        <v>-96.623376623377226</v>
      </c>
      <c r="AG73" s="100">
        <f>N73/K73</f>
        <v>0.93290043290043245</v>
      </c>
      <c r="AH73" s="912"/>
    </row>
    <row r="74" spans="1:34" ht="19.2" customHeight="1">
      <c r="A74" s="927"/>
      <c r="B74" s="83" t="s">
        <v>242</v>
      </c>
      <c r="C74" s="249"/>
      <c r="D74" s="250" t="s">
        <v>166</v>
      </c>
      <c r="E74" s="251"/>
      <c r="F74" s="90">
        <v>53.76</v>
      </c>
      <c r="G74" s="248">
        <v>2075.2000000000003</v>
      </c>
      <c r="H74" s="92">
        <f t="shared" si="50"/>
        <v>111562.75200000001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1324.5957446808516</v>
      </c>
      <c r="O74" s="95">
        <f t="shared" si="46"/>
        <v>82.787234042553223</v>
      </c>
      <c r="P74" s="97">
        <f t="shared" si="47"/>
        <v>0</v>
      </c>
      <c r="Q74" s="98">
        <f t="shared" si="48"/>
        <v>-7.2127659574467771</v>
      </c>
      <c r="R74" s="100">
        <f t="shared" si="44"/>
        <v>0.91985815602836918</v>
      </c>
      <c r="S74" s="912"/>
      <c r="T74" s="232">
        <v>0.5756944444444444</v>
      </c>
      <c r="U74" s="232">
        <v>0.64097222222222217</v>
      </c>
      <c r="V74" s="83">
        <v>7</v>
      </c>
      <c r="W74" s="93">
        <f t="shared" si="49"/>
        <v>93.999999999999986</v>
      </c>
      <c r="X74" s="254"/>
      <c r="Y74" s="254"/>
      <c r="Z74" s="189"/>
      <c r="AA74" s="189"/>
      <c r="AB74" s="897"/>
      <c r="AC74" s="897"/>
      <c r="AD74" s="357"/>
      <c r="AE74" s="357">
        <v>1</v>
      </c>
      <c r="AF74" s="97">
        <f t="shared" ref="AF74:AF80" si="51">N74-K74</f>
        <v>-115.40425531914843</v>
      </c>
      <c r="AG74" s="100">
        <f t="shared" ref="AG74:AG80" si="52">N74/K74</f>
        <v>0.91985815602836918</v>
      </c>
      <c r="AH74" s="912"/>
    </row>
    <row r="75" spans="1:34" ht="19.2" customHeight="1">
      <c r="A75" s="927"/>
      <c r="B75" s="83">
        <v>0</v>
      </c>
      <c r="C75" s="117"/>
      <c r="D75" s="250"/>
      <c r="E75" s="251"/>
      <c r="F75" s="90" t="s">
        <v>236</v>
      </c>
      <c r="G75" s="248"/>
      <c r="H75" s="92">
        <f t="shared" si="50"/>
        <v>0</v>
      </c>
      <c r="I75" s="83"/>
      <c r="J75" s="252"/>
      <c r="K75" s="253"/>
      <c r="L75" s="142"/>
      <c r="M75" s="197"/>
      <c r="N75" s="91"/>
      <c r="O75" s="95"/>
      <c r="P75" s="97"/>
      <c r="Q75" s="98"/>
      <c r="R75" s="100"/>
      <c r="S75" s="912"/>
      <c r="T75" s="232"/>
      <c r="U75" s="232"/>
      <c r="V75" s="83"/>
      <c r="W75" s="93">
        <f t="shared" si="49"/>
        <v>0</v>
      </c>
      <c r="X75" s="254"/>
      <c r="Y75" s="254"/>
      <c r="Z75" s="189"/>
      <c r="AA75" s="189"/>
      <c r="AB75" s="897"/>
      <c r="AC75" s="897"/>
      <c r="AD75" s="357"/>
      <c r="AE75" s="357"/>
      <c r="AF75" s="97">
        <f t="shared" si="51"/>
        <v>0</v>
      </c>
      <c r="AG75" s="100" t="e">
        <f t="shared" si="52"/>
        <v>#DIV/0!</v>
      </c>
      <c r="AH75" s="912"/>
    </row>
    <row r="76" spans="1:34" ht="19.2" customHeight="1">
      <c r="A76" s="927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897"/>
      <c r="AC76" s="897"/>
      <c r="AD76" s="357"/>
      <c r="AE76" s="357"/>
      <c r="AF76" s="97">
        <f t="shared" si="51"/>
        <v>0</v>
      </c>
      <c r="AG76" s="100" t="e">
        <f t="shared" si="52"/>
        <v>#DIV/0!</v>
      </c>
      <c r="AH76" s="912"/>
    </row>
    <row r="77" spans="1:34" ht="19.2" customHeight="1">
      <c r="A77" s="927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897"/>
      <c r="AC77" s="897"/>
      <c r="AD77" s="357"/>
      <c r="AE77" s="357"/>
      <c r="AF77" s="97">
        <f t="shared" si="51"/>
        <v>0</v>
      </c>
      <c r="AG77" s="100" t="e">
        <f t="shared" si="52"/>
        <v>#DIV/0!</v>
      </c>
      <c r="AH77" s="912"/>
    </row>
    <row r="78" spans="1:34" ht="19.2" customHeight="1">
      <c r="A78" s="927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897"/>
      <c r="AC78" s="897"/>
      <c r="AD78" s="357"/>
      <c r="AE78" s="357"/>
      <c r="AF78" s="97">
        <f t="shared" si="51"/>
        <v>0</v>
      </c>
      <c r="AG78" s="100" t="e">
        <f t="shared" si="52"/>
        <v>#DIV/0!</v>
      </c>
      <c r="AH78" s="912"/>
    </row>
    <row r="79" spans="1:34" ht="19.2" customHeight="1">
      <c r="A79" s="927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897"/>
      <c r="AC79" s="897"/>
      <c r="AD79" s="357"/>
      <c r="AE79" s="357"/>
      <c r="AF79" s="97">
        <f t="shared" si="51"/>
        <v>0</v>
      </c>
      <c r="AG79" s="100" t="e">
        <f t="shared" si="52"/>
        <v>#DIV/0!</v>
      </c>
      <c r="AH79" s="912"/>
    </row>
    <row r="80" spans="1:34" ht="19.2" customHeight="1">
      <c r="A80" s="927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897"/>
      <c r="AC80" s="897"/>
      <c r="AD80" s="357"/>
      <c r="AE80" s="357"/>
      <c r="AF80" s="97">
        <f t="shared" si="51"/>
        <v>0</v>
      </c>
      <c r="AG80" s="100" t="e">
        <f t="shared" si="52"/>
        <v>#DIV/0!</v>
      </c>
      <c r="AH80" s="912"/>
    </row>
    <row r="81" spans="1:34" ht="19.2" customHeight="1">
      <c r="A81" s="927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897"/>
      <c r="AC81" s="897"/>
      <c r="AD81" s="357"/>
      <c r="AE81" s="357"/>
      <c r="AF81" s="97"/>
      <c r="AG81" s="190"/>
      <c r="AH81" s="912"/>
    </row>
    <row r="82" spans="1:34" ht="19.2" customHeight="1">
      <c r="A82" s="928"/>
      <c r="B82" s="239">
        <v>0</v>
      </c>
      <c r="C82" s="160" t="s">
        <v>363</v>
      </c>
      <c r="D82" s="893" t="s">
        <v>351</v>
      </c>
      <c r="E82" s="893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1340.1622133375226</v>
      </c>
      <c r="O82" s="260">
        <f t="shared" si="53"/>
        <v>78.167196179936155</v>
      </c>
      <c r="P82" s="178">
        <f>M82-J82</f>
        <v>0</v>
      </c>
      <c r="Q82" s="179">
        <f>N82-K82</f>
        <v>-151.0377866624774</v>
      </c>
      <c r="R82" s="245">
        <f>O82/L82</f>
        <v>0.89938086949822627</v>
      </c>
      <c r="S82" s="9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1</v>
      </c>
      <c r="AF82" s="97">
        <f>N82-K82</f>
        <v>-151.0377866624774</v>
      </c>
      <c r="AG82" s="100">
        <f>N82/K82</f>
        <v>0.89871393061797389</v>
      </c>
      <c r="AH82" s="912"/>
    </row>
    <row r="83" spans="1:34" ht="19.2" customHeight="1">
      <c r="A83" s="92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1260</v>
      </c>
      <c r="H83" s="140">
        <f t="shared" ref="H83:H94" si="54">F83*G83</f>
        <v>71101.8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8" si="55">G83/W83*60</f>
        <v>1259.9999999999993</v>
      </c>
      <c r="O83" s="257">
        <f t="shared" ref="O83:O88" si="56">N83/M83</f>
        <v>69.999999999999957</v>
      </c>
      <c r="P83" s="105">
        <f t="shared" ref="P83:P85" si="57">M83-J83</f>
        <v>0</v>
      </c>
      <c r="Q83" s="143">
        <f t="shared" ref="Q83:Q85" si="58">O83-L83</f>
        <v>-13.333333333333371</v>
      </c>
      <c r="R83" s="262">
        <f t="shared" ref="R83:R85" si="59">O83/L83</f>
        <v>0.83999999999999952</v>
      </c>
      <c r="S83" s="912">
        <f>R95</f>
        <v>0.90503411111896293</v>
      </c>
      <c r="T83" s="232">
        <v>0.33333333333333331</v>
      </c>
      <c r="U83" s="232">
        <v>0.375</v>
      </c>
      <c r="V83" s="83">
        <v>5</v>
      </c>
      <c r="W83" s="93">
        <f t="shared" ref="W83:W93" si="60">(U83-T83)*24*60</f>
        <v>60.000000000000028</v>
      </c>
      <c r="X83" s="104"/>
      <c r="Y83" s="104"/>
      <c r="Z83" s="105"/>
      <c r="AA83" s="105"/>
      <c r="AB83" s="897"/>
      <c r="AC83" s="897"/>
      <c r="AD83" s="357"/>
      <c r="AE83" s="357"/>
      <c r="AF83" s="97">
        <f t="shared" ref="AF83:AF173" si="61">N83-K83</f>
        <v>-240.00000000000068</v>
      </c>
      <c r="AG83" s="100">
        <f t="shared" ref="AG83:AG173" si="62">N83/K83</f>
        <v>0.83999999999999952</v>
      </c>
      <c r="AH83" s="912">
        <f>AG95</f>
        <v>0.90580777452215877</v>
      </c>
    </row>
    <row r="84" spans="1:34" ht="19.2" customHeight="1">
      <c r="A84" s="921"/>
      <c r="B84" s="170" t="s">
        <v>242</v>
      </c>
      <c r="C84" s="233"/>
      <c r="D84" s="263" t="s">
        <v>170</v>
      </c>
      <c r="E84" s="89"/>
      <c r="F84" s="205">
        <v>61.02</v>
      </c>
      <c r="G84" s="91">
        <v>2558</v>
      </c>
      <c r="H84" s="140">
        <f t="shared" si="54"/>
        <v>156089.16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1311.7948717948721</v>
      </c>
      <c r="O84" s="257">
        <f t="shared" si="56"/>
        <v>81.987179487179503</v>
      </c>
      <c r="P84" s="105">
        <f t="shared" si="57"/>
        <v>0</v>
      </c>
      <c r="Q84" s="143">
        <f t="shared" si="58"/>
        <v>-8.0128205128204968</v>
      </c>
      <c r="R84" s="262">
        <f t="shared" si="59"/>
        <v>0.91096866096866114</v>
      </c>
      <c r="S84" s="912"/>
      <c r="T84" s="232">
        <v>0.39097222222222222</v>
      </c>
      <c r="U84" s="232">
        <v>0.47222222222222221</v>
      </c>
      <c r="V84" s="83">
        <v>23</v>
      </c>
      <c r="W84" s="93">
        <f t="shared" si="60"/>
        <v>116.99999999999999</v>
      </c>
      <c r="X84" s="104">
        <v>0.37916666666666665</v>
      </c>
      <c r="Y84" s="104">
        <v>0.39027777777777778</v>
      </c>
      <c r="Z84" s="105"/>
      <c r="AA84" s="105"/>
      <c r="AB84" s="897"/>
      <c r="AC84" s="897"/>
      <c r="AD84" s="357">
        <v>1</v>
      </c>
      <c r="AE84" s="357"/>
      <c r="AF84" s="97">
        <f t="shared" si="61"/>
        <v>-128.20512820512795</v>
      </c>
      <c r="AG84" s="100">
        <f t="shared" si="62"/>
        <v>0.91096866096866114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2113</v>
      </c>
      <c r="H85" s="140">
        <f t="shared" si="54"/>
        <v>129083.17000000001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1307.0103092783511</v>
      </c>
      <c r="O85" s="257">
        <f t="shared" si="56"/>
        <v>76.882959369314776</v>
      </c>
      <c r="P85" s="105">
        <f t="shared" si="57"/>
        <v>0</v>
      </c>
      <c r="Q85" s="143">
        <f t="shared" si="58"/>
        <v>-7.8229229836263983</v>
      </c>
      <c r="R85" s="262">
        <f t="shared" si="59"/>
        <v>0.90764604810996607</v>
      </c>
      <c r="S85" s="912"/>
      <c r="T85" s="232">
        <v>0.51249999999999996</v>
      </c>
      <c r="U85" s="232">
        <v>0.57986111111111105</v>
      </c>
      <c r="V85" s="83">
        <v>5</v>
      </c>
      <c r="W85" s="93">
        <f t="shared" si="60"/>
        <v>96.999999999999972</v>
      </c>
      <c r="X85" s="104"/>
      <c r="Y85" s="104"/>
      <c r="Z85" s="105"/>
      <c r="AA85" s="105"/>
      <c r="AB85" s="897"/>
      <c r="AC85" s="897"/>
      <c r="AD85" s="357"/>
      <c r="AE85" s="357"/>
      <c r="AF85" s="97">
        <f t="shared" si="61"/>
        <v>-132.98969072164891</v>
      </c>
      <c r="AG85" s="100">
        <f t="shared" si="62"/>
        <v>0.90764604810996607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538</v>
      </c>
      <c r="H86" s="140">
        <f t="shared" si="54"/>
        <v>37208.080000000002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1344.9999999999959</v>
      </c>
      <c r="O86" s="257">
        <f t="shared" si="56"/>
        <v>70.789473684210307</v>
      </c>
      <c r="P86" s="105">
        <f>M86-J86</f>
        <v>0</v>
      </c>
      <c r="Q86" s="143">
        <f>O86-L86</f>
        <v>-2.105263157894953</v>
      </c>
      <c r="R86" s="262">
        <f>O86/L86</f>
        <v>0.97111913357400426</v>
      </c>
      <c r="S86" s="912"/>
      <c r="T86" s="232">
        <v>0.58472222222222214</v>
      </c>
      <c r="U86" s="232">
        <v>0.60138888888888886</v>
      </c>
      <c r="V86" s="83">
        <v>7</v>
      </c>
      <c r="W86" s="93">
        <f t="shared" si="60"/>
        <v>24.000000000000075</v>
      </c>
      <c r="X86" s="104"/>
      <c r="Y86" s="104"/>
      <c r="Z86" s="105"/>
      <c r="AA86" s="105"/>
      <c r="AB86" s="897"/>
      <c r="AC86" s="897"/>
      <c r="AD86" s="357"/>
      <c r="AE86" s="357"/>
      <c r="AF86" s="97">
        <f>N86-K86</f>
        <v>-40.000000000004093</v>
      </c>
      <c r="AG86" s="100">
        <f>N86/K86</f>
        <v>0.97111913357400426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921</v>
      </c>
      <c r="H87" s="140">
        <f t="shared" si="54"/>
        <v>63788.460000000006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1285.1162790697672</v>
      </c>
      <c r="O87" s="257">
        <f t="shared" si="56"/>
        <v>64.255813953488357</v>
      </c>
      <c r="P87" s="105">
        <f>M87-J87</f>
        <v>0</v>
      </c>
      <c r="Q87" s="143">
        <f>O87-L87</f>
        <v>-4.9941860465116434</v>
      </c>
      <c r="R87" s="262">
        <f>O87/L87</f>
        <v>0.92788178994207016</v>
      </c>
      <c r="S87" s="912"/>
      <c r="T87" s="232">
        <v>0.61736111111111114</v>
      </c>
      <c r="U87" s="232">
        <v>0.64722222222222225</v>
      </c>
      <c r="V87" s="83">
        <v>23</v>
      </c>
      <c r="W87" s="93">
        <f t="shared" si="60"/>
        <v>43.000000000000007</v>
      </c>
      <c r="X87" s="104">
        <v>0.60625000000000007</v>
      </c>
      <c r="Y87" s="104">
        <v>0.6166666666666667</v>
      </c>
      <c r="Z87" s="105"/>
      <c r="AA87" s="105"/>
      <c r="AB87" s="897"/>
      <c r="AC87" s="897"/>
      <c r="AD87" s="357"/>
      <c r="AE87" s="357"/>
      <c r="AF87" s="97">
        <f>N87-K87</f>
        <v>-99.883720930232812</v>
      </c>
      <c r="AG87" s="100">
        <f>N87/K87</f>
        <v>0.92788178994207016</v>
      </c>
      <c r="AH87" s="912"/>
    </row>
    <row r="88" spans="1:34" ht="19.2" customHeight="1">
      <c r="A88" s="921"/>
      <c r="B88" s="170" t="s">
        <v>241</v>
      </c>
      <c r="C88" s="233"/>
      <c r="D88" s="88" t="s">
        <v>169</v>
      </c>
      <c r="E88" s="89"/>
      <c r="F88" s="205">
        <v>56.43</v>
      </c>
      <c r="G88" s="107">
        <v>420</v>
      </c>
      <c r="H88" s="140">
        <f t="shared" si="54"/>
        <v>23700.6</v>
      </c>
      <c r="I88" s="83">
        <v>1</v>
      </c>
      <c r="J88" s="157">
        <v>18</v>
      </c>
      <c r="K88" s="107">
        <v>1500</v>
      </c>
      <c r="L88" s="142">
        <v>83.333333333333329</v>
      </c>
      <c r="M88" s="197">
        <v>18</v>
      </c>
      <c r="N88" s="107">
        <f t="shared" si="55"/>
        <v>1326.3157894736889</v>
      </c>
      <c r="O88" s="257">
        <f t="shared" si="56"/>
        <v>73.684210526316051</v>
      </c>
      <c r="P88" s="105">
        <f t="shared" ref="P88" si="63">M88-J88</f>
        <v>0</v>
      </c>
      <c r="Q88" s="143">
        <f t="shared" ref="Q88" si="64">O88-L88</f>
        <v>-9.6491228070172781</v>
      </c>
      <c r="R88" s="262">
        <f t="shared" ref="R88" si="65">O88/L88</f>
        <v>0.88421052631579267</v>
      </c>
      <c r="S88" s="912"/>
      <c r="T88" s="232">
        <v>0.65208333333333335</v>
      </c>
      <c r="U88" s="232">
        <v>0.66527777777777775</v>
      </c>
      <c r="V88" s="83">
        <v>6</v>
      </c>
      <c r="W88" s="93">
        <f t="shared" si="60"/>
        <v>18.999999999999932</v>
      </c>
      <c r="X88" s="104"/>
      <c r="Y88" s="104"/>
      <c r="Z88" s="105"/>
      <c r="AA88" s="105"/>
      <c r="AB88" s="897"/>
      <c r="AC88" s="897"/>
      <c r="AD88" s="357"/>
      <c r="AE88" s="357"/>
      <c r="AF88" s="97">
        <f>N88-K88</f>
        <v>-173.68421052631106</v>
      </c>
      <c r="AG88" s="100">
        <f>N88/K88</f>
        <v>0.88421052631579267</v>
      </c>
      <c r="AH88" s="912"/>
    </row>
    <row r="89" spans="1:34" ht="19.2" customHeight="1">
      <c r="A89" s="921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912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897"/>
      <c r="AC89" s="897"/>
      <c r="AD89" s="357"/>
      <c r="AE89" s="357"/>
      <c r="AF89" s="97">
        <f>N89-K89</f>
        <v>0</v>
      </c>
      <c r="AG89" s="100" t="e">
        <f>N89/K89</f>
        <v>#DIV/0!</v>
      </c>
      <c r="AH89" s="912"/>
    </row>
    <row r="90" spans="1:34" ht="19.2" customHeight="1">
      <c r="A90" s="921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12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897"/>
      <c r="AC90" s="897"/>
      <c r="AD90" s="357"/>
      <c r="AE90" s="357"/>
      <c r="AF90" s="97">
        <f t="shared" si="61"/>
        <v>0</v>
      </c>
      <c r="AG90" s="100" t="e">
        <f t="shared" si="62"/>
        <v>#DIV/0!</v>
      </c>
      <c r="AH90" s="912"/>
    </row>
    <row r="91" spans="1:34" ht="19.2" customHeight="1">
      <c r="A91" s="92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897"/>
      <c r="AC91" s="897"/>
      <c r="AD91" s="357"/>
      <c r="AE91" s="357"/>
      <c r="AF91" s="97">
        <f t="shared" si="61"/>
        <v>0</v>
      </c>
      <c r="AG91" s="100" t="e">
        <f t="shared" si="62"/>
        <v>#DIV/0!</v>
      </c>
      <c r="AH91" s="913"/>
    </row>
    <row r="92" spans="1:34" ht="19.2" customHeight="1">
      <c r="A92" s="92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897"/>
      <c r="AC92" s="897"/>
      <c r="AD92" s="357"/>
      <c r="AE92" s="357"/>
      <c r="AF92" s="97">
        <f t="shared" si="61"/>
        <v>0</v>
      </c>
      <c r="AG92" s="100" t="e">
        <f t="shared" si="62"/>
        <v>#DIV/0!</v>
      </c>
      <c r="AH92" s="913"/>
    </row>
    <row r="93" spans="1:34" ht="19.2" customHeight="1">
      <c r="A93" s="92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2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897"/>
      <c r="AC93" s="897"/>
      <c r="AD93" s="357"/>
      <c r="AE93" s="357"/>
      <c r="AF93" s="97">
        <f t="shared" si="61"/>
        <v>0</v>
      </c>
      <c r="AG93" s="100" t="e">
        <f t="shared" si="62"/>
        <v>#DIV/0!</v>
      </c>
      <c r="AH93" s="913"/>
    </row>
    <row r="94" spans="1:34" ht="19.2" customHeight="1">
      <c r="A94" s="92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2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897"/>
      <c r="AC94" s="897"/>
      <c r="AD94" s="357"/>
      <c r="AE94" s="357"/>
      <c r="AF94" s="97">
        <f t="shared" si="61"/>
        <v>0</v>
      </c>
      <c r="AG94" s="100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365</v>
      </c>
      <c r="D95" s="893" t="s">
        <v>366</v>
      </c>
      <c r="E95" s="893"/>
      <c r="F95" s="121"/>
      <c r="G95" s="122"/>
      <c r="H95" s="275"/>
      <c r="I95" s="163"/>
      <c r="J95" s="276">
        <v>18</v>
      </c>
      <c r="K95" s="276">
        <v>1441.6666666666667</v>
      </c>
      <c r="L95" s="277">
        <v>80.586214310285513</v>
      </c>
      <c r="M95" s="276">
        <f t="shared" ref="M95:O95" si="66">AVERAGE(M83:M94)</f>
        <v>18</v>
      </c>
      <c r="N95" s="276">
        <f t="shared" si="66"/>
        <v>1305.8728749361123</v>
      </c>
      <c r="O95" s="277">
        <f t="shared" si="66"/>
        <v>72.933272836751499</v>
      </c>
      <c r="P95" s="278">
        <f>M95-J95</f>
        <v>0</v>
      </c>
      <c r="Q95" s="279">
        <f t="shared" ref="Q95:Q102" si="67">O95-L95</f>
        <v>-7.652941473534014</v>
      </c>
      <c r="R95" s="280">
        <f>O95/L95</f>
        <v>0.90503411111896293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1"/>
        <v>-135.7937917305544</v>
      </c>
      <c r="AG95" s="134">
        <f t="shared" si="62"/>
        <v>0.90580777452215877</v>
      </c>
      <c r="AH95" s="913"/>
    </row>
    <row r="96" spans="1:34" ht="19.2" customHeight="1">
      <c r="A96" s="923" t="s">
        <v>367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2672</v>
      </c>
      <c r="H96" s="92">
        <f t="shared" ref="H96:H105" si="68">F96*G96</f>
        <v>77790.336391437289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2" si="69">G96/W96*60</f>
        <v>1145.1428571428573</v>
      </c>
      <c r="O96" s="95">
        <f t="shared" ref="O96:O102" si="70">N96/M96</f>
        <v>57.257142857142867</v>
      </c>
      <c r="P96" s="97">
        <f t="shared" ref="P96:P102" si="71">M96-J96</f>
        <v>0</v>
      </c>
      <c r="Q96" s="98">
        <f t="shared" si="67"/>
        <v>-11.992857142857133</v>
      </c>
      <c r="R96" s="100">
        <f t="shared" ref="R96:R102" si="72">O96/L96</f>
        <v>0.82681794739556491</v>
      </c>
      <c r="S96" s="912">
        <f>R108</f>
        <v>0.86517336522256294</v>
      </c>
      <c r="T96" s="101">
        <v>0.33333333333333331</v>
      </c>
      <c r="U96" s="101">
        <v>0.43055555555555552</v>
      </c>
      <c r="V96" s="357">
        <v>5</v>
      </c>
      <c r="W96" s="146">
        <f t="shared" ref="W96:W133" si="73">(U96-T96)*24*60</f>
        <v>139.99999999999997</v>
      </c>
      <c r="X96" s="154"/>
      <c r="Y96" s="154"/>
      <c r="Z96" s="105"/>
      <c r="AA96" s="105"/>
      <c r="AB96" s="897"/>
      <c r="AC96" s="897"/>
      <c r="AD96" s="357">
        <v>1</v>
      </c>
      <c r="AE96" s="357"/>
      <c r="AF96" s="105">
        <f t="shared" si="61"/>
        <v>-239.85714285714266</v>
      </c>
      <c r="AG96" s="145">
        <f t="shared" si="62"/>
        <v>0.82681794739556491</v>
      </c>
      <c r="AH96" s="896">
        <f>AG108</f>
        <v>0.86407235629747214</v>
      </c>
    </row>
    <row r="97" spans="1:34" s="290" customFormat="1" ht="19.2" customHeight="1">
      <c r="A97" s="923"/>
      <c r="B97" s="83" t="s">
        <v>239</v>
      </c>
      <c r="C97" s="281"/>
      <c r="D97" s="282" t="s">
        <v>174</v>
      </c>
      <c r="E97" s="109"/>
      <c r="F97" s="283">
        <v>68.88</v>
      </c>
      <c r="G97" s="284">
        <v>998</v>
      </c>
      <c r="H97" s="285">
        <f t="shared" si="68"/>
        <v>68742.239999999991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1301.7391304347825</v>
      </c>
      <c r="O97" s="95">
        <f t="shared" si="70"/>
        <v>76.572890025575447</v>
      </c>
      <c r="P97" s="97">
        <f t="shared" si="71"/>
        <v>0</v>
      </c>
      <c r="Q97" s="98">
        <f t="shared" si="67"/>
        <v>-8.1329923273657272</v>
      </c>
      <c r="R97" s="100">
        <f t="shared" si="72"/>
        <v>0.90398550724637683</v>
      </c>
      <c r="S97" s="912"/>
      <c r="T97" s="286">
        <v>0.4458333333333333</v>
      </c>
      <c r="U97" s="286">
        <v>0.47777777777777775</v>
      </c>
      <c r="V97" s="287">
        <v>22</v>
      </c>
      <c r="W97" s="146">
        <f t="shared" si="73"/>
        <v>46</v>
      </c>
      <c r="X97" s="104">
        <v>0.43472222222222223</v>
      </c>
      <c r="Y97" s="104">
        <v>0.44444444444444442</v>
      </c>
      <c r="Z97" s="105"/>
      <c r="AA97" s="105"/>
      <c r="AB97" s="897"/>
      <c r="AC97" s="897"/>
      <c r="AD97" s="287"/>
      <c r="AE97" s="287"/>
      <c r="AF97" s="288">
        <f t="shared" si="61"/>
        <v>-138.26086956521749</v>
      </c>
      <c r="AG97" s="289">
        <f t="shared" si="62"/>
        <v>0.90398550724637672</v>
      </c>
      <c r="AH97" s="896"/>
    </row>
    <row r="98" spans="1:34" s="293" customFormat="1" ht="19.2" customHeight="1">
      <c r="A98" s="923"/>
      <c r="B98" s="83" t="s">
        <v>241</v>
      </c>
      <c r="C98" s="108"/>
      <c r="D98" s="88" t="s">
        <v>164</v>
      </c>
      <c r="E98" s="138"/>
      <c r="F98" s="283">
        <v>51.44</v>
      </c>
      <c r="G98" s="107">
        <v>1098</v>
      </c>
      <c r="H98" s="285">
        <f t="shared" si="68"/>
        <v>56481.119999999995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1197.8181818181824</v>
      </c>
      <c r="O98" s="95">
        <f t="shared" si="70"/>
        <v>59.890909090909119</v>
      </c>
      <c r="P98" s="97">
        <f t="shared" si="71"/>
        <v>0</v>
      </c>
      <c r="Q98" s="98">
        <f t="shared" si="67"/>
        <v>-12.109090909090881</v>
      </c>
      <c r="R98" s="100">
        <f t="shared" si="72"/>
        <v>0.83181818181818223</v>
      </c>
      <c r="S98" s="912"/>
      <c r="T98" s="101">
        <v>0.51805555555555549</v>
      </c>
      <c r="U98" s="101">
        <v>0.55624999999999991</v>
      </c>
      <c r="V98" s="357">
        <v>5</v>
      </c>
      <c r="W98" s="146">
        <f t="shared" si="73"/>
        <v>54.999999999999964</v>
      </c>
      <c r="X98" s="291"/>
      <c r="Y98" s="291"/>
      <c r="Z98" s="292"/>
      <c r="AA98" s="292"/>
      <c r="AB98" s="897"/>
      <c r="AC98" s="897"/>
      <c r="AD98" s="357"/>
      <c r="AE98" s="357"/>
      <c r="AF98" s="288">
        <f t="shared" si="61"/>
        <v>-242.18181818181756</v>
      </c>
      <c r="AG98" s="145">
        <f t="shared" si="62"/>
        <v>0.83181818181818223</v>
      </c>
      <c r="AH98" s="896"/>
    </row>
    <row r="99" spans="1:34" ht="19.2" customHeight="1">
      <c r="A99" s="923"/>
      <c r="B99" s="83" t="s">
        <v>238</v>
      </c>
      <c r="C99" s="136"/>
      <c r="D99" s="137" t="s">
        <v>178</v>
      </c>
      <c r="E99" s="138"/>
      <c r="F99" s="283">
        <v>28.26</v>
      </c>
      <c r="G99" s="107">
        <v>2081</v>
      </c>
      <c r="H99" s="285">
        <f t="shared" si="68"/>
        <v>58809.060000000005</v>
      </c>
      <c r="I99" s="357"/>
      <c r="J99" s="94">
        <v>19</v>
      </c>
      <c r="K99" s="91">
        <v>1200</v>
      </c>
      <c r="L99" s="95">
        <v>63.157894736842103</v>
      </c>
      <c r="M99" s="96">
        <v>19</v>
      </c>
      <c r="N99" s="91">
        <f t="shared" si="69"/>
        <v>1145.5045871559639</v>
      </c>
      <c r="O99" s="95">
        <f t="shared" si="70"/>
        <v>60.289715113471786</v>
      </c>
      <c r="P99" s="97">
        <f t="shared" si="71"/>
        <v>0</v>
      </c>
      <c r="Q99" s="98">
        <f t="shared" si="67"/>
        <v>-2.8681796233703167</v>
      </c>
      <c r="R99" s="100">
        <f t="shared" si="72"/>
        <v>0.95458715596330335</v>
      </c>
      <c r="S99" s="912"/>
      <c r="T99" s="101">
        <v>0.57152777777777763</v>
      </c>
      <c r="U99" s="101">
        <v>0.64722222222222203</v>
      </c>
      <c r="V99" s="357">
        <v>22</v>
      </c>
      <c r="W99" s="146">
        <f t="shared" si="73"/>
        <v>108.99999999999993</v>
      </c>
      <c r="X99" s="254">
        <v>0.56111111111111112</v>
      </c>
      <c r="Y99" s="254">
        <v>0.5708333333333333</v>
      </c>
      <c r="Z99" s="189"/>
      <c r="AA99" s="189"/>
      <c r="AB99" s="897"/>
      <c r="AC99" s="897"/>
      <c r="AD99" s="357"/>
      <c r="AE99" s="357"/>
      <c r="AF99" s="288">
        <f t="shared" si="61"/>
        <v>-54.495412844036082</v>
      </c>
      <c r="AG99" s="289">
        <f t="shared" si="62"/>
        <v>0.95458715596330324</v>
      </c>
      <c r="AH99" s="896"/>
    </row>
    <row r="100" spans="1:34" s="293" customFormat="1" ht="19.2" customHeight="1">
      <c r="A100" s="923"/>
      <c r="B100" s="83" t="s">
        <v>239</v>
      </c>
      <c r="C100" s="108"/>
      <c r="D100" s="88" t="s">
        <v>135</v>
      </c>
      <c r="E100" s="138"/>
      <c r="F100" s="283">
        <v>38.39</v>
      </c>
      <c r="G100" s="107">
        <v>630.40000000000009</v>
      </c>
      <c r="H100" s="285">
        <f t="shared" si="68"/>
        <v>24201.056000000004</v>
      </c>
      <c r="I100" s="357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1350.8571428571402</v>
      </c>
      <c r="O100" s="95">
        <f t="shared" si="70"/>
        <v>79.462184873949425</v>
      </c>
      <c r="P100" s="97">
        <f t="shared" si="71"/>
        <v>0</v>
      </c>
      <c r="Q100" s="98">
        <f t="shared" si="67"/>
        <v>-12.596638655462343</v>
      </c>
      <c r="R100" s="100">
        <f t="shared" si="72"/>
        <v>0.86316750342309279</v>
      </c>
      <c r="S100" s="912"/>
      <c r="T100" s="286">
        <v>0.65277777777777757</v>
      </c>
      <c r="U100" s="286">
        <v>0.67222222222222205</v>
      </c>
      <c r="V100" s="287">
        <v>8</v>
      </c>
      <c r="W100" s="146">
        <f t="shared" si="73"/>
        <v>28.00000000000006</v>
      </c>
      <c r="X100" s="294"/>
      <c r="Y100" s="294"/>
      <c r="Z100" s="292"/>
      <c r="AA100" s="292"/>
      <c r="AB100" s="897"/>
      <c r="AC100" s="897"/>
      <c r="AD100" s="357"/>
      <c r="AE100" s="357"/>
      <c r="AF100" s="288">
        <f t="shared" si="61"/>
        <v>-214.14285714285984</v>
      </c>
      <c r="AG100" s="145">
        <f t="shared" si="62"/>
        <v>0.86316750342309279</v>
      </c>
      <c r="AH100" s="896"/>
    </row>
    <row r="101" spans="1:34" s="293" customFormat="1" ht="19.2" customHeight="1">
      <c r="A101" s="923"/>
      <c r="B101" s="83" t="s">
        <v>242</v>
      </c>
      <c r="C101" s="108"/>
      <c r="D101" s="137" t="s">
        <v>163</v>
      </c>
      <c r="E101" s="138"/>
      <c r="F101" s="283">
        <v>53.36</v>
      </c>
      <c r="G101" s="107">
        <v>605.76</v>
      </c>
      <c r="H101" s="285">
        <f t="shared" si="68"/>
        <v>32323.353599999999</v>
      </c>
      <c r="I101" s="357">
        <v>1</v>
      </c>
      <c r="J101" s="94">
        <v>19</v>
      </c>
      <c r="K101" s="91">
        <v>1636</v>
      </c>
      <c r="L101" s="95">
        <v>86.10526315789474</v>
      </c>
      <c r="M101" s="157">
        <v>19</v>
      </c>
      <c r="N101" s="91">
        <f t="shared" si="69"/>
        <v>1346.1333333333303</v>
      </c>
      <c r="O101" s="95">
        <f t="shared" si="70"/>
        <v>70.84912280701738</v>
      </c>
      <c r="P101" s="97">
        <f t="shared" si="71"/>
        <v>0</v>
      </c>
      <c r="Q101" s="98">
        <f t="shared" si="67"/>
        <v>-15.256140350877359</v>
      </c>
      <c r="R101" s="100">
        <f t="shared" si="72"/>
        <v>0.82281988590056854</v>
      </c>
      <c r="S101" s="912"/>
      <c r="T101" s="286">
        <v>0.67777777777777759</v>
      </c>
      <c r="U101" s="101">
        <v>0.69652777777777763</v>
      </c>
      <c r="V101" s="287">
        <v>8</v>
      </c>
      <c r="W101" s="146">
        <f t="shared" si="73"/>
        <v>27.000000000000064</v>
      </c>
      <c r="X101" s="295"/>
      <c r="Y101" s="295"/>
      <c r="Z101" s="292"/>
      <c r="AA101" s="292"/>
      <c r="AB101" s="897"/>
      <c r="AC101" s="897"/>
      <c r="AD101" s="357"/>
      <c r="AE101" s="357"/>
      <c r="AF101" s="288">
        <f t="shared" si="61"/>
        <v>-289.86666666666974</v>
      </c>
      <c r="AG101" s="289">
        <f t="shared" si="62"/>
        <v>0.82281988590056865</v>
      </c>
      <c r="AH101" s="896"/>
    </row>
    <row r="102" spans="1:34" s="293" customFormat="1" ht="19.2" customHeight="1">
      <c r="A102" s="923"/>
      <c r="B102" s="83" t="s">
        <v>242</v>
      </c>
      <c r="C102" s="249"/>
      <c r="D102" s="137" t="s">
        <v>166</v>
      </c>
      <c r="E102" s="251"/>
      <c r="F102" s="283">
        <v>53.76</v>
      </c>
      <c r="G102" s="107">
        <v>518.80000000000007</v>
      </c>
      <c r="H102" s="285">
        <f t="shared" si="68"/>
        <v>27890.688000000002</v>
      </c>
      <c r="I102" s="83">
        <v>1</v>
      </c>
      <c r="J102" s="94">
        <v>16</v>
      </c>
      <c r="K102" s="91">
        <v>1440</v>
      </c>
      <c r="L102" s="95">
        <v>90</v>
      </c>
      <c r="M102" s="157">
        <v>16</v>
      </c>
      <c r="N102" s="91">
        <f t="shared" si="69"/>
        <v>1245.1199999999965</v>
      </c>
      <c r="O102" s="95">
        <f t="shared" si="70"/>
        <v>77.81999999999978</v>
      </c>
      <c r="P102" s="97">
        <f t="shared" si="71"/>
        <v>0</v>
      </c>
      <c r="Q102" s="98">
        <f t="shared" si="67"/>
        <v>-12.18000000000022</v>
      </c>
      <c r="R102" s="100">
        <f t="shared" si="72"/>
        <v>0.86466666666666425</v>
      </c>
      <c r="S102" s="912"/>
      <c r="T102" s="286">
        <v>0.70208333333333317</v>
      </c>
      <c r="U102" s="286">
        <v>0.71944444444444433</v>
      </c>
      <c r="V102" s="287">
        <v>8</v>
      </c>
      <c r="W102" s="146">
        <f t="shared" si="73"/>
        <v>25.000000000000071</v>
      </c>
      <c r="X102" s="295"/>
      <c r="Y102" s="295"/>
      <c r="Z102" s="292"/>
      <c r="AA102" s="292"/>
      <c r="AB102" s="897"/>
      <c r="AC102" s="897"/>
      <c r="AD102" s="357"/>
      <c r="AE102" s="357"/>
      <c r="AF102" s="288">
        <f t="shared" si="61"/>
        <v>-194.88000000000352</v>
      </c>
      <c r="AG102" s="145">
        <f t="shared" si="62"/>
        <v>0.86466666666666425</v>
      </c>
      <c r="AH102" s="896"/>
    </row>
    <row r="103" spans="1:34" s="293" customFormat="1" ht="19.2" customHeight="1">
      <c r="A103" s="923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357"/>
      <c r="AE103" s="357"/>
      <c r="AF103" s="105">
        <f t="shared" si="61"/>
        <v>0</v>
      </c>
      <c r="AG103" s="145" t="e">
        <f t="shared" si="62"/>
        <v>#DIV/0!</v>
      </c>
      <c r="AH103" s="896"/>
    </row>
    <row r="104" spans="1:34" s="293" customFormat="1" ht="19.2" customHeight="1">
      <c r="A104" s="92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357"/>
      <c r="AE104" s="357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357"/>
      <c r="AE105" s="357"/>
      <c r="AF105" s="105">
        <f t="shared" si="61"/>
        <v>0</v>
      </c>
      <c r="AG105" s="14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357"/>
      <c r="AE106" s="357"/>
      <c r="AF106" s="105">
        <f t="shared" si="61"/>
        <v>0</v>
      </c>
      <c r="AG106" s="14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357"/>
      <c r="AE107" s="357"/>
      <c r="AF107" s="292"/>
      <c r="AG107" s="145"/>
      <c r="AH107" s="896"/>
    </row>
    <row r="108" spans="1:34" ht="19.2" customHeight="1">
      <c r="A108" s="923"/>
      <c r="B108" s="170">
        <v>0</v>
      </c>
      <c r="C108" s="160" t="s">
        <v>368</v>
      </c>
      <c r="D108" s="893" t="s">
        <v>369</v>
      </c>
      <c r="E108" s="893"/>
      <c r="F108" s="301"/>
      <c r="G108" s="126"/>
      <c r="H108" s="162"/>
      <c r="I108" s="163"/>
      <c r="J108" s="126">
        <v>18.285714285714285</v>
      </c>
      <c r="K108" s="126">
        <v>1443.7142857142858</v>
      </c>
      <c r="L108" s="164">
        <v>79.611123396727109</v>
      </c>
      <c r="M108" s="126">
        <f t="shared" ref="M108:O108" si="74">AVERAGE(M96:M107)</f>
        <v>18.285714285714285</v>
      </c>
      <c r="N108" s="126">
        <f t="shared" si="74"/>
        <v>1247.4736046774649</v>
      </c>
      <c r="O108" s="164">
        <f t="shared" si="74"/>
        <v>68.877423538295105</v>
      </c>
      <c r="P108" s="105">
        <f t="shared" ref="P108:P117" si="75">M108-J108</f>
        <v>0</v>
      </c>
      <c r="Q108" s="143">
        <f t="shared" ref="Q108:Q117" si="76">O108-L108</f>
        <v>-10.733699858432004</v>
      </c>
      <c r="R108" s="165">
        <f t="shared" ref="R108:R117" si="77">O108/L108</f>
        <v>0.86517336522256294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1"/>
        <v>-196.24068103682089</v>
      </c>
      <c r="AG108" s="145">
        <f t="shared" si="62"/>
        <v>0.86407235629747214</v>
      </c>
      <c r="AH108" s="896"/>
    </row>
    <row r="109" spans="1:34" ht="19.2" customHeight="1">
      <c r="A109" s="914" t="s">
        <v>370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78">F109*G109</f>
        <v>38026.211180124221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1087.7142857142844</v>
      </c>
      <c r="O109" s="95">
        <f t="shared" ref="O109:O117" si="80">N109/M109</f>
        <v>60.42857142857136</v>
      </c>
      <c r="P109" s="97">
        <f t="shared" si="75"/>
        <v>0</v>
      </c>
      <c r="Q109" s="98">
        <f t="shared" si="76"/>
        <v>-6.2380952380953119</v>
      </c>
      <c r="R109" s="100">
        <f t="shared" si="77"/>
        <v>0.90642857142857036</v>
      </c>
      <c r="S109" s="917">
        <f>R121</f>
        <v>0.92278343397032614</v>
      </c>
      <c r="T109" s="303">
        <v>0.5</v>
      </c>
      <c r="U109" s="303">
        <v>0.54861111111111116</v>
      </c>
      <c r="V109" s="304">
        <v>5</v>
      </c>
      <c r="W109" s="93">
        <f t="shared" si="73"/>
        <v>70.000000000000071</v>
      </c>
      <c r="X109" s="104"/>
      <c r="Y109" s="104"/>
      <c r="Z109" s="105"/>
      <c r="AA109" s="105"/>
      <c r="AB109" s="897"/>
      <c r="AC109" s="897"/>
      <c r="AD109" s="357"/>
      <c r="AE109" s="357"/>
      <c r="AF109" s="97">
        <f t="shared" si="61"/>
        <v>-112.28571428571558</v>
      </c>
      <c r="AG109" s="190">
        <f t="shared" si="62"/>
        <v>0.90642857142857036</v>
      </c>
      <c r="AH109" s="896">
        <f>AG121</f>
        <v>0.91943226364457542</v>
      </c>
    </row>
    <row r="110" spans="1:34" ht="19.2" customHeight="1">
      <c r="A110" s="915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1112</v>
      </c>
      <c r="H110" s="92">
        <f t="shared" si="78"/>
        <v>62750.159999999996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1235.5555555555561</v>
      </c>
      <c r="O110" s="95">
        <f t="shared" si="80"/>
        <v>58.835978835978864</v>
      </c>
      <c r="P110" s="97">
        <f t="shared" si="75"/>
        <v>0</v>
      </c>
      <c r="Q110" s="98">
        <f t="shared" si="76"/>
        <v>-7.1164021164020852</v>
      </c>
      <c r="R110" s="100">
        <f t="shared" si="77"/>
        <v>0.89209787404733298</v>
      </c>
      <c r="S110" s="903"/>
      <c r="T110" s="303">
        <v>0.5541666666666667</v>
      </c>
      <c r="U110" s="303">
        <v>0.59166666666666667</v>
      </c>
      <c r="V110" s="304">
        <v>8</v>
      </c>
      <c r="W110" s="93">
        <f t="shared" si="73"/>
        <v>53.999999999999972</v>
      </c>
      <c r="X110" s="265"/>
      <c r="Y110" s="265"/>
      <c r="Z110" s="105"/>
      <c r="AA110" s="105"/>
      <c r="AB110" s="897"/>
      <c r="AC110" s="897"/>
      <c r="AD110" s="357"/>
      <c r="AE110" s="357">
        <v>1</v>
      </c>
      <c r="AF110" s="97">
        <f t="shared" si="61"/>
        <v>-149.44444444444389</v>
      </c>
      <c r="AG110" s="190">
        <f t="shared" si="62"/>
        <v>0.89209787404733298</v>
      </c>
      <c r="AH110" s="896"/>
    </row>
    <row r="111" spans="1:34" ht="19.2" customHeight="1">
      <c r="A111" s="915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605.4</v>
      </c>
      <c r="H111" s="92">
        <f t="shared" si="78"/>
        <v>20722.841999999997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2136.7058823529487</v>
      </c>
      <c r="O111" s="95">
        <f t="shared" si="80"/>
        <v>164.36199095022681</v>
      </c>
      <c r="P111" s="97">
        <f t="shared" si="75"/>
        <v>0</v>
      </c>
      <c r="Q111" s="98">
        <f t="shared" si="76"/>
        <v>-8.7149321266962545</v>
      </c>
      <c r="R111" s="100">
        <f t="shared" si="77"/>
        <v>0.94964705882353273</v>
      </c>
      <c r="S111" s="903"/>
      <c r="T111" s="303">
        <v>0.6069444444444444</v>
      </c>
      <c r="U111" s="303">
        <v>0.61874999999999991</v>
      </c>
      <c r="V111" s="304">
        <v>22</v>
      </c>
      <c r="W111" s="93">
        <f t="shared" si="73"/>
        <v>16.99999999999994</v>
      </c>
      <c r="X111" s="104">
        <v>0.59583333333333333</v>
      </c>
      <c r="Y111" s="104">
        <v>0.60555555555555551</v>
      </c>
      <c r="Z111" s="105"/>
      <c r="AA111" s="105"/>
      <c r="AB111" s="897"/>
      <c r="AC111" s="897"/>
      <c r="AD111" s="357"/>
      <c r="AE111" s="357">
        <v>1</v>
      </c>
      <c r="AF111" s="97">
        <f t="shared" si="61"/>
        <v>-113.29411764705128</v>
      </c>
      <c r="AG111" s="190">
        <f t="shared" si="62"/>
        <v>0.94964705882353273</v>
      </c>
      <c r="AH111" s="896"/>
    </row>
    <row r="112" spans="1:34" ht="19.2" customHeight="1">
      <c r="A112" s="915"/>
      <c r="B112" s="83" t="s">
        <v>240</v>
      </c>
      <c r="C112" s="249"/>
      <c r="D112" s="250" t="s">
        <v>144</v>
      </c>
      <c r="E112" s="138"/>
      <c r="F112" s="90">
        <v>35.83</v>
      </c>
      <c r="G112" s="107">
        <v>849.80000000000007</v>
      </c>
      <c r="H112" s="92">
        <f t="shared" si="78"/>
        <v>30448.334000000003</v>
      </c>
      <c r="I112" s="357">
        <v>1</v>
      </c>
      <c r="J112" s="94">
        <v>11</v>
      </c>
      <c r="K112" s="91">
        <v>2250</v>
      </c>
      <c r="L112" s="95">
        <v>204.54545454545453</v>
      </c>
      <c r="M112" s="96">
        <v>11</v>
      </c>
      <c r="N112" s="91">
        <f t="shared" si="79"/>
        <v>2124.4999999999936</v>
      </c>
      <c r="O112" s="95">
        <f t="shared" si="80"/>
        <v>193.13636363636306</v>
      </c>
      <c r="P112" s="97">
        <f t="shared" si="75"/>
        <v>0</v>
      </c>
      <c r="Q112" s="98">
        <f t="shared" si="76"/>
        <v>-11.409090909091475</v>
      </c>
      <c r="R112" s="100">
        <f t="shared" si="77"/>
        <v>0.94422222222221941</v>
      </c>
      <c r="S112" s="903"/>
      <c r="T112" s="303">
        <v>0.62361111111111101</v>
      </c>
      <c r="U112" s="303">
        <v>0.64027777777777772</v>
      </c>
      <c r="V112" s="304">
        <v>7</v>
      </c>
      <c r="W112" s="93">
        <f t="shared" si="73"/>
        <v>24.000000000000075</v>
      </c>
      <c r="X112" s="291"/>
      <c r="Y112" s="291"/>
      <c r="Z112" s="105"/>
      <c r="AA112" s="105"/>
      <c r="AB112" s="897"/>
      <c r="AC112" s="897"/>
      <c r="AD112" s="357"/>
      <c r="AE112" s="357"/>
      <c r="AF112" s="97">
        <f t="shared" si="61"/>
        <v>-125.50000000000637</v>
      </c>
      <c r="AG112" s="190">
        <f t="shared" si="62"/>
        <v>0.94422222222221941</v>
      </c>
      <c r="AH112" s="896"/>
    </row>
    <row r="113" spans="1:34" s="293" customFormat="1" ht="19.2" customHeight="1">
      <c r="A113" s="915"/>
      <c r="B113" s="83" t="s">
        <v>241</v>
      </c>
      <c r="C113" s="249"/>
      <c r="D113" s="250" t="s">
        <v>184</v>
      </c>
      <c r="E113" s="138"/>
      <c r="F113" s="90">
        <v>55.56</v>
      </c>
      <c r="G113" s="107">
        <v>856</v>
      </c>
      <c r="H113" s="92">
        <f t="shared" si="78"/>
        <v>47559.360000000001</v>
      </c>
      <c r="I113" s="357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1316.9230769230762</v>
      </c>
      <c r="O113" s="95">
        <f t="shared" si="80"/>
        <v>82.307692307692264</v>
      </c>
      <c r="P113" s="97">
        <f t="shared" si="75"/>
        <v>0</v>
      </c>
      <c r="Q113" s="98">
        <f t="shared" si="76"/>
        <v>-7.692307692307736</v>
      </c>
      <c r="R113" s="100">
        <f t="shared" si="77"/>
        <v>0.91452991452991406</v>
      </c>
      <c r="S113" s="903"/>
      <c r="T113" s="303">
        <v>0.70833333333333337</v>
      </c>
      <c r="U113" s="303">
        <v>0.73541666666666672</v>
      </c>
      <c r="V113" s="304">
        <v>5</v>
      </c>
      <c r="W113" s="93">
        <f t="shared" si="73"/>
        <v>39.000000000000021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-123.07692307692378</v>
      </c>
      <c r="AG113" s="190">
        <f t="shared" si="62"/>
        <v>0.91452991452991406</v>
      </c>
      <c r="AH113" s="896"/>
    </row>
    <row r="114" spans="1:34" s="293" customFormat="1" ht="19.2" customHeight="1">
      <c r="A114" s="915"/>
      <c r="B114" s="83" t="s">
        <v>241</v>
      </c>
      <c r="C114" s="249"/>
      <c r="D114" s="137" t="s">
        <v>185</v>
      </c>
      <c r="E114" s="89"/>
      <c r="F114" s="90">
        <v>58.17</v>
      </c>
      <c r="G114" s="91">
        <v>1087</v>
      </c>
      <c r="H114" s="92">
        <f t="shared" si="78"/>
        <v>63230.79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1331.0204081632658</v>
      </c>
      <c r="O114" s="95">
        <f t="shared" si="80"/>
        <v>95.07288629737613</v>
      </c>
      <c r="P114" s="97">
        <f t="shared" si="75"/>
        <v>0</v>
      </c>
      <c r="Q114" s="98">
        <f t="shared" si="76"/>
        <v>-7.7842565597667317</v>
      </c>
      <c r="R114" s="100">
        <f t="shared" si="77"/>
        <v>0.92431972789115679</v>
      </c>
      <c r="S114" s="903"/>
      <c r="T114" s="303">
        <v>0.74027777777777781</v>
      </c>
      <c r="U114" s="303">
        <v>0.77430555555555558</v>
      </c>
      <c r="V114" s="304">
        <v>7</v>
      </c>
      <c r="W114" s="93">
        <f t="shared" si="73"/>
        <v>48.999999999999986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-108.97959183673424</v>
      </c>
      <c r="AG114" s="190">
        <f t="shared" si="62"/>
        <v>0.92431972789115679</v>
      </c>
      <c r="AH114" s="896"/>
    </row>
    <row r="115" spans="1:34" s="293" customFormat="1" ht="19.2" customHeight="1">
      <c r="A115" s="915"/>
      <c r="B115" s="83" t="s">
        <v>241</v>
      </c>
      <c r="C115" s="249"/>
      <c r="D115" s="137" t="s">
        <v>186</v>
      </c>
      <c r="E115" s="138"/>
      <c r="F115" s="90">
        <v>54.09</v>
      </c>
      <c r="G115" s="306">
        <v>1656</v>
      </c>
      <c r="H115" s="92">
        <f t="shared" si="78"/>
        <v>89573.040000000008</v>
      </c>
      <c r="I115" s="357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1324.799999999999</v>
      </c>
      <c r="O115" s="95">
        <f t="shared" si="80"/>
        <v>94.628571428571362</v>
      </c>
      <c r="P115" s="97">
        <f t="shared" si="75"/>
        <v>0</v>
      </c>
      <c r="Q115" s="98">
        <f t="shared" si="76"/>
        <v>-8.2285714285714988</v>
      </c>
      <c r="R115" s="100">
        <f t="shared" si="77"/>
        <v>0.91999999999999937</v>
      </c>
      <c r="S115" s="903"/>
      <c r="T115" s="303">
        <v>0.77916666666666667</v>
      </c>
      <c r="U115" s="303">
        <v>0.83125000000000004</v>
      </c>
      <c r="V115" s="304">
        <v>7</v>
      </c>
      <c r="W115" s="93">
        <f t="shared" si="73"/>
        <v>75.000000000000057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-115.20000000000095</v>
      </c>
      <c r="AG115" s="190">
        <f t="shared" si="62"/>
        <v>0.91999999999999937</v>
      </c>
      <c r="AH115" s="896"/>
    </row>
    <row r="116" spans="1:34" s="293" customFormat="1" ht="19.2" customHeight="1">
      <c r="A116" s="915"/>
      <c r="B116" s="83" t="s">
        <v>241</v>
      </c>
      <c r="C116" s="108"/>
      <c r="D116" s="137" t="s">
        <v>187</v>
      </c>
      <c r="E116" s="138"/>
      <c r="F116" s="90">
        <v>56.43</v>
      </c>
      <c r="G116" s="306">
        <v>826</v>
      </c>
      <c r="H116" s="92">
        <f t="shared" si="78"/>
        <v>46611.18</v>
      </c>
      <c r="I116" s="357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1304.2105263157887</v>
      </c>
      <c r="O116" s="95">
        <f t="shared" si="80"/>
        <v>81.513157894736793</v>
      </c>
      <c r="P116" s="97">
        <f t="shared" si="75"/>
        <v>0</v>
      </c>
      <c r="Q116" s="98">
        <f t="shared" si="76"/>
        <v>-12.236842105263207</v>
      </c>
      <c r="R116" s="100">
        <f t="shared" si="77"/>
        <v>0.86947368421052584</v>
      </c>
      <c r="S116" s="903"/>
      <c r="T116" s="303">
        <v>0.84652777777777777</v>
      </c>
      <c r="U116" s="303">
        <v>0.87291666666666667</v>
      </c>
      <c r="V116" s="304">
        <v>22</v>
      </c>
      <c r="W116" s="93">
        <f t="shared" si="73"/>
        <v>38.000000000000028</v>
      </c>
      <c r="X116" s="291">
        <v>0.83611111111111114</v>
      </c>
      <c r="Y116" s="291">
        <v>0.84583333333333333</v>
      </c>
      <c r="Z116" s="292"/>
      <c r="AA116" s="292"/>
      <c r="AB116" s="897"/>
      <c r="AC116" s="897"/>
      <c r="AD116" s="296"/>
      <c r="AE116" s="296"/>
      <c r="AF116" s="97">
        <f t="shared" si="61"/>
        <v>-195.78947368421132</v>
      </c>
      <c r="AG116" s="190">
        <f t="shared" si="62"/>
        <v>0.86947368421052584</v>
      </c>
      <c r="AH116" s="896"/>
    </row>
    <row r="117" spans="1:34" s="293" customFormat="1" ht="19.2" customHeight="1">
      <c r="A117" s="915"/>
      <c r="B117" s="83" t="s">
        <v>241</v>
      </c>
      <c r="C117" s="108"/>
      <c r="D117" s="137" t="s">
        <v>213</v>
      </c>
      <c r="E117" s="138"/>
      <c r="F117" s="90">
        <v>54.09</v>
      </c>
      <c r="G117" s="306">
        <v>1018</v>
      </c>
      <c r="H117" s="92">
        <f t="shared" si="78"/>
        <v>55063.62</v>
      </c>
      <c r="I117" s="357"/>
      <c r="J117" s="94">
        <v>19</v>
      </c>
      <c r="K117" s="91">
        <v>1440</v>
      </c>
      <c r="L117" s="95">
        <v>75.78947368421052</v>
      </c>
      <c r="M117" s="197">
        <v>19</v>
      </c>
      <c r="N117" s="91">
        <f t="shared" si="79"/>
        <v>1327.8260869565217</v>
      </c>
      <c r="O117" s="95">
        <f t="shared" si="80"/>
        <v>69.885583524027467</v>
      </c>
      <c r="P117" s="97">
        <f t="shared" si="75"/>
        <v>0</v>
      </c>
      <c r="Q117" s="98">
        <f t="shared" si="76"/>
        <v>-5.9038901601830531</v>
      </c>
      <c r="R117" s="100">
        <f t="shared" si="77"/>
        <v>0.92210144927536253</v>
      </c>
      <c r="S117" s="903"/>
      <c r="T117" s="303">
        <v>0.87777777777777777</v>
      </c>
      <c r="U117" s="303">
        <v>0.90972222222222221</v>
      </c>
      <c r="V117" s="304">
        <v>7</v>
      </c>
      <c r="W117" s="93">
        <f t="shared" si="73"/>
        <v>46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-112.17391304347825</v>
      </c>
      <c r="AG117" s="190">
        <f t="shared" si="62"/>
        <v>0.92210144927536231</v>
      </c>
      <c r="AH117" s="896"/>
    </row>
    <row r="118" spans="1:34" s="293" customFormat="1" ht="19.2" customHeight="1">
      <c r="A118" s="91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03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03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03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372</v>
      </c>
      <c r="D121" s="309" t="s">
        <v>373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1465.4728691090484</v>
      </c>
      <c r="O121" s="277">
        <f t="shared" si="81"/>
        <v>100.01897736706046</v>
      </c>
      <c r="P121" s="97">
        <f t="shared" ref="P121:P130" si="82">M121-J121</f>
        <v>0</v>
      </c>
      <c r="Q121" s="98">
        <f t="shared" ref="Q121:Q130" si="83">O121-L121</f>
        <v>-8.3693764818197138</v>
      </c>
      <c r="R121" s="245">
        <f t="shared" ref="R121:R130" si="84">O121/L121</f>
        <v>0.92278343397032614</v>
      </c>
      <c r="S121" s="911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2</v>
      </c>
      <c r="AF121" s="97">
        <f>N121-K121</f>
        <v>-128.41601977984055</v>
      </c>
      <c r="AG121" s="190">
        <f>N121/K121</f>
        <v>0.91943226364457542</v>
      </c>
      <c r="AH121" s="896"/>
    </row>
    <row r="122" spans="1:34" ht="19.2" customHeight="1">
      <c r="A122" s="918" t="s">
        <v>374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1093</v>
      </c>
      <c r="H122" s="92">
        <f t="shared" ref="H122:H132" si="85">F122*G122</f>
        <v>65077.22</v>
      </c>
      <c r="I122" s="83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30" si="86">G122/W122*60</f>
        <v>1285.882352941177</v>
      </c>
      <c r="O122" s="314">
        <f t="shared" ref="O122:O130" si="87">N122/M122</f>
        <v>71.437908496732064</v>
      </c>
      <c r="P122" s="168">
        <f t="shared" si="82"/>
        <v>0</v>
      </c>
      <c r="Q122" s="256">
        <f t="shared" si="83"/>
        <v>-5.5065359477123792</v>
      </c>
      <c r="R122" s="169">
        <f t="shared" si="84"/>
        <v>0.928434911870886</v>
      </c>
      <c r="S122" s="912">
        <f>R134</f>
        <v>0.90918702203392976</v>
      </c>
      <c r="T122" s="232">
        <v>0.5</v>
      </c>
      <c r="U122" s="232">
        <v>0.53541666666666665</v>
      </c>
      <c r="V122" s="304">
        <v>5</v>
      </c>
      <c r="W122" s="93">
        <f t="shared" si="73"/>
        <v>50.999999999999979</v>
      </c>
      <c r="X122" s="104"/>
      <c r="Y122" s="104"/>
      <c r="Z122" s="105"/>
      <c r="AA122" s="105"/>
      <c r="AB122" s="897"/>
      <c r="AC122" s="897"/>
      <c r="AD122" s="357"/>
      <c r="AE122" s="357"/>
      <c r="AF122" s="97">
        <f t="shared" si="61"/>
        <v>-99.117647058822968</v>
      </c>
      <c r="AG122" s="100">
        <f t="shared" si="62"/>
        <v>0.92843491187088589</v>
      </c>
      <c r="AH122" s="911">
        <f>AG134</f>
        <v>0.91049155549371497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1297</v>
      </c>
      <c r="H123" s="92">
        <f t="shared" si="85"/>
        <v>76094.990000000005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1341.7241379310353</v>
      </c>
      <c r="O123" s="142">
        <f t="shared" si="87"/>
        <v>70.617059891107118</v>
      </c>
      <c r="P123" s="105">
        <f t="shared" si="82"/>
        <v>0</v>
      </c>
      <c r="Q123" s="143">
        <f t="shared" si="83"/>
        <v>-5.1724137931034022</v>
      </c>
      <c r="R123" s="145">
        <f t="shared" si="84"/>
        <v>0.93175287356321901</v>
      </c>
      <c r="S123" s="912"/>
      <c r="T123" s="232">
        <v>0.54027777777777775</v>
      </c>
      <c r="U123" s="232">
        <v>0.58055555555555549</v>
      </c>
      <c r="V123" s="304">
        <v>7</v>
      </c>
      <c r="W123" s="93">
        <f t="shared" si="73"/>
        <v>57.999999999999957</v>
      </c>
      <c r="X123" s="104"/>
      <c r="Y123" s="104"/>
      <c r="Z123" s="105"/>
      <c r="AA123" s="105"/>
      <c r="AB123" s="897"/>
      <c r="AC123" s="897"/>
      <c r="AD123" s="357"/>
      <c r="AE123" s="357"/>
      <c r="AF123" s="97">
        <f t="shared" si="61"/>
        <v>-98.27586206896467</v>
      </c>
      <c r="AG123" s="100">
        <f t="shared" si="62"/>
        <v>0.93175287356321901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1935</v>
      </c>
      <c r="H124" s="92">
        <f t="shared" si="85"/>
        <v>115171.20000000001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1319.3181818181818</v>
      </c>
      <c r="O124" s="314">
        <f t="shared" si="87"/>
        <v>62.824675324675319</v>
      </c>
      <c r="P124" s="168">
        <f t="shared" si="82"/>
        <v>0</v>
      </c>
      <c r="Q124" s="256">
        <f t="shared" si="83"/>
        <v>-3.1277056277056303</v>
      </c>
      <c r="R124" s="169">
        <f t="shared" si="84"/>
        <v>0.95257630456186404</v>
      </c>
      <c r="S124" s="919"/>
      <c r="T124" s="232">
        <v>0.59652777777777777</v>
      </c>
      <c r="U124" s="232">
        <v>0.65763888888888888</v>
      </c>
      <c r="V124" s="304">
        <v>23</v>
      </c>
      <c r="W124" s="93">
        <f t="shared" si="73"/>
        <v>88</v>
      </c>
      <c r="X124" s="265">
        <v>0.58472222222222225</v>
      </c>
      <c r="Y124" s="265">
        <v>0.59583333333333333</v>
      </c>
      <c r="Z124" s="105"/>
      <c r="AA124" s="105"/>
      <c r="AB124" s="897"/>
      <c r="AC124" s="897"/>
      <c r="AD124" s="357">
        <v>1</v>
      </c>
      <c r="AE124" s="357"/>
      <c r="AF124" s="168">
        <f t="shared" si="61"/>
        <v>-65.681818181818244</v>
      </c>
      <c r="AG124" s="169">
        <f t="shared" si="62"/>
        <v>0.95257630456186404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1061</v>
      </c>
      <c r="H125" s="92">
        <f t="shared" si="85"/>
        <v>60254.19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1383.9130434782608</v>
      </c>
      <c r="O125" s="314">
        <f t="shared" si="87"/>
        <v>76.884057971014485</v>
      </c>
      <c r="P125" s="168">
        <f t="shared" si="82"/>
        <v>0</v>
      </c>
      <c r="Q125" s="256">
        <f t="shared" si="83"/>
        <v>-14.004830917874401</v>
      </c>
      <c r="R125" s="169">
        <f t="shared" si="84"/>
        <v>0.84591261826299557</v>
      </c>
      <c r="S125" s="919"/>
      <c r="T125" s="232">
        <v>0.70833333333333337</v>
      </c>
      <c r="U125" s="232">
        <v>0.74027777777777781</v>
      </c>
      <c r="V125" s="304">
        <v>5</v>
      </c>
      <c r="W125" s="93">
        <f t="shared" si="73"/>
        <v>46</v>
      </c>
      <c r="X125" s="116"/>
      <c r="Y125" s="116"/>
      <c r="Z125" s="105"/>
      <c r="AA125" s="105"/>
      <c r="AB125" s="897"/>
      <c r="AC125" s="897"/>
      <c r="AD125" s="357"/>
      <c r="AE125" s="357"/>
      <c r="AF125" s="97">
        <f t="shared" si="61"/>
        <v>-252.08695652173924</v>
      </c>
      <c r="AG125" s="100">
        <f t="shared" si="62"/>
        <v>0.84591261826299557</v>
      </c>
      <c r="AH125" s="913"/>
    </row>
    <row r="126" spans="1:34" ht="19.2" customHeight="1">
      <c r="A126" s="918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891</v>
      </c>
      <c r="H126" s="92">
        <f t="shared" si="85"/>
        <v>50671.17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1406.8421052631568</v>
      </c>
      <c r="O126" s="142">
        <f t="shared" si="87"/>
        <v>78.157894736842039</v>
      </c>
      <c r="P126" s="105">
        <f t="shared" si="82"/>
        <v>0</v>
      </c>
      <c r="Q126" s="143">
        <f t="shared" si="83"/>
        <v>-12.730994152046847</v>
      </c>
      <c r="R126" s="145">
        <f t="shared" si="84"/>
        <v>0.85992793720241856</v>
      </c>
      <c r="S126" s="919"/>
      <c r="T126" s="232">
        <v>0.74513888888888891</v>
      </c>
      <c r="U126" s="232">
        <v>0.77152777777777781</v>
      </c>
      <c r="V126" s="304">
        <v>7</v>
      </c>
      <c r="W126" s="93">
        <f t="shared" si="73"/>
        <v>38.000000000000028</v>
      </c>
      <c r="X126" s="116"/>
      <c r="Y126" s="116"/>
      <c r="Z126" s="105"/>
      <c r="AA126" s="105"/>
      <c r="AB126" s="897"/>
      <c r="AC126" s="897"/>
      <c r="AD126" s="357"/>
      <c r="AE126" s="357"/>
      <c r="AF126" s="168">
        <f t="shared" si="61"/>
        <v>-229.15789473684322</v>
      </c>
      <c r="AG126" s="169">
        <f t="shared" si="62"/>
        <v>0.85992793720241856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1302</v>
      </c>
      <c r="H127" s="92">
        <f t="shared" si="85"/>
        <v>61975.200000000004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1346.896551724139</v>
      </c>
      <c r="O127" s="142">
        <f t="shared" si="87"/>
        <v>70.889292196007318</v>
      </c>
      <c r="P127" s="105">
        <f t="shared" si="82"/>
        <v>0</v>
      </c>
      <c r="Q127" s="143">
        <f t="shared" si="83"/>
        <v>-4.9001814882032022</v>
      </c>
      <c r="R127" s="145">
        <f t="shared" si="84"/>
        <v>0.93534482758620774</v>
      </c>
      <c r="S127" s="919"/>
      <c r="T127" s="232">
        <v>0.77569444444444446</v>
      </c>
      <c r="U127" s="232">
        <v>0.81597222222222221</v>
      </c>
      <c r="V127" s="83">
        <v>6</v>
      </c>
      <c r="W127" s="93">
        <f t="shared" si="73"/>
        <v>57.999999999999957</v>
      </c>
      <c r="X127" s="116"/>
      <c r="Y127" s="116"/>
      <c r="Z127" s="105"/>
      <c r="AA127" s="105"/>
      <c r="AB127" s="897"/>
      <c r="AC127" s="897"/>
      <c r="AD127" s="357"/>
      <c r="AE127" s="357"/>
      <c r="AF127" s="168">
        <f t="shared" si="61"/>
        <v>-93.103448275860956</v>
      </c>
      <c r="AG127" s="169">
        <f t="shared" si="62"/>
        <v>0.93534482758620763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1123</v>
      </c>
      <c r="H128" s="92">
        <f t="shared" si="85"/>
        <v>56902.41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1433.617021276596</v>
      </c>
      <c r="O128" s="142">
        <f t="shared" si="87"/>
        <v>79.645390070922005</v>
      </c>
      <c r="P128" s="105">
        <f t="shared" si="82"/>
        <v>0</v>
      </c>
      <c r="Q128" s="143">
        <f t="shared" si="83"/>
        <v>-3.6879432624113235</v>
      </c>
      <c r="R128" s="145">
        <f t="shared" si="84"/>
        <v>0.95574468085106412</v>
      </c>
      <c r="S128" s="919"/>
      <c r="T128" s="232">
        <v>0.83124999999999993</v>
      </c>
      <c r="U128" s="232">
        <v>0.86388888888888882</v>
      </c>
      <c r="V128" s="83">
        <v>22</v>
      </c>
      <c r="W128" s="93">
        <f t="shared" si="73"/>
        <v>46.999999999999993</v>
      </c>
      <c r="X128" s="116">
        <v>0.8208333333333333</v>
      </c>
      <c r="Y128" s="116">
        <v>0.8305555555555556</v>
      </c>
      <c r="Z128" s="105"/>
      <c r="AA128" s="105"/>
      <c r="AB128" s="897"/>
      <c r="AC128" s="897"/>
      <c r="AD128" s="357"/>
      <c r="AE128" s="357"/>
      <c r="AF128" s="97">
        <f t="shared" si="61"/>
        <v>-66.382978723403994</v>
      </c>
      <c r="AG128" s="100">
        <f t="shared" si="62"/>
        <v>0.95574468085106401</v>
      </c>
      <c r="AH128" s="913"/>
    </row>
    <row r="129" spans="1:34" ht="19.2" customHeight="1">
      <c r="A129" s="918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815</v>
      </c>
      <c r="H129" s="92">
        <f t="shared" si="85"/>
        <v>46699.5</v>
      </c>
      <c r="I129" s="357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1321.6216216216205</v>
      </c>
      <c r="O129" s="142">
        <f t="shared" si="87"/>
        <v>69.559032716927391</v>
      </c>
      <c r="P129" s="105">
        <f t="shared" si="82"/>
        <v>0</v>
      </c>
      <c r="Q129" s="143">
        <f t="shared" si="83"/>
        <v>-6.2304409672831298</v>
      </c>
      <c r="R129" s="145">
        <f t="shared" si="84"/>
        <v>0.91779279279279202</v>
      </c>
      <c r="S129" s="919"/>
      <c r="T129" s="232">
        <v>0.86874999999999991</v>
      </c>
      <c r="U129" s="232">
        <v>0.89444444444444438</v>
      </c>
      <c r="V129" s="83">
        <v>7</v>
      </c>
      <c r="W129" s="93">
        <f t="shared" si="73"/>
        <v>37.000000000000028</v>
      </c>
      <c r="X129" s="116"/>
      <c r="Y129" s="116"/>
      <c r="Z129" s="105"/>
      <c r="AA129" s="105"/>
      <c r="AB129" s="897"/>
      <c r="AC129" s="897"/>
      <c r="AD129" s="357"/>
      <c r="AE129" s="357"/>
      <c r="AF129" s="168">
        <f t="shared" si="61"/>
        <v>-118.37837837837947</v>
      </c>
      <c r="AG129" s="169">
        <f t="shared" si="62"/>
        <v>0.91779279279279202</v>
      </c>
      <c r="AH129" s="913"/>
    </row>
    <row r="130" spans="1:34" ht="19.2" customHeight="1">
      <c r="A130" s="918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725</v>
      </c>
      <c r="H130" s="92">
        <f t="shared" si="85"/>
        <v>42173.25</v>
      </c>
      <c r="I130" s="357"/>
      <c r="J130" s="94">
        <v>16</v>
      </c>
      <c r="K130" s="91">
        <v>1636</v>
      </c>
      <c r="L130" s="95">
        <v>102.25</v>
      </c>
      <c r="M130" s="197">
        <v>16</v>
      </c>
      <c r="N130" s="107">
        <f t="shared" si="86"/>
        <v>1449.9999999999975</v>
      </c>
      <c r="O130" s="142">
        <f t="shared" si="87"/>
        <v>90.624999999999844</v>
      </c>
      <c r="P130" s="105">
        <f t="shared" si="82"/>
        <v>0</v>
      </c>
      <c r="Q130" s="143">
        <f t="shared" si="83"/>
        <v>-11.625000000000156</v>
      </c>
      <c r="R130" s="145">
        <f t="shared" si="84"/>
        <v>0.88630806845965615</v>
      </c>
      <c r="S130" s="919"/>
      <c r="T130" s="232">
        <v>0.89930555555555547</v>
      </c>
      <c r="U130" s="232">
        <v>0.92013888888888884</v>
      </c>
      <c r="V130" s="83">
        <v>7</v>
      </c>
      <c r="W130" s="93">
        <f t="shared" si="73"/>
        <v>30.000000000000053</v>
      </c>
      <c r="X130" s="116"/>
      <c r="Y130" s="116"/>
      <c r="Z130" s="105"/>
      <c r="AA130" s="105"/>
      <c r="AB130" s="897"/>
      <c r="AC130" s="897"/>
      <c r="AD130" s="357"/>
      <c r="AE130" s="357"/>
      <c r="AF130" s="168">
        <f t="shared" si="61"/>
        <v>-186.0000000000025</v>
      </c>
      <c r="AG130" s="169">
        <f t="shared" si="62"/>
        <v>0.88630806845965615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19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897"/>
      <c r="AC131" s="897"/>
      <c r="AD131" s="357"/>
      <c r="AE131" s="357"/>
      <c r="AF131" s="97">
        <f t="shared" si="61"/>
        <v>0</v>
      </c>
      <c r="AG131" s="100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19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897"/>
      <c r="AC132" s="897"/>
      <c r="AD132" s="357"/>
      <c r="AE132" s="357"/>
      <c r="AF132" s="127"/>
      <c r="AG132" s="134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19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357"/>
      <c r="AE133" s="357"/>
      <c r="AF133" s="127"/>
      <c r="AG133" s="134"/>
      <c r="AH133" s="913"/>
    </row>
    <row r="134" spans="1:34" ht="19.2" customHeight="1">
      <c r="A134" s="918"/>
      <c r="B134" s="239">
        <v>0</v>
      </c>
      <c r="C134" s="160" t="s">
        <v>375</v>
      </c>
      <c r="D134" s="893" t="s">
        <v>351</v>
      </c>
      <c r="E134" s="893"/>
      <c r="F134" s="259"/>
      <c r="G134" s="126"/>
      <c r="H134" s="162"/>
      <c r="I134" s="322"/>
      <c r="J134" s="323">
        <v>18.444444444444443</v>
      </c>
      <c r="K134" s="323">
        <v>1499.7777777777778</v>
      </c>
      <c r="L134" s="324">
        <v>81.958484173396471</v>
      </c>
      <c r="M134" s="323">
        <f t="shared" ref="M134:O134" si="88">AVERAGE(M122:M133)</f>
        <v>18.444444444444443</v>
      </c>
      <c r="N134" s="323">
        <f t="shared" si="88"/>
        <v>1365.5350017837961</v>
      </c>
      <c r="O134" s="324">
        <f t="shared" si="88"/>
        <v>74.515590156025297</v>
      </c>
      <c r="P134" s="102">
        <f t="shared" ref="P134:P144" si="89">M134-J134</f>
        <v>0</v>
      </c>
      <c r="Q134" s="209">
        <f t="shared" ref="Q134:Q144" si="90">O134-L134</f>
        <v>-7.4428940173711737</v>
      </c>
      <c r="R134" s="325">
        <f t="shared" ref="R134:R144" si="91">O134/L134</f>
        <v>0.90918702203392976</v>
      </c>
      <c r="S134" s="9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0</v>
      </c>
      <c r="AF134" s="97">
        <f t="shared" si="61"/>
        <v>-134.2427759939817</v>
      </c>
      <c r="AG134" s="100">
        <f t="shared" si="62"/>
        <v>0.91049155549371497</v>
      </c>
      <c r="AH134" s="913"/>
    </row>
    <row r="135" spans="1:34" ht="19.2" customHeight="1">
      <c r="A135" s="899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1619.8</v>
      </c>
      <c r="H135" s="326">
        <f t="shared" ref="H135:H146" si="92">F135*G135</f>
        <v>87614.982000000004</v>
      </c>
      <c r="I135" s="357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1313.3513513513517</v>
      </c>
      <c r="O135" s="177">
        <f t="shared" ref="O135:O144" si="94">N135/M135</f>
        <v>82.084459459459481</v>
      </c>
      <c r="P135" s="105">
        <f t="shared" si="89"/>
        <v>0</v>
      </c>
      <c r="Q135" s="143">
        <f t="shared" si="90"/>
        <v>-11.665540540540519</v>
      </c>
      <c r="R135" s="145">
        <f t="shared" si="91"/>
        <v>0.87556756756756782</v>
      </c>
      <c r="S135" s="903">
        <f>R147</f>
        <v>0.89661077411487833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897"/>
      <c r="AC135" s="897"/>
      <c r="AD135" s="357"/>
      <c r="AE135" s="357"/>
      <c r="AF135" s="178">
        <f t="shared" si="61"/>
        <v>-186.6486486486483</v>
      </c>
      <c r="AG135" s="184">
        <f t="shared" si="62"/>
        <v>0.87556756756756782</v>
      </c>
      <c r="AH135" s="896">
        <f>AG147</f>
        <v>0.89761265804951851</v>
      </c>
    </row>
    <row r="136" spans="1:34" ht="19.2" customHeight="1">
      <c r="A136" s="900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1206</v>
      </c>
      <c r="H136" s="140">
        <f t="shared" si="92"/>
        <v>61108.020000000004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1315.6363636363644</v>
      </c>
      <c r="O136" s="142">
        <f t="shared" si="94"/>
        <v>73.090909090909136</v>
      </c>
      <c r="P136" s="105">
        <f t="shared" si="89"/>
        <v>0</v>
      </c>
      <c r="Q136" s="143">
        <f t="shared" si="90"/>
        <v>-10.242424242424192</v>
      </c>
      <c r="R136" s="145">
        <f t="shared" si="91"/>
        <v>0.8770909090909097</v>
      </c>
      <c r="S136" s="903"/>
      <c r="T136" s="327">
        <v>0.51458333333333328</v>
      </c>
      <c r="U136" s="232">
        <v>0.5527777777777777</v>
      </c>
      <c r="V136" s="182">
        <v>7</v>
      </c>
      <c r="W136" s="328">
        <f t="shared" si="95"/>
        <v>54.999999999999964</v>
      </c>
      <c r="X136" s="104"/>
      <c r="Y136" s="104"/>
      <c r="Z136" s="105"/>
      <c r="AA136" s="105"/>
      <c r="AB136" s="897"/>
      <c r="AC136" s="897"/>
      <c r="AD136" s="357"/>
      <c r="AE136" s="357"/>
      <c r="AF136" s="97">
        <f t="shared" si="61"/>
        <v>-184.36363636363558</v>
      </c>
      <c r="AG136" s="190">
        <f t="shared" si="62"/>
        <v>0.87709090909090959</v>
      </c>
      <c r="AH136" s="896"/>
    </row>
    <row r="137" spans="1:34" ht="19.2" customHeight="1">
      <c r="A137" s="900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1505</v>
      </c>
      <c r="H137" s="140">
        <f t="shared" si="92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1308.6956521739119</v>
      </c>
      <c r="O137" s="142">
        <f t="shared" si="94"/>
        <v>81.793478260869492</v>
      </c>
      <c r="P137" s="105">
        <f t="shared" si="89"/>
        <v>0</v>
      </c>
      <c r="Q137" s="143">
        <f t="shared" si="90"/>
        <v>-11.956521739130508</v>
      </c>
      <c r="R137" s="145">
        <f t="shared" si="91"/>
        <v>0.87246376811594128</v>
      </c>
      <c r="S137" s="903"/>
      <c r="T137" s="232">
        <v>0.56874999999999987</v>
      </c>
      <c r="U137" s="232">
        <v>0.61666666666666659</v>
      </c>
      <c r="V137" s="329">
        <v>23</v>
      </c>
      <c r="W137" s="328">
        <f t="shared" si="95"/>
        <v>69.000000000000071</v>
      </c>
      <c r="X137" s="104">
        <v>0.55694444444444446</v>
      </c>
      <c r="Y137" s="104">
        <v>0.56805555555555554</v>
      </c>
      <c r="Z137" s="105"/>
      <c r="AA137" s="105"/>
      <c r="AB137" s="897"/>
      <c r="AC137" s="897"/>
      <c r="AD137" s="357">
        <v>1</v>
      </c>
      <c r="AE137" s="357"/>
      <c r="AF137" s="97">
        <f t="shared" si="61"/>
        <v>-191.30434782608813</v>
      </c>
      <c r="AG137" s="190">
        <f t="shared" si="62"/>
        <v>0.87246376811594128</v>
      </c>
      <c r="AH137" s="896"/>
    </row>
    <row r="138" spans="1:34" ht="19.2" customHeight="1">
      <c r="A138" s="900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1304</v>
      </c>
      <c r="H138" s="140">
        <f t="shared" si="92"/>
        <v>75286.44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1326.1016949152554</v>
      </c>
      <c r="O138" s="142">
        <f t="shared" si="94"/>
        <v>82.881355932203462</v>
      </c>
      <c r="P138" s="105">
        <f t="shared" si="89"/>
        <v>0</v>
      </c>
      <c r="Q138" s="143">
        <f t="shared" si="90"/>
        <v>-14.931144067796538</v>
      </c>
      <c r="R138" s="316">
        <f t="shared" si="91"/>
        <v>0.84734932582444433</v>
      </c>
      <c r="S138" s="903"/>
      <c r="T138" s="232">
        <v>0.62152777777777768</v>
      </c>
      <c r="U138" s="232">
        <v>0.66249999999999987</v>
      </c>
      <c r="V138" s="329">
        <v>7</v>
      </c>
      <c r="W138" s="328">
        <f t="shared" si="95"/>
        <v>58.99999999999995</v>
      </c>
      <c r="X138" s="104"/>
      <c r="Y138" s="104"/>
      <c r="Z138" s="105"/>
      <c r="AA138" s="105"/>
      <c r="AB138" s="897"/>
      <c r="AC138" s="897"/>
      <c r="AD138" s="357"/>
      <c r="AE138" s="357"/>
      <c r="AF138" s="97">
        <f t="shared" si="61"/>
        <v>-238.89830508474461</v>
      </c>
      <c r="AG138" s="190">
        <f t="shared" si="62"/>
        <v>0.84734932582444433</v>
      </c>
      <c r="AH138" s="896"/>
    </row>
    <row r="139" spans="1:34" ht="19.2" customHeight="1">
      <c r="A139" s="900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1284</v>
      </c>
      <c r="H139" s="140">
        <f t="shared" si="92"/>
        <v>65458.319999999992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1351.5789473684222</v>
      </c>
      <c r="O139" s="177">
        <f t="shared" si="94"/>
        <v>67.578947368421112</v>
      </c>
      <c r="P139" s="105">
        <f t="shared" si="89"/>
        <v>0</v>
      </c>
      <c r="Q139" s="143">
        <f t="shared" si="90"/>
        <v>-4.4210526315788883</v>
      </c>
      <c r="R139" s="145">
        <f t="shared" si="91"/>
        <v>0.93859649122807098</v>
      </c>
      <c r="S139" s="903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897"/>
      <c r="AC139" s="897"/>
      <c r="AD139" s="357"/>
      <c r="AE139" s="357"/>
      <c r="AF139" s="97">
        <f t="shared" si="61"/>
        <v>-88.421052631577822</v>
      </c>
      <c r="AG139" s="190">
        <f t="shared" si="62"/>
        <v>0.93859649122807098</v>
      </c>
      <c r="AH139" s="896"/>
    </row>
    <row r="140" spans="1:34" ht="19.2" customHeight="1">
      <c r="A140" s="901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793</v>
      </c>
      <c r="H140" s="140">
        <f t="shared" si="92"/>
        <v>40181.310000000005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1321.6666666666656</v>
      </c>
      <c r="O140" s="142">
        <f t="shared" si="94"/>
        <v>77.74509803921562</v>
      </c>
      <c r="P140" s="105">
        <f t="shared" si="89"/>
        <v>0</v>
      </c>
      <c r="Q140" s="143">
        <f t="shared" si="90"/>
        <v>-10.490196078431438</v>
      </c>
      <c r="R140" s="145">
        <f t="shared" si="91"/>
        <v>0.8811111111111104</v>
      </c>
      <c r="S140" s="904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897"/>
      <c r="AC140" s="897"/>
      <c r="AD140" s="357"/>
      <c r="AE140" s="357"/>
      <c r="AF140" s="97">
        <f t="shared" si="61"/>
        <v>-178.33333333333439</v>
      </c>
      <c r="AG140" s="190">
        <f t="shared" si="62"/>
        <v>0.8811111111111104</v>
      </c>
      <c r="AH140" s="896"/>
    </row>
    <row r="141" spans="1:34" ht="19.2" customHeight="1">
      <c r="A141" s="901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1406</v>
      </c>
      <c r="H141" s="140">
        <f t="shared" si="92"/>
        <v>71593.52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1360.6451612903238</v>
      </c>
      <c r="O141" s="142">
        <f t="shared" si="94"/>
        <v>71.612903225806519</v>
      </c>
      <c r="P141" s="105">
        <f t="shared" si="89"/>
        <v>0</v>
      </c>
      <c r="Q141" s="143">
        <f t="shared" si="90"/>
        <v>-4.1765704584040009</v>
      </c>
      <c r="R141" s="145">
        <f t="shared" si="91"/>
        <v>0.94489247311828051</v>
      </c>
      <c r="S141" s="904"/>
      <c r="T141" s="270">
        <v>0.79305555555555551</v>
      </c>
      <c r="U141" s="332">
        <v>0.83611111111111103</v>
      </c>
      <c r="V141" s="108">
        <v>22</v>
      </c>
      <c r="W141" s="328">
        <f t="shared" si="95"/>
        <v>61.999999999999943</v>
      </c>
      <c r="X141" s="104">
        <v>0.78194444444444444</v>
      </c>
      <c r="Y141" s="104">
        <v>0.79166666666666663</v>
      </c>
      <c r="Z141" s="105"/>
      <c r="AA141" s="105"/>
      <c r="AB141" s="897"/>
      <c r="AC141" s="897"/>
      <c r="AD141" s="357"/>
      <c r="AE141" s="357"/>
      <c r="AF141" s="97">
        <f t="shared" si="61"/>
        <v>-79.354838709676187</v>
      </c>
      <c r="AG141" s="190">
        <f t="shared" si="62"/>
        <v>0.9448924731182804</v>
      </c>
      <c r="AH141" s="896"/>
    </row>
    <row r="142" spans="1:34" ht="19.2" customHeight="1">
      <c r="A142" s="901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704</v>
      </c>
      <c r="H142" s="140">
        <f t="shared" si="92"/>
        <v>35671.68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1319.9999999999982</v>
      </c>
      <c r="O142" s="142">
        <f t="shared" si="94"/>
        <v>77.647058823529306</v>
      </c>
      <c r="P142" s="105">
        <f t="shared" si="89"/>
        <v>0</v>
      </c>
      <c r="Q142" s="143">
        <f t="shared" si="90"/>
        <v>-7.0588235294118675</v>
      </c>
      <c r="R142" s="316">
        <f t="shared" si="91"/>
        <v>0.91666666666666541</v>
      </c>
      <c r="S142" s="904"/>
      <c r="T142" s="270">
        <v>0.84097222222222212</v>
      </c>
      <c r="U142" s="332">
        <v>0.86319444444444438</v>
      </c>
      <c r="V142" s="108">
        <v>7</v>
      </c>
      <c r="W142" s="328">
        <f t="shared" si="95"/>
        <v>32.000000000000043</v>
      </c>
      <c r="X142" s="104"/>
      <c r="Y142" s="104"/>
      <c r="Z142" s="105"/>
      <c r="AA142" s="105"/>
      <c r="AB142" s="897"/>
      <c r="AC142" s="897"/>
      <c r="AD142" s="357"/>
      <c r="AE142" s="357">
        <v>1</v>
      </c>
      <c r="AF142" s="97">
        <f t="shared" si="61"/>
        <v>-120.00000000000182</v>
      </c>
      <c r="AG142" s="190">
        <f t="shared" si="62"/>
        <v>0.91666666666666541</v>
      </c>
      <c r="AH142" s="896"/>
    </row>
    <row r="143" spans="1:34" ht="19.2" customHeight="1">
      <c r="A143" s="901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974</v>
      </c>
      <c r="H143" s="140">
        <f t="shared" si="92"/>
        <v>49177.26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1328.1818181818182</v>
      </c>
      <c r="O143" s="177">
        <f t="shared" si="94"/>
        <v>94.870129870129873</v>
      </c>
      <c r="P143" s="105">
        <f t="shared" si="89"/>
        <v>0</v>
      </c>
      <c r="Q143" s="143">
        <f t="shared" si="90"/>
        <v>-7.9870129870129887</v>
      </c>
      <c r="R143" s="145">
        <f t="shared" si="91"/>
        <v>0.92234848484848486</v>
      </c>
      <c r="S143" s="904"/>
      <c r="T143" s="270">
        <v>0.86805555555555547</v>
      </c>
      <c r="U143" s="332">
        <v>0.89861111111111103</v>
      </c>
      <c r="V143" s="108">
        <v>7</v>
      </c>
      <c r="W143" s="328">
        <f t="shared" si="95"/>
        <v>44</v>
      </c>
      <c r="X143" s="104"/>
      <c r="Y143" s="104"/>
      <c r="Z143" s="105"/>
      <c r="AA143" s="105"/>
      <c r="AB143" s="897"/>
      <c r="AC143" s="897"/>
      <c r="AD143" s="357"/>
      <c r="AE143" s="357"/>
      <c r="AF143" s="97">
        <f t="shared" si="61"/>
        <v>-111.81818181818176</v>
      </c>
      <c r="AG143" s="190">
        <f t="shared" si="62"/>
        <v>0.92234848484848486</v>
      </c>
      <c r="AH143" s="896"/>
    </row>
    <row r="144" spans="1:34" ht="19.2" customHeight="1">
      <c r="A144" s="901"/>
      <c r="B144" s="83" t="s">
        <v>241</v>
      </c>
      <c r="C144" s="233"/>
      <c r="D144" s="88" t="s">
        <v>214</v>
      </c>
      <c r="E144" s="334"/>
      <c r="F144" s="90">
        <v>51.06</v>
      </c>
      <c r="G144" s="107">
        <v>1089</v>
      </c>
      <c r="H144" s="140">
        <f t="shared" si="92"/>
        <v>55604.340000000004</v>
      </c>
      <c r="I144" s="357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1361.2500000000005</v>
      </c>
      <c r="O144" s="142">
        <f t="shared" si="94"/>
        <v>85.078125000000028</v>
      </c>
      <c r="P144" s="105">
        <f t="shared" si="89"/>
        <v>0</v>
      </c>
      <c r="Q144" s="143">
        <f t="shared" si="90"/>
        <v>-8.6718749999999716</v>
      </c>
      <c r="R144" s="145">
        <f t="shared" si="91"/>
        <v>0.90750000000000031</v>
      </c>
      <c r="S144" s="904"/>
      <c r="T144" s="270">
        <v>0.90347222222222212</v>
      </c>
      <c r="U144" s="332">
        <v>0.93680555555555545</v>
      </c>
      <c r="V144" s="108">
        <v>7</v>
      </c>
      <c r="W144" s="328">
        <f t="shared" si="95"/>
        <v>47.999999999999986</v>
      </c>
      <c r="X144" s="104"/>
      <c r="Y144" s="104"/>
      <c r="Z144" s="105"/>
      <c r="AA144" s="105"/>
      <c r="AB144" s="897"/>
      <c r="AC144" s="897"/>
      <c r="AD144" s="357"/>
      <c r="AE144" s="357"/>
      <c r="AF144" s="97">
        <f t="shared" si="61"/>
        <v>-138.74999999999955</v>
      </c>
      <c r="AG144" s="190">
        <f t="shared" si="62"/>
        <v>0.90750000000000031</v>
      </c>
      <c r="AH144" s="896"/>
    </row>
    <row r="145" spans="1:34" ht="19.2" customHeight="1">
      <c r="A145" s="90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357"/>
      <c r="AE145" s="357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357"/>
      <c r="AE146" s="357"/>
      <c r="AF146" s="105"/>
      <c r="AG146" s="145"/>
      <c r="AH146" s="896"/>
    </row>
    <row r="147" spans="1:34" ht="19.2" customHeight="1">
      <c r="A147" s="902"/>
      <c r="B147" s="337">
        <v>0</v>
      </c>
      <c r="C147" s="160" t="s">
        <v>377</v>
      </c>
      <c r="D147" s="893" t="s">
        <v>351</v>
      </c>
      <c r="E147" s="893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1330.7107655584111</v>
      </c>
      <c r="O147" s="324">
        <f t="shared" si="96"/>
        <v>79.438246507054401</v>
      </c>
      <c r="P147" s="102">
        <f t="shared" ref="P147:P152" si="97">M147-J147</f>
        <v>0</v>
      </c>
      <c r="Q147" s="209">
        <f t="shared" ref="Q147:Q152" si="98">O147-L147</f>
        <v>-9.1601161274730885</v>
      </c>
      <c r="R147" s="339">
        <f t="shared" ref="R147:R152" si="99">O147/L147</f>
        <v>0.89661077411487833</v>
      </c>
      <c r="S147" s="905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1</v>
      </c>
      <c r="AF147" s="278">
        <f t="shared" si="61"/>
        <v>-151.78923444158886</v>
      </c>
      <c r="AG147" s="340">
        <f t="shared" si="62"/>
        <v>0.89761265804951851</v>
      </c>
      <c r="AH147" s="896"/>
    </row>
    <row r="148" spans="1:34" ht="19.2" customHeight="1">
      <c r="A148" s="908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1554.6</v>
      </c>
      <c r="H148" s="140">
        <f t="shared" ref="H148:H172" si="100">F148*G148</f>
        <v>57395.832000000002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101">G148/W148*60</f>
        <v>1554.5999999999992</v>
      </c>
      <c r="O148" s="95">
        <f t="shared" ref="O148:O152" si="102">N148/M148</f>
        <v>129.54999999999993</v>
      </c>
      <c r="P148" s="97">
        <f t="shared" si="97"/>
        <v>0</v>
      </c>
      <c r="Q148" s="98">
        <f t="shared" si="98"/>
        <v>-37.116666666666731</v>
      </c>
      <c r="R148" s="100">
        <f t="shared" si="99"/>
        <v>0.77729999999999955</v>
      </c>
      <c r="S148" s="909">
        <f>R160</f>
        <v>0.86535460230085637</v>
      </c>
      <c r="T148" s="327">
        <v>0.45833333333333331</v>
      </c>
      <c r="U148" s="232">
        <v>0.5</v>
      </c>
      <c r="V148" s="83">
        <v>5</v>
      </c>
      <c r="W148" s="93">
        <f>(U148-T148)*24*60</f>
        <v>60.000000000000028</v>
      </c>
      <c r="X148" s="104"/>
      <c r="Y148" s="104"/>
      <c r="Z148" s="105"/>
      <c r="AA148" s="105"/>
      <c r="AB148" s="897"/>
      <c r="AC148" s="897"/>
      <c r="AD148" s="357"/>
      <c r="AE148" s="357"/>
      <c r="AF148" s="97">
        <f t="shared" si="61"/>
        <v>-445.40000000000077</v>
      </c>
      <c r="AG148" s="190">
        <f t="shared" si="62"/>
        <v>0.77729999999999966</v>
      </c>
      <c r="AH148" s="896">
        <f>AG160</f>
        <v>0.83181439117754263</v>
      </c>
    </row>
    <row r="149" spans="1:34" ht="19.2" customHeight="1">
      <c r="A149" s="908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627</v>
      </c>
      <c r="H149" s="140">
        <f t="shared" si="100"/>
        <v>16615.5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1567.499999999995</v>
      </c>
      <c r="O149" s="95">
        <f t="shared" si="102"/>
        <v>130.62499999999957</v>
      </c>
      <c r="P149" s="97">
        <f t="shared" si="97"/>
        <v>0</v>
      </c>
      <c r="Q149" s="98">
        <f t="shared" si="98"/>
        <v>-36.041666666667084</v>
      </c>
      <c r="R149" s="100">
        <f t="shared" si="99"/>
        <v>0.7837499999999975</v>
      </c>
      <c r="S149" s="910"/>
      <c r="T149" s="327">
        <v>0.50347222222222221</v>
      </c>
      <c r="U149" s="232">
        <v>0.52013888888888893</v>
      </c>
      <c r="V149" s="83">
        <v>5</v>
      </c>
      <c r="W149" s="93">
        <f t="shared" ref="W149:W159" si="103">(U149-T149)*24*60</f>
        <v>24.000000000000075</v>
      </c>
      <c r="X149" s="104"/>
      <c r="Y149" s="104"/>
      <c r="Z149" s="105"/>
      <c r="AA149" s="105"/>
      <c r="AB149" s="897"/>
      <c r="AC149" s="897"/>
      <c r="AD149" s="357"/>
      <c r="AE149" s="357"/>
      <c r="AF149" s="97">
        <f t="shared" si="61"/>
        <v>-432.500000000005</v>
      </c>
      <c r="AG149" s="190">
        <f t="shared" si="62"/>
        <v>0.7837499999999975</v>
      </c>
      <c r="AH149" s="898"/>
    </row>
    <row r="150" spans="1:34" ht="19.2" customHeight="1">
      <c r="A150" s="908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98</v>
      </c>
      <c r="H150" s="140">
        <f t="shared" si="100"/>
        <v>5439.98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1470.000000000005</v>
      </c>
      <c r="O150" s="95">
        <f t="shared" si="102"/>
        <v>183.75000000000063</v>
      </c>
      <c r="P150" s="97">
        <f t="shared" si="97"/>
        <v>0</v>
      </c>
      <c r="Q150" s="98">
        <f t="shared" si="98"/>
        <v>-3.7499999999993747</v>
      </c>
      <c r="R150" s="100">
        <f t="shared" si="99"/>
        <v>0.98000000000000331</v>
      </c>
      <c r="S150" s="910"/>
      <c r="T150" s="327">
        <v>0.70833333333333337</v>
      </c>
      <c r="U150" s="232">
        <v>0.71111111111111114</v>
      </c>
      <c r="V150" s="83">
        <v>5</v>
      </c>
      <c r="W150" s="93">
        <f t="shared" si="103"/>
        <v>3.9999999999999858</v>
      </c>
      <c r="X150" s="291"/>
      <c r="Y150" s="291"/>
      <c r="Z150" s="292"/>
      <c r="AA150" s="292"/>
      <c r="AB150" s="897"/>
      <c r="AC150" s="897"/>
      <c r="AD150" s="357"/>
      <c r="AE150" s="357"/>
      <c r="AF150" s="97">
        <f t="shared" si="61"/>
        <v>-29.999999999994998</v>
      </c>
      <c r="AG150" s="190">
        <f t="shared" si="62"/>
        <v>0.98000000000000331</v>
      </c>
      <c r="AH150" s="898"/>
    </row>
    <row r="151" spans="1:34" s="293" customFormat="1" ht="19.2" customHeight="1">
      <c r="A151" s="908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1554</v>
      </c>
      <c r="H151" s="140">
        <f t="shared" si="100"/>
        <v>44397.78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1456.8750000000018</v>
      </c>
      <c r="O151" s="95">
        <f t="shared" si="102"/>
        <v>182.10937500000023</v>
      </c>
      <c r="P151" s="97">
        <f t="shared" si="97"/>
        <v>0</v>
      </c>
      <c r="Q151" s="98">
        <f t="shared" si="98"/>
        <v>-5.3906249999997726</v>
      </c>
      <c r="R151" s="100">
        <f t="shared" si="99"/>
        <v>0.97125000000000117</v>
      </c>
      <c r="S151" s="910"/>
      <c r="T151" s="327">
        <v>0.71527777777777779</v>
      </c>
      <c r="U151" s="232">
        <v>0.75972222222222219</v>
      </c>
      <c r="V151" s="83">
        <v>6</v>
      </c>
      <c r="W151" s="93">
        <f t="shared" si="103"/>
        <v>63.999999999999929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-43.124999999998181</v>
      </c>
      <c r="AG151" s="190">
        <f t="shared" si="62"/>
        <v>0.97125000000000117</v>
      </c>
      <c r="AH151" s="898"/>
    </row>
    <row r="152" spans="1:34" s="293" customFormat="1" ht="19.2" customHeight="1">
      <c r="A152" s="908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421</v>
      </c>
      <c r="H152" s="140">
        <f t="shared" si="100"/>
        <v>22944.5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971.53846153845905</v>
      </c>
      <c r="O152" s="95">
        <f t="shared" si="102"/>
        <v>46.263736263736142</v>
      </c>
      <c r="P152" s="97">
        <f t="shared" si="97"/>
        <v>0</v>
      </c>
      <c r="Q152" s="98">
        <f t="shared" si="98"/>
        <v>-22.307692307692427</v>
      </c>
      <c r="R152" s="100">
        <f t="shared" si="99"/>
        <v>0.67467948717948545</v>
      </c>
      <c r="S152" s="910"/>
      <c r="T152" s="342">
        <v>0.76458333333333328</v>
      </c>
      <c r="U152" s="270">
        <v>0.78263888888888888</v>
      </c>
      <c r="V152" s="114">
        <v>7</v>
      </c>
      <c r="W152" s="93">
        <f t="shared" si="103"/>
        <v>26.000000000000068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-468.46153846154095</v>
      </c>
      <c r="AG152" s="190">
        <f t="shared" si="62"/>
        <v>0.67467948717948545</v>
      </c>
      <c r="AH152" s="898"/>
    </row>
    <row r="153" spans="1:34" s="293" customFormat="1" ht="19.2" customHeight="1">
      <c r="A153" s="90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10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10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1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1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1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379</v>
      </c>
      <c r="D160" s="906" t="s">
        <v>351</v>
      </c>
      <c r="E160" s="907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4">AVERAGE(M148:M159)</f>
        <v>12.2</v>
      </c>
      <c r="N160" s="350">
        <f t="shared" si="104"/>
        <v>1404.102692307692</v>
      </c>
      <c r="O160" s="351">
        <f t="shared" si="104"/>
        <v>134.45962225274732</v>
      </c>
      <c r="P160" s="127">
        <f t="shared" ref="P160:P166" si="105">M160-J160</f>
        <v>0</v>
      </c>
      <c r="Q160" s="128">
        <f t="shared" ref="Q160:Q166" si="106">O160-L160</f>
        <v>-20.921330128205028</v>
      </c>
      <c r="R160" s="352">
        <f>O160/L160</f>
        <v>0.86535460230085637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-283.897307692308</v>
      </c>
      <c r="AG160" s="200">
        <f t="shared" si="62"/>
        <v>0.83181439117754263</v>
      </c>
      <c r="AH160" s="898"/>
    </row>
    <row r="161" spans="1:36" ht="19.2" customHeight="1">
      <c r="A161" s="895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2001.3</v>
      </c>
      <c r="H161" s="140">
        <f t="shared" ref="H161:H170" si="107">F161*G161</f>
        <v>60299.168999999994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1111.8333333333335</v>
      </c>
      <c r="O161" s="142">
        <f t="shared" ref="O161:O166" si="109">N161/M161</f>
        <v>61.768518518518526</v>
      </c>
      <c r="P161" s="105">
        <f t="shared" si="105"/>
        <v>0</v>
      </c>
      <c r="Q161" s="143">
        <f t="shared" si="106"/>
        <v>-4.8981481481481453</v>
      </c>
      <c r="R161" s="145">
        <f t="shared" ref="R161:R166" si="110">O161/L161</f>
        <v>0.92652777777777784</v>
      </c>
      <c r="S161" s="896">
        <f>R173</f>
        <v>0.92484670558377224</v>
      </c>
      <c r="T161" s="101">
        <v>0.16666666666666666</v>
      </c>
      <c r="U161" s="101">
        <v>0.24166666666666664</v>
      </c>
      <c r="V161" s="357">
        <v>5</v>
      </c>
      <c r="W161" s="146">
        <f t="shared" ref="W161:W172" si="111">(U161-T161)*24*60</f>
        <v>107.99999999999997</v>
      </c>
      <c r="X161" s="154"/>
      <c r="Y161" s="154"/>
      <c r="Z161" s="105"/>
      <c r="AA161" s="105"/>
      <c r="AB161" s="897"/>
      <c r="AC161" s="897"/>
      <c r="AD161" s="357">
        <v>1</v>
      </c>
      <c r="AE161" s="357"/>
      <c r="AF161" s="105">
        <f t="shared" si="61"/>
        <v>-88.166666666666515</v>
      </c>
      <c r="AG161" s="145">
        <f t="shared" si="62"/>
        <v>0.92652777777777795</v>
      </c>
      <c r="AH161" s="896">
        <f>AG173</f>
        <v>0.92695738639407366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2932</v>
      </c>
      <c r="H162" s="140">
        <f t="shared" si="107"/>
        <v>100362.35999999999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2145.3658536585358</v>
      </c>
      <c r="O162" s="142">
        <f t="shared" si="109"/>
        <v>165.02814258911815</v>
      </c>
      <c r="P162" s="105">
        <f t="shared" si="105"/>
        <v>0</v>
      </c>
      <c r="Q162" s="143">
        <f t="shared" si="106"/>
        <v>-8.0487804878049189</v>
      </c>
      <c r="R162" s="145">
        <f t="shared" si="110"/>
        <v>0.95349593495934937</v>
      </c>
      <c r="S162" s="896"/>
      <c r="T162" s="101">
        <v>0.25694444444444442</v>
      </c>
      <c r="U162" s="101">
        <v>0.31388888888888888</v>
      </c>
      <c r="V162" s="357">
        <v>22</v>
      </c>
      <c r="W162" s="146">
        <f t="shared" si="111"/>
        <v>82.000000000000028</v>
      </c>
      <c r="X162" s="154">
        <v>0.24583333333333335</v>
      </c>
      <c r="Y162" s="154">
        <v>0.25555555555555559</v>
      </c>
      <c r="Z162" s="105"/>
      <c r="AA162" s="105"/>
      <c r="AB162" s="897"/>
      <c r="AC162" s="897"/>
      <c r="AD162" s="357"/>
      <c r="AE162" s="357"/>
      <c r="AF162" s="105">
        <f t="shared" si="61"/>
        <v>-104.6341463414642</v>
      </c>
      <c r="AG162" s="145">
        <f t="shared" si="62"/>
        <v>0.95349593495934926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2409.6</v>
      </c>
      <c r="H163" s="140">
        <f t="shared" si="107"/>
        <v>82480.607999999993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2126.1176470588234</v>
      </c>
      <c r="O163" s="142">
        <f t="shared" si="109"/>
        <v>193.28342245989305</v>
      </c>
      <c r="P163" s="105">
        <f t="shared" si="105"/>
        <v>0</v>
      </c>
      <c r="Q163" s="143">
        <f t="shared" si="106"/>
        <v>-11.262032085561486</v>
      </c>
      <c r="R163" s="145">
        <f t="shared" si="110"/>
        <v>0.94494117647058828</v>
      </c>
      <c r="S163" s="896"/>
      <c r="T163" s="101">
        <v>0.31874999999999998</v>
      </c>
      <c r="U163" s="101">
        <v>0.3659722222222222</v>
      </c>
      <c r="V163" s="357">
        <v>7</v>
      </c>
      <c r="W163" s="146">
        <f t="shared" si="111"/>
        <v>68</v>
      </c>
      <c r="X163" s="154"/>
      <c r="Y163" s="154"/>
      <c r="Z163" s="105"/>
      <c r="AA163" s="105"/>
      <c r="AB163" s="897"/>
      <c r="AC163" s="897"/>
      <c r="AD163" s="357"/>
      <c r="AE163" s="357"/>
      <c r="AF163" s="105">
        <f t="shared" si="61"/>
        <v>-123.88235294117658</v>
      </c>
      <c r="AG163" s="145">
        <f t="shared" si="62"/>
        <v>0.94494117647058817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5474</v>
      </c>
      <c r="H164" s="140">
        <f t="shared" si="107"/>
        <v>199308.33999999997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2451.0447761194027</v>
      </c>
      <c r="O164" s="142">
        <f t="shared" si="109"/>
        <v>245.10447761194027</v>
      </c>
      <c r="P164" s="105">
        <f t="shared" si="105"/>
        <v>0</v>
      </c>
      <c r="Q164" s="143">
        <f t="shared" si="106"/>
        <v>-31.795522388059709</v>
      </c>
      <c r="R164" s="145">
        <f t="shared" si="110"/>
        <v>0.88517326692647269</v>
      </c>
      <c r="S164" s="896"/>
      <c r="T164" s="101">
        <v>0.4055555555555555</v>
      </c>
      <c r="U164" s="101">
        <v>0.49861111111111106</v>
      </c>
      <c r="V164" s="357">
        <v>4</v>
      </c>
      <c r="W164" s="146">
        <f t="shared" si="111"/>
        <v>134</v>
      </c>
      <c r="X164" s="154"/>
      <c r="Y164" s="154"/>
      <c r="Z164" s="105"/>
      <c r="AA164" s="105"/>
      <c r="AB164" s="897"/>
      <c r="AC164" s="897"/>
      <c r="AD164" s="357"/>
      <c r="AE164" s="357"/>
      <c r="AF164" s="105">
        <f>N164-K164</f>
        <v>-317.95522388059726</v>
      </c>
      <c r="AG164" s="145">
        <f>N164/K164</f>
        <v>0.88517326692647269</v>
      </c>
      <c r="AH164" s="896"/>
    </row>
    <row r="165" spans="1:36" ht="19.2" customHeight="1">
      <c r="A165" s="895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1606.4</v>
      </c>
      <c r="H165" s="140">
        <f t="shared" si="107"/>
        <v>54987.072</v>
      </c>
      <c r="I165" s="357"/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2095.304347826087</v>
      </c>
      <c r="O165" s="142">
        <f t="shared" si="109"/>
        <v>190.48221343873519</v>
      </c>
      <c r="P165" s="105">
        <f t="shared" si="105"/>
        <v>0</v>
      </c>
      <c r="Q165" s="143">
        <f t="shared" si="106"/>
        <v>-14.063241106719346</v>
      </c>
      <c r="R165" s="145">
        <f t="shared" si="110"/>
        <v>0.93124637681159428</v>
      </c>
      <c r="S165" s="896"/>
      <c r="T165" s="101">
        <v>0.51388888888888884</v>
      </c>
      <c r="U165" s="101">
        <v>0.54583333333333328</v>
      </c>
      <c r="V165" s="357">
        <v>22</v>
      </c>
      <c r="W165" s="146">
        <f t="shared" si="111"/>
        <v>46</v>
      </c>
      <c r="X165" s="154">
        <v>0.50277777777777777</v>
      </c>
      <c r="Y165" s="154">
        <v>0.51250000000000007</v>
      </c>
      <c r="Z165" s="105"/>
      <c r="AA165" s="105"/>
      <c r="AB165" s="897"/>
      <c r="AC165" s="897"/>
      <c r="AD165" s="357"/>
      <c r="AE165" s="357"/>
      <c r="AF165" s="105">
        <f>N165-K165</f>
        <v>-154.695652173913</v>
      </c>
      <c r="AG165" s="145">
        <f>N165/K165</f>
        <v>0.93124637681159417</v>
      </c>
      <c r="AH165" s="896"/>
    </row>
    <row r="166" spans="1:36" ht="19.2" customHeight="1">
      <c r="A166" s="895"/>
      <c r="B166" s="186" t="s">
        <v>240</v>
      </c>
      <c r="C166" s="186"/>
      <c r="D166" s="137" t="s">
        <v>217</v>
      </c>
      <c r="E166" s="138"/>
      <c r="F166" s="201">
        <v>30.13</v>
      </c>
      <c r="G166" s="107">
        <v>857.69999999999993</v>
      </c>
      <c r="H166" s="140">
        <f t="shared" si="107"/>
        <v>25842.500999999997</v>
      </c>
      <c r="I166" s="357">
        <v>1</v>
      </c>
      <c r="J166" s="157">
        <v>18</v>
      </c>
      <c r="K166" s="107">
        <v>1200</v>
      </c>
      <c r="L166" s="142">
        <v>66.666666666666671</v>
      </c>
      <c r="M166" s="157">
        <v>18</v>
      </c>
      <c r="N166" s="107">
        <f t="shared" si="108"/>
        <v>1118.7391304347825</v>
      </c>
      <c r="O166" s="142">
        <f t="shared" si="109"/>
        <v>62.15217391304347</v>
      </c>
      <c r="P166" s="105">
        <f t="shared" si="105"/>
        <v>0</v>
      </c>
      <c r="Q166" s="143">
        <f t="shared" si="106"/>
        <v>-4.5144927536232018</v>
      </c>
      <c r="R166" s="145">
        <f t="shared" si="110"/>
        <v>0.93228260869565194</v>
      </c>
      <c r="S166" s="896"/>
      <c r="T166" s="101">
        <v>0.55069444444444438</v>
      </c>
      <c r="U166" s="101">
        <v>0.58263888888888882</v>
      </c>
      <c r="V166" s="357">
        <v>7</v>
      </c>
      <c r="W166" s="146">
        <f t="shared" si="111"/>
        <v>46</v>
      </c>
      <c r="X166" s="154"/>
      <c r="Y166" s="154"/>
      <c r="Z166" s="105"/>
      <c r="AA166" s="105"/>
      <c r="AB166" s="897"/>
      <c r="AC166" s="897"/>
      <c r="AD166" s="357"/>
      <c r="AE166" s="357"/>
      <c r="AF166" s="105">
        <f>N166-K166</f>
        <v>-81.26086956521749</v>
      </c>
      <c r="AG166" s="145">
        <f>N166/K166</f>
        <v>0.93228260869565205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896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357"/>
      <c r="AE167" s="357"/>
      <c r="AF167" s="105">
        <f t="shared" si="61"/>
        <v>0</v>
      </c>
      <c r="AG167" s="14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896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357"/>
      <c r="AE168" s="357"/>
      <c r="AF168" s="105">
        <f t="shared" si="61"/>
        <v>0</v>
      </c>
      <c r="AG168" s="14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896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357"/>
      <c r="AE169" s="357"/>
      <c r="AF169" s="105">
        <f t="shared" si="61"/>
        <v>0</v>
      </c>
      <c r="AG169" s="14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896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357"/>
      <c r="AE170" s="357"/>
      <c r="AF170" s="105">
        <f t="shared" si="61"/>
        <v>0</v>
      </c>
      <c r="AG170" s="14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896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357"/>
      <c r="AE171" s="357"/>
      <c r="AF171" s="105"/>
      <c r="AG171" s="14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896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357"/>
      <c r="AE172" s="357"/>
      <c r="AF172" s="105"/>
      <c r="AG172" s="145"/>
      <c r="AH172" s="896"/>
    </row>
    <row r="173" spans="1:36" ht="19.2" customHeight="1">
      <c r="A173" s="895"/>
      <c r="B173" s="186">
        <v>0</v>
      </c>
      <c r="C173" s="160" t="s">
        <v>381</v>
      </c>
      <c r="D173" s="893" t="s">
        <v>351</v>
      </c>
      <c r="E173" s="893"/>
      <c r="F173" s="161"/>
      <c r="G173" s="126"/>
      <c r="H173" s="162"/>
      <c r="I173" s="163"/>
      <c r="J173" s="126">
        <v>13.5</v>
      </c>
      <c r="K173" s="126">
        <v>1986.5</v>
      </c>
      <c r="L173" s="164">
        <v>165.40019425019423</v>
      </c>
      <c r="M173" s="126">
        <f t="shared" ref="M173:O173" si="112">AVERAGE(M161:M172)</f>
        <v>13.5</v>
      </c>
      <c r="N173" s="126">
        <f t="shared" si="112"/>
        <v>1841.4008480718273</v>
      </c>
      <c r="O173" s="164">
        <f t="shared" si="112"/>
        <v>152.96982475520812</v>
      </c>
      <c r="P173" s="105">
        <f>M173-J173</f>
        <v>0</v>
      </c>
      <c r="Q173" s="143">
        <f>O173-L173</f>
        <v>-12.43036949498611</v>
      </c>
      <c r="R173" s="165">
        <f>O173/L173</f>
        <v>0.92484670558377224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1"/>
        <v>-145.09915192817266</v>
      </c>
      <c r="AG173" s="145">
        <f t="shared" si="62"/>
        <v>0.92695738639407366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31" sqref="L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318</v>
      </c>
      <c r="E3" s="829"/>
      <c r="F3" s="818" t="s">
        <v>2</v>
      </c>
      <c r="G3" s="779"/>
      <c r="H3" s="830">
        <v>238071.8</v>
      </c>
      <c r="I3" s="831"/>
      <c r="J3" s="818" t="s">
        <v>3</v>
      </c>
      <c r="K3" s="779"/>
      <c r="L3" s="823">
        <v>7245907.1610132745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388.68567411077822</v>
      </c>
      <c r="G6" s="820"/>
      <c r="H6" s="798">
        <f>AVERAGE(D13:P13,Q13)</f>
        <v>136.61919152634269</v>
      </c>
      <c r="I6" s="799"/>
      <c r="J6" s="798">
        <f>AVERAGE(D30:E30,G30:H30)</f>
        <v>711.25</v>
      </c>
      <c r="K6" s="799"/>
      <c r="L6" s="800">
        <f>AVERAGE(J30:M30)</f>
        <v>948.35403726708068</v>
      </c>
      <c r="M6" s="801"/>
      <c r="N6" s="802">
        <v>0</v>
      </c>
      <c r="O6" s="787">
        <v>0</v>
      </c>
      <c r="P6" s="803">
        <v>4</v>
      </c>
      <c r="Q6" s="787">
        <v>3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363.86166956799622</v>
      </c>
      <c r="G7" s="791"/>
      <c r="H7" s="792">
        <f>AVERAGE(D14:P14,Q14)</f>
        <v>122.50894901238546</v>
      </c>
      <c r="I7" s="793"/>
      <c r="J7" s="792">
        <f>AVERAGE(D31:E31,G31:H31)</f>
        <v>721.8504429836255</v>
      </c>
      <c r="K7" s="793"/>
      <c r="L7" s="794">
        <f>AVERAGE(J31:M31)</f>
        <v>850.60741809700448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0.90762266755308729</v>
      </c>
      <c r="G8" s="797"/>
      <c r="H8" s="796">
        <f>AVERAGE(D15:O15,P15:Q15)</f>
        <v>0.89116235067151806</v>
      </c>
      <c r="I8" s="797"/>
      <c r="J8" s="796">
        <f>AVERAGE(D32:E32,G32:H32)</f>
        <v>0.97499919428940918</v>
      </c>
      <c r="K8" s="797"/>
      <c r="L8" s="796">
        <f>AVERAGE(J32:M32)</f>
        <v>0.89785724990225835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88.653404344193817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128.4892244454135</v>
      </c>
      <c r="E14" s="18">
        <v>91.86862370726864</v>
      </c>
      <c r="F14" s="18">
        <v>127.70334604189209</v>
      </c>
      <c r="G14" s="18">
        <v>270.07746462167546</v>
      </c>
      <c r="H14" s="18">
        <v>228.58773898445435</v>
      </c>
      <c r="I14" s="18">
        <v>74.580955634962905</v>
      </c>
      <c r="J14" s="18">
        <v>69.193374413857285</v>
      </c>
      <c r="K14" s="18">
        <v>64.727177769525824</v>
      </c>
      <c r="L14" s="18">
        <v>80.330543355480032</v>
      </c>
      <c r="M14" s="18">
        <v>74.685569672495134</v>
      </c>
      <c r="N14" s="18">
        <v>78.714862041889859</v>
      </c>
      <c r="O14" s="18">
        <v>131.40214331132316</v>
      </c>
      <c r="P14" s="18">
        <v>165.13154158492273</v>
      </c>
      <c r="Q14" s="8">
        <v>129.63272058823532</v>
      </c>
    </row>
    <row r="15" spans="2:17" ht="39.9" customHeight="1">
      <c r="B15" s="772"/>
      <c r="C15" s="28" t="s">
        <v>61</v>
      </c>
      <c r="D15" s="9">
        <f t="shared" ref="D15:Q15" si="0">D14/D13</f>
        <v>0.88492054417730437</v>
      </c>
      <c r="E15" s="9">
        <f t="shared" si="0"/>
        <v>0.85155934820940093</v>
      </c>
      <c r="F15" s="9">
        <f t="shared" si="0"/>
        <v>0.88748357875810024</v>
      </c>
      <c r="G15" s="9">
        <f t="shared" si="0"/>
        <v>0.8944725398502047</v>
      </c>
      <c r="H15" s="9">
        <f t="shared" si="0"/>
        <v>0.9846856448561111</v>
      </c>
      <c r="I15" s="9">
        <f t="shared" si="0"/>
        <v>0.89405322763572403</v>
      </c>
      <c r="J15" s="9">
        <f t="shared" si="0"/>
        <v>0.86451960375585413</v>
      </c>
      <c r="K15" s="9">
        <f t="shared" si="0"/>
        <v>0.8841104223563192</v>
      </c>
      <c r="L15" s="9">
        <f t="shared" si="0"/>
        <v>0.90611910450273792</v>
      </c>
      <c r="M15" s="9">
        <f t="shared" si="0"/>
        <v>0.90434526134052839</v>
      </c>
      <c r="N15" s="9">
        <f t="shared" si="0"/>
        <v>0.89422328820495656</v>
      </c>
      <c r="O15" s="9">
        <f t="shared" si="0"/>
        <v>0.84567729375966494</v>
      </c>
      <c r="P15" s="30">
        <f t="shared" si="0"/>
        <v>0.915884914739442</v>
      </c>
      <c r="Q15" s="10">
        <f t="shared" si="0"/>
        <v>0.86421813725490215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0.36805555555555558</v>
      </c>
    </row>
    <row r="17" spans="2:23" ht="22.8" customHeight="1">
      <c r="B17" s="774"/>
      <c r="C17" s="28" t="s">
        <v>36</v>
      </c>
      <c r="D17" s="11">
        <v>0.65833333333333321</v>
      </c>
      <c r="E17" s="11">
        <v>0.47569444444444442</v>
      </c>
      <c r="F17" s="11">
        <v>0.50972222222222219</v>
      </c>
      <c r="G17" s="11">
        <v>0.54097222222222208</v>
      </c>
      <c r="H17" s="11">
        <v>0.5576388888888888</v>
      </c>
      <c r="I17" s="11">
        <v>0.64097222222222217</v>
      </c>
      <c r="J17" s="11">
        <v>0.60624999999999984</v>
      </c>
      <c r="K17" s="11">
        <v>0.62638888888888877</v>
      </c>
      <c r="L17" s="11">
        <v>0.90763888888888877</v>
      </c>
      <c r="M17" s="11">
        <v>0.92847222222222225</v>
      </c>
      <c r="N17" s="11">
        <v>0.94444444444444431</v>
      </c>
      <c r="O17" s="21">
        <v>0.77916666666666667</v>
      </c>
      <c r="P17" s="11">
        <v>0.52777777777777779</v>
      </c>
      <c r="Q17" s="31">
        <v>0.53611111111111109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8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16.166666666666668</v>
      </c>
      <c r="M22" s="35">
        <v>18.5</v>
      </c>
      <c r="N22" s="35">
        <v>17</v>
      </c>
      <c r="O22" s="35">
        <v>12</v>
      </c>
      <c r="P22" s="35">
        <v>13</v>
      </c>
      <c r="Q22" s="36">
        <v>13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176.9430294454551</v>
      </c>
      <c r="E31" s="7">
        <v>832.48560143560223</v>
      </c>
      <c r="F31" s="7">
        <v>0</v>
      </c>
      <c r="G31" s="7">
        <v>821.88666587326054</v>
      </c>
      <c r="H31" s="44">
        <v>1056.0864751801844</v>
      </c>
      <c r="I31" s="43">
        <v>0</v>
      </c>
      <c r="J31" s="7">
        <v>821.79552938196491</v>
      </c>
      <c r="K31" s="7">
        <v>695.73313782991454</v>
      </c>
      <c r="L31" s="7">
        <v>800.05769289034924</v>
      </c>
      <c r="M31" s="44">
        <v>1084.8433122857889</v>
      </c>
      <c r="N31" s="27"/>
      <c r="O31" s="27"/>
      <c r="P31" s="27"/>
      <c r="Q31" s="27"/>
    </row>
    <row r="32" spans="2:23" ht="39.9" customHeight="1">
      <c r="B32" s="772"/>
      <c r="C32" s="64" t="s">
        <v>61</v>
      </c>
      <c r="D32" s="45">
        <f t="shared" ref="D32:M32" si="1">D31/D30</f>
        <v>0.80428649747934133</v>
      </c>
      <c r="E32" s="9">
        <f t="shared" si="1"/>
        <v>1.0090734562855785</v>
      </c>
      <c r="F32" s="9">
        <f t="shared" si="1"/>
        <v>0</v>
      </c>
      <c r="G32" s="9">
        <f t="shared" si="1"/>
        <v>0.91320740652584509</v>
      </c>
      <c r="H32" s="9">
        <f t="shared" si="1"/>
        <v>1.1734294168668715</v>
      </c>
      <c r="I32" s="43">
        <f t="shared" si="1"/>
        <v>0</v>
      </c>
      <c r="J32" s="9">
        <f t="shared" si="1"/>
        <v>0.9131061437577388</v>
      </c>
      <c r="K32" s="9">
        <f t="shared" si="1"/>
        <v>0.92237347818359872</v>
      </c>
      <c r="L32" s="9">
        <f t="shared" si="1"/>
        <v>0.85191328409620526</v>
      </c>
      <c r="M32" s="10">
        <f t="shared" si="1"/>
        <v>0.90403609357149073</v>
      </c>
      <c r="N32" s="27"/>
      <c r="O32" s="27"/>
      <c r="P32" s="27"/>
      <c r="Q32" s="27"/>
    </row>
    <row r="33" spans="2:17" ht="28.8" customHeight="1">
      <c r="B33" s="773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3261.000000000005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64" t="s">
        <v>36</v>
      </c>
      <c r="D34" s="46">
        <v>0.31944444444444448</v>
      </c>
      <c r="E34" s="11">
        <v>0.43402777777777773</v>
      </c>
      <c r="F34" s="11">
        <v>0.23472222222222219</v>
      </c>
      <c r="G34" s="11">
        <v>831.34615384615438</v>
      </c>
      <c r="H34" s="31">
        <v>0.49444444444444446</v>
      </c>
      <c r="I34" s="22">
        <v>0</v>
      </c>
      <c r="J34" s="11">
        <v>0.95138888888888884</v>
      </c>
      <c r="K34" s="11">
        <v>0.77430555555555547</v>
      </c>
      <c r="L34" s="11">
        <v>0.98749999999999993</v>
      </c>
      <c r="M34" s="12">
        <v>46270.083333333336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D112" sqref="D112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107629</v>
      </c>
      <c r="F1" s="365" t="s">
        <v>3</v>
      </c>
      <c r="G1" s="366">
        <f>SUM(H5:H124)</f>
        <v>2104520.7990909088</v>
      </c>
      <c r="H1" s="367" t="s">
        <v>427</v>
      </c>
      <c r="I1" s="368">
        <f>+J16+J64+J24+J38+J51+J81+J100+J91+J57+J124+J111</f>
        <v>48</v>
      </c>
      <c r="J1" s="873" t="s">
        <v>428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470</v>
      </c>
      <c r="B2" s="880"/>
      <c r="C2" s="370"/>
      <c r="D2" s="371" t="s">
        <v>331</v>
      </c>
      <c r="E2" s="372">
        <f>AVERAGE(L16,L24,L38,L51,L100,L111,L91)</f>
        <v>576.10795192858689</v>
      </c>
      <c r="F2" s="373" t="s">
        <v>91</v>
      </c>
      <c r="G2" s="374">
        <f>G1/E1</f>
        <v>19.553473497764625</v>
      </c>
      <c r="H2" s="375" t="s">
        <v>430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332</v>
      </c>
      <c r="B3" s="883" t="s">
        <v>431</v>
      </c>
      <c r="C3" s="378"/>
      <c r="D3" s="884" t="s">
        <v>333</v>
      </c>
      <c r="E3" s="884"/>
      <c r="F3" s="885" t="s">
        <v>96</v>
      </c>
      <c r="G3" s="886" t="s">
        <v>432</v>
      </c>
      <c r="H3" s="887" t="s">
        <v>433</v>
      </c>
      <c r="I3" s="888" t="s">
        <v>334</v>
      </c>
      <c r="J3" s="861" t="s">
        <v>336</v>
      </c>
      <c r="K3" s="863" t="s">
        <v>335</v>
      </c>
      <c r="L3" s="865" t="s">
        <v>331</v>
      </c>
      <c r="M3" s="890" t="s">
        <v>106</v>
      </c>
      <c r="N3" s="890"/>
      <c r="O3" s="861" t="s">
        <v>251</v>
      </c>
      <c r="P3" s="891" t="s">
        <v>339</v>
      </c>
      <c r="Q3" s="861" t="s">
        <v>340</v>
      </c>
      <c r="R3" s="861"/>
    </row>
    <row r="4" spans="1:18" ht="15.75" customHeight="1">
      <c r="A4" s="882"/>
      <c r="B4" s="883"/>
      <c r="C4" s="378"/>
      <c r="D4" s="884"/>
      <c r="E4" s="884"/>
      <c r="F4" s="885"/>
      <c r="G4" s="886"/>
      <c r="H4" s="887"/>
      <c r="I4" s="889"/>
      <c r="J4" s="862"/>
      <c r="K4" s="864"/>
      <c r="L4" s="866"/>
      <c r="M4" s="379" t="s">
        <v>113</v>
      </c>
      <c r="N4" s="379" t="s">
        <v>114</v>
      </c>
      <c r="O4" s="862"/>
      <c r="P4" s="892"/>
      <c r="Q4" s="380" t="s">
        <v>344</v>
      </c>
      <c r="R4" s="380" t="s">
        <v>434</v>
      </c>
    </row>
    <row r="5" spans="1:18">
      <c r="A5" s="86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1029</v>
      </c>
      <c r="H5" s="385">
        <f>F5*G5</f>
        <v>26383.56</v>
      </c>
      <c r="I5" s="386"/>
      <c r="J5" s="387">
        <v>10</v>
      </c>
      <c r="K5" s="388">
        <f t="shared" ref="K5:K8" si="0">G5/P5*60</f>
        <v>1372</v>
      </c>
      <c r="L5" s="389">
        <f t="shared" ref="L5:L8" si="1">K5/J5</f>
        <v>137.19999999999999</v>
      </c>
      <c r="M5" s="390">
        <v>0.36805555555555558</v>
      </c>
      <c r="N5" s="390">
        <v>0.39930555555555558</v>
      </c>
      <c r="O5" s="380">
        <v>10</v>
      </c>
      <c r="P5" s="391">
        <f t="shared" ref="P5:P8" si="2">(N5-M5)*24*60</f>
        <v>45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378">
        <v>2577</v>
      </c>
      <c r="H6" s="385">
        <f t="shared" ref="H6:H15" si="3">F6*G6</f>
        <v>76923.45</v>
      </c>
      <c r="I6" s="386"/>
      <c r="J6" s="387">
        <v>14</v>
      </c>
      <c r="K6" s="388">
        <f t="shared" si="0"/>
        <v>1819.0588235294097</v>
      </c>
      <c r="L6" s="389">
        <f t="shared" si="1"/>
        <v>129.93277310924356</v>
      </c>
      <c r="M6" s="390">
        <v>0.40277777777777773</v>
      </c>
      <c r="N6" s="390">
        <v>0.46180555555555558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378">
        <v>2321</v>
      </c>
      <c r="H7" s="385">
        <f t="shared" si="3"/>
        <v>68515.92</v>
      </c>
      <c r="I7" s="386"/>
      <c r="J7" s="387">
        <v>14</v>
      </c>
      <c r="K7" s="388">
        <f t="shared" si="0"/>
        <v>1740.7499999999977</v>
      </c>
      <c r="L7" s="389">
        <f t="shared" si="1"/>
        <v>124.33928571428555</v>
      </c>
      <c r="M7" s="390">
        <v>0.46527777777777773</v>
      </c>
      <c r="N7" s="390">
        <v>0.52083333333333337</v>
      </c>
      <c r="O7" s="380">
        <v>5</v>
      </c>
      <c r="P7" s="391">
        <f t="shared" si="2"/>
        <v>80.000000000000114</v>
      </c>
      <c r="Q7" s="392"/>
      <c r="R7" s="392"/>
    </row>
    <row r="8" spans="1:18">
      <c r="A8" s="867"/>
      <c r="B8" s="381" t="s">
        <v>314</v>
      </c>
      <c r="C8" s="381"/>
      <c r="D8" s="382" t="s">
        <v>436</v>
      </c>
      <c r="E8" s="383"/>
      <c r="F8" s="384">
        <v>30</v>
      </c>
      <c r="G8" s="378">
        <v>504</v>
      </c>
      <c r="H8" s="385">
        <f t="shared" si="3"/>
        <v>15120</v>
      </c>
      <c r="I8" s="386"/>
      <c r="J8" s="387">
        <v>14</v>
      </c>
      <c r="K8" s="388">
        <f t="shared" si="0"/>
        <v>1778.823529411771</v>
      </c>
      <c r="L8" s="389">
        <f t="shared" si="1"/>
        <v>127.05882352941221</v>
      </c>
      <c r="M8" s="390">
        <v>0.52430555555555558</v>
      </c>
      <c r="N8" s="390">
        <v>0.53611111111111109</v>
      </c>
      <c r="O8" s="380">
        <v>5</v>
      </c>
      <c r="P8" s="391">
        <f t="shared" si="2"/>
        <v>16.99999999999994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86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869"/>
      <c r="B16" s="381">
        <v>0</v>
      </c>
      <c r="C16" s="398" t="s">
        <v>437</v>
      </c>
      <c r="D16" s="852" t="s">
        <v>351</v>
      </c>
      <c r="E16" s="852"/>
      <c r="F16" s="399"/>
      <c r="G16" s="400"/>
      <c r="H16" s="401"/>
      <c r="I16" s="402"/>
      <c r="J16" s="403">
        <f>AVERAGE(J5:J15)</f>
        <v>13</v>
      </c>
      <c r="K16" s="403">
        <f>AVERAGE(K5:K15)</f>
        <v>1677.6580882352946</v>
      </c>
      <c r="L16" s="404">
        <f>AVERAGE(L5:L15)</f>
        <v>129.63272058823532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504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1778.8235294117624</v>
      </c>
      <c r="L17" s="389">
        <f>K17/J17</f>
        <v>177.88235294117624</v>
      </c>
      <c r="M17" s="390">
        <v>0.17013888888888887</v>
      </c>
      <c r="N17" s="390">
        <v>0.18194444444444444</v>
      </c>
      <c r="O17" s="380">
        <v>5</v>
      </c>
      <c r="P17" s="391">
        <f>(N17-M17)*24*60</f>
        <v>17.000000000000021</v>
      </c>
      <c r="Q17" s="380"/>
      <c r="R17" s="380"/>
    </row>
    <row r="18" spans="1:18" ht="15.75" customHeight="1">
      <c r="A18" s="870"/>
      <c r="B18" s="381">
        <v>0</v>
      </c>
      <c r="C18" s="394"/>
      <c r="D18" s="382" t="s">
        <v>261</v>
      </c>
      <c r="E18" s="382"/>
      <c r="F18" s="384" t="s">
        <v>236</v>
      </c>
      <c r="G18" s="395">
        <v>2577</v>
      </c>
      <c r="H18" s="385">
        <f t="shared" si="4"/>
        <v>0</v>
      </c>
      <c r="I18" s="386"/>
      <c r="J18" s="387">
        <v>9</v>
      </c>
      <c r="K18" s="388">
        <f t="shared" si="5"/>
        <v>1594.0206185567015</v>
      </c>
      <c r="L18" s="389">
        <f t="shared" ref="L18:L19" si="6">K18/J18</f>
        <v>177.11340206185571</v>
      </c>
      <c r="M18" s="390">
        <v>0.1875</v>
      </c>
      <c r="N18" s="390">
        <v>0.25486111111111109</v>
      </c>
      <c r="O18" s="380">
        <v>8</v>
      </c>
      <c r="P18" s="391">
        <f t="shared" ref="P18:P19" si="7">(N18-M18)*24*60</f>
        <v>96.999999999999972</v>
      </c>
      <c r="Q18" s="392"/>
      <c r="R18" s="392"/>
    </row>
    <row r="19" spans="1:18" ht="15.75" customHeight="1">
      <c r="A19" s="870"/>
      <c r="B19" s="381">
        <v>0</v>
      </c>
      <c r="C19" s="394"/>
      <c r="D19" s="382" t="s">
        <v>262</v>
      </c>
      <c r="E19" s="382"/>
      <c r="F19" s="384" t="s">
        <v>236</v>
      </c>
      <c r="G19" s="395">
        <v>2321</v>
      </c>
      <c r="H19" s="385">
        <f t="shared" si="4"/>
        <v>0</v>
      </c>
      <c r="I19" s="386"/>
      <c r="J19" s="387">
        <v>9</v>
      </c>
      <c r="K19" s="388">
        <f t="shared" si="5"/>
        <v>1582.5</v>
      </c>
      <c r="L19" s="389">
        <f t="shared" si="6"/>
        <v>175.83333333333334</v>
      </c>
      <c r="M19" s="390">
        <v>0.25833333333333336</v>
      </c>
      <c r="N19" s="390">
        <v>0.31944444444444448</v>
      </c>
      <c r="O19" s="380">
        <v>5</v>
      </c>
      <c r="P19" s="391">
        <f t="shared" si="7"/>
        <v>88</v>
      </c>
      <c r="Q19" s="392">
        <v>0.31944444444444448</v>
      </c>
      <c r="R19" s="392">
        <v>0.3611111111111111</v>
      </c>
    </row>
    <row r="20" spans="1:18" ht="15.75" customHeight="1">
      <c r="A20" s="871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871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871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871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872"/>
      <c r="B24" s="381">
        <v>0</v>
      </c>
      <c r="C24" s="240" t="s">
        <v>440</v>
      </c>
      <c r="D24" s="852" t="s">
        <v>351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1651.7813826561548</v>
      </c>
      <c r="L24" s="404">
        <f>AVERAGE(L17:L23)</f>
        <v>176.9430294454551</v>
      </c>
      <c r="M24" s="390"/>
      <c r="N24" s="390"/>
      <c r="O24" s="380"/>
      <c r="P24" s="380"/>
      <c r="Q24" s="380"/>
      <c r="R24" s="380"/>
    </row>
    <row r="25" spans="1:18">
      <c r="A25" s="859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1710</v>
      </c>
      <c r="H25" s="385">
        <f t="shared" ref="H25:H37" si="8">F25*G25</f>
        <v>31686.300000000003</v>
      </c>
      <c r="I25" s="386"/>
      <c r="J25" s="387">
        <v>3</v>
      </c>
      <c r="K25" s="388">
        <f t="shared" ref="K25:K30" si="9">G25/P25*60</f>
        <v>2850.0000000000036</v>
      </c>
      <c r="L25" s="389">
        <f t="shared" ref="L25:L30" si="10">K25/J25</f>
        <v>950.00000000000125</v>
      </c>
      <c r="M25" s="390">
        <v>0.17361111111111113</v>
      </c>
      <c r="N25" s="390">
        <v>0.1986111111111111</v>
      </c>
      <c r="O25" s="380">
        <v>10</v>
      </c>
      <c r="P25" s="391">
        <f>(N25-M25)*24*60</f>
        <v>35.99999999999995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378">
        <v>2396</v>
      </c>
      <c r="H26" s="385">
        <f t="shared" si="8"/>
        <v>43559.28</v>
      </c>
      <c r="I26" s="386"/>
      <c r="J26" s="387">
        <v>4</v>
      </c>
      <c r="K26" s="388">
        <f t="shared" si="9"/>
        <v>2875.1999999999989</v>
      </c>
      <c r="L26" s="389">
        <f t="shared" si="10"/>
        <v>718.79999999999973</v>
      </c>
      <c r="M26" s="390">
        <v>0.21249999999999999</v>
      </c>
      <c r="N26" s="390">
        <v>0.24722222222222223</v>
      </c>
      <c r="O26" s="380">
        <v>20</v>
      </c>
      <c r="P26" s="391">
        <f>(N26-M26)*24*60</f>
        <v>50.000000000000021</v>
      </c>
      <c r="Q26" s="392"/>
      <c r="R26" s="392"/>
    </row>
    <row r="27" spans="1:18">
      <c r="A27" s="859"/>
      <c r="B27" s="381" t="s">
        <v>314</v>
      </c>
      <c r="C27" s="408"/>
      <c r="D27" s="409" t="s">
        <v>442</v>
      </c>
      <c r="E27" s="411"/>
      <c r="F27" s="384">
        <v>22.32</v>
      </c>
      <c r="G27" s="378">
        <v>3485</v>
      </c>
      <c r="H27" s="385">
        <f t="shared" si="8"/>
        <v>77785.2</v>
      </c>
      <c r="I27" s="386"/>
      <c r="J27" s="387">
        <v>4</v>
      </c>
      <c r="K27" s="388">
        <f t="shared" si="9"/>
        <v>2987.142857142861</v>
      </c>
      <c r="L27" s="389">
        <f t="shared" si="10"/>
        <v>746.78571428571524</v>
      </c>
      <c r="M27" s="390">
        <v>0.25763888888888892</v>
      </c>
      <c r="N27" s="390">
        <v>0.30624999999999997</v>
      </c>
      <c r="O27" s="380">
        <v>15</v>
      </c>
      <c r="P27" s="391">
        <f t="shared" ref="P27:P30" si="11">(N27-M27)*24*60</f>
        <v>69.999999999999915</v>
      </c>
      <c r="Q27" s="392"/>
      <c r="R27" s="392"/>
    </row>
    <row r="28" spans="1:18">
      <c r="A28" s="859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2091</v>
      </c>
      <c r="H28" s="385">
        <f t="shared" si="8"/>
        <v>37409.890909090907</v>
      </c>
      <c r="I28" s="386"/>
      <c r="J28" s="387">
        <v>3</v>
      </c>
      <c r="K28" s="388">
        <f t="shared" si="9"/>
        <v>3216.9230769230753</v>
      </c>
      <c r="L28" s="389">
        <f t="shared" si="10"/>
        <v>1072.3076923076917</v>
      </c>
      <c r="M28" s="390">
        <v>0.3215277777777778</v>
      </c>
      <c r="N28" s="390">
        <v>0.34861111111111115</v>
      </c>
      <c r="O28" s="380">
        <v>22</v>
      </c>
      <c r="P28" s="391">
        <f t="shared" si="11"/>
        <v>39.000000000000021</v>
      </c>
      <c r="Q28" s="392">
        <v>0.34861111111111115</v>
      </c>
      <c r="R28" s="392">
        <v>0.39027777777777778</v>
      </c>
    </row>
    <row r="29" spans="1:18">
      <c r="A29" s="859"/>
      <c r="B29" s="381" t="s">
        <v>314</v>
      </c>
      <c r="C29" s="378"/>
      <c r="D29" s="382" t="s">
        <v>269</v>
      </c>
      <c r="E29" s="411"/>
      <c r="F29" s="384">
        <v>18.77</v>
      </c>
      <c r="G29" s="378">
        <v>1343</v>
      </c>
      <c r="H29" s="385">
        <f t="shared" si="8"/>
        <v>25208.11</v>
      </c>
      <c r="I29" s="386"/>
      <c r="J29" s="387">
        <v>4</v>
      </c>
      <c r="K29" s="388">
        <f t="shared" si="9"/>
        <v>2984.4444444444462</v>
      </c>
      <c r="L29" s="389">
        <f t="shared" si="10"/>
        <v>746.11111111111154</v>
      </c>
      <c r="M29" s="390">
        <v>0.3972222222222222</v>
      </c>
      <c r="N29" s="390">
        <v>0.41597222222222219</v>
      </c>
      <c r="O29" s="380">
        <v>10</v>
      </c>
      <c r="P29" s="391">
        <f t="shared" si="11"/>
        <v>26.999999999999986</v>
      </c>
      <c r="Q29" s="392"/>
      <c r="R29" s="392"/>
    </row>
    <row r="30" spans="1:18">
      <c r="A30" s="859"/>
      <c r="B30" s="381" t="s">
        <v>240</v>
      </c>
      <c r="C30" s="378"/>
      <c r="D30" s="409" t="s">
        <v>444</v>
      </c>
      <c r="E30" s="411"/>
      <c r="F30" s="384">
        <v>24.93</v>
      </c>
      <c r="G30" s="378">
        <v>558</v>
      </c>
      <c r="H30" s="385">
        <f t="shared" si="8"/>
        <v>13910.94</v>
      </c>
      <c r="I30" s="386"/>
      <c r="J30" s="387">
        <v>4</v>
      </c>
      <c r="K30" s="388">
        <f t="shared" si="9"/>
        <v>3043.6363636363744</v>
      </c>
      <c r="L30" s="389">
        <f t="shared" si="10"/>
        <v>760.90909090909361</v>
      </c>
      <c r="M30" s="390">
        <v>0.42638888888888887</v>
      </c>
      <c r="N30" s="390">
        <v>0.43402777777777773</v>
      </c>
      <c r="O30" s="380">
        <v>15</v>
      </c>
      <c r="P30" s="391">
        <f t="shared" si="11"/>
        <v>10.999999999999961</v>
      </c>
      <c r="Q30" s="392"/>
      <c r="R30" s="392"/>
    </row>
    <row r="31" spans="1:18" ht="15.75" customHeight="1">
      <c r="A31" s="859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859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859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2992.8911236911263</v>
      </c>
      <c r="L38" s="404">
        <f>AVERAGE(L25:L37)</f>
        <v>832.48560143560223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3698</v>
      </c>
      <c r="H39" s="385">
        <f t="shared" ref="H39:H47" si="12">F39*G39</f>
        <v>61608.68</v>
      </c>
      <c r="I39" s="386"/>
      <c r="J39" s="387">
        <v>3</v>
      </c>
      <c r="K39" s="388">
        <f t="shared" ref="K39" si="13">G39/P39*60</f>
        <v>2844.6153846153861</v>
      </c>
      <c r="L39" s="389">
        <f t="shared" ref="L39" si="14">K39/J39</f>
        <v>948.20512820512874</v>
      </c>
      <c r="M39" s="390">
        <v>0.18055555555555555</v>
      </c>
      <c r="N39" s="390">
        <v>0.23472222222222219</v>
      </c>
      <c r="O39" s="380">
        <v>20</v>
      </c>
      <c r="P39" s="391">
        <f t="shared" ref="P39" si="15">(N39-M39)*24*60</f>
        <v>77.999999999999957</v>
      </c>
      <c r="Q39" s="392"/>
      <c r="R39" s="392"/>
    </row>
    <row r="40" spans="1:18">
      <c r="A40" s="84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84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84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84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84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85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85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85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351</v>
      </c>
      <c r="E51" s="852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853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1087</v>
      </c>
      <c r="H52" s="385">
        <f>F52*G52</f>
        <v>27207.61</v>
      </c>
      <c r="I52" s="386"/>
      <c r="J52" s="387">
        <v>4</v>
      </c>
      <c r="K52" s="388">
        <f>G52/P52*60</f>
        <v>3261.000000000005</v>
      </c>
      <c r="L52" s="389">
        <f>K52/J52</f>
        <v>815.25000000000125</v>
      </c>
      <c r="M52" s="390">
        <v>0.17222222222222225</v>
      </c>
      <c r="N52" s="390">
        <v>0.18611111111111112</v>
      </c>
      <c r="O52" s="388">
        <v>8</v>
      </c>
      <c r="P52" s="391">
        <f>(N52-M52)*24*60</f>
        <v>19.999999999999968</v>
      </c>
      <c r="Q52" s="392"/>
      <c r="R52" s="392"/>
    </row>
    <row r="53" spans="1:18" ht="15.6" customHeight="1">
      <c r="A53" s="854"/>
      <c r="B53" s="381" t="s">
        <v>240</v>
      </c>
      <c r="C53" s="394"/>
      <c r="D53" s="410" t="s">
        <v>276</v>
      </c>
      <c r="E53" s="426"/>
      <c r="F53" s="384">
        <v>24.82</v>
      </c>
      <c r="G53" s="393">
        <v>1366</v>
      </c>
      <c r="H53" s="385">
        <f t="shared" ref="H53:H116" si="16">F53*G53</f>
        <v>33904.120000000003</v>
      </c>
      <c r="I53" s="386"/>
      <c r="J53" s="387">
        <v>4</v>
      </c>
      <c r="K53" s="388">
        <f t="shared" ref="K53:K57" si="17">G53/P53*60</f>
        <v>3278.399999999996</v>
      </c>
      <c r="L53" s="389">
        <f t="shared" ref="L53:L57" si="18">K53/J53</f>
        <v>819.599999999999</v>
      </c>
      <c r="M53" s="390">
        <v>0.19652777777777777</v>
      </c>
      <c r="N53" s="390">
        <v>0.21388888888888891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854"/>
      <c r="B54" s="381" t="s">
        <v>240</v>
      </c>
      <c r="C54" s="394"/>
      <c r="D54" s="410" t="s">
        <v>277</v>
      </c>
      <c r="E54" s="383"/>
      <c r="F54" s="384">
        <v>30</v>
      </c>
      <c r="G54" s="393">
        <v>1441</v>
      </c>
      <c r="H54" s="385">
        <f t="shared" si="16"/>
        <v>43230</v>
      </c>
      <c r="I54" s="386"/>
      <c r="J54" s="387">
        <v>4</v>
      </c>
      <c r="K54" s="388">
        <f t="shared" si="17"/>
        <v>3325.3846153846175</v>
      </c>
      <c r="L54" s="389">
        <f t="shared" si="18"/>
        <v>831.34615384615438</v>
      </c>
      <c r="M54" s="390">
        <v>0.22569444444444445</v>
      </c>
      <c r="N54" s="390">
        <v>0.24374999999999999</v>
      </c>
      <c r="O54" s="388">
        <v>17</v>
      </c>
      <c r="P54" s="391">
        <f t="shared" si="19"/>
        <v>25.999999999999986</v>
      </c>
      <c r="Q54" s="392"/>
      <c r="R54" s="392"/>
    </row>
    <row r="55" spans="1:18" ht="15.6" customHeight="1">
      <c r="A55" s="854"/>
      <c r="B55" s="381" t="s">
        <v>240</v>
      </c>
      <c r="C55" s="394"/>
      <c r="D55" s="412" t="s">
        <v>448</v>
      </c>
      <c r="E55" s="411"/>
      <c r="F55" s="384">
        <v>30</v>
      </c>
      <c r="G55" s="393">
        <v>1429</v>
      </c>
      <c r="H55" s="385">
        <f t="shared" si="16"/>
        <v>42870</v>
      </c>
      <c r="I55" s="386"/>
      <c r="J55" s="387">
        <v>4</v>
      </c>
      <c r="K55" s="388">
        <f t="shared" si="17"/>
        <v>3297.6923076923094</v>
      </c>
      <c r="L55" s="389">
        <f t="shared" si="18"/>
        <v>824.42307692307736</v>
      </c>
      <c r="M55" s="390">
        <v>0.25763888888888892</v>
      </c>
      <c r="N55" s="390">
        <v>0.27569444444444446</v>
      </c>
      <c r="O55" s="388">
        <v>20</v>
      </c>
      <c r="P55" s="391">
        <f t="shared" si="19"/>
        <v>25.999999999999986</v>
      </c>
      <c r="Q55" s="392"/>
      <c r="R55" s="392"/>
    </row>
    <row r="56" spans="1:18" ht="15.6" customHeight="1">
      <c r="A56" s="854"/>
      <c r="B56" s="381" t="s">
        <v>240</v>
      </c>
      <c r="C56" s="394"/>
      <c r="D56" s="410" t="s">
        <v>449</v>
      </c>
      <c r="E56" s="411"/>
      <c r="F56" s="384">
        <v>27.48</v>
      </c>
      <c r="G56" s="393">
        <v>2251</v>
      </c>
      <c r="H56" s="385">
        <f t="shared" si="16"/>
        <v>61857.48</v>
      </c>
      <c r="I56" s="386"/>
      <c r="J56" s="387">
        <v>4</v>
      </c>
      <c r="K56" s="388">
        <f t="shared" si="17"/>
        <v>3294.14634146342</v>
      </c>
      <c r="L56" s="389">
        <f t="shared" si="18"/>
        <v>823.53658536585499</v>
      </c>
      <c r="M56" s="390">
        <v>0.28611111111111115</v>
      </c>
      <c r="N56" s="390">
        <v>0.31458333333333333</v>
      </c>
      <c r="O56" s="388">
        <v>15</v>
      </c>
      <c r="P56" s="391">
        <f t="shared" si="19"/>
        <v>40.999999999999936</v>
      </c>
      <c r="Q56" s="392">
        <v>0.31458333333333333</v>
      </c>
      <c r="R56" s="392">
        <v>0.35625000000000001</v>
      </c>
    </row>
    <row r="57" spans="1:18" ht="15.75" customHeight="1">
      <c r="A57" s="854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3650</v>
      </c>
      <c r="H57" s="385">
        <f t="shared" si="16"/>
        <v>86870</v>
      </c>
      <c r="I57" s="386"/>
      <c r="J57" s="387">
        <v>4</v>
      </c>
      <c r="K57" s="388">
        <f t="shared" si="17"/>
        <v>3268.6567164179064</v>
      </c>
      <c r="L57" s="389">
        <f t="shared" si="18"/>
        <v>817.1641791044766</v>
      </c>
      <c r="M57" s="390">
        <v>0.36319444444444443</v>
      </c>
      <c r="N57" s="390">
        <v>0.40972222222222227</v>
      </c>
      <c r="O57" s="388">
        <v>10</v>
      </c>
      <c r="P57" s="391">
        <f t="shared" si="19"/>
        <v>67.000000000000085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854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854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854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854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855"/>
      <c r="B64" s="381">
        <v>0</v>
      </c>
      <c r="C64" s="240" t="s">
        <v>451</v>
      </c>
      <c r="D64" s="852" t="s">
        <v>351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3287.5466634930422</v>
      </c>
      <c r="L64" s="404">
        <f>AVERAGE(L52:L63)</f>
        <v>821.88666587326054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909</v>
      </c>
      <c r="H65" s="385">
        <f>F65*G65</f>
        <v>16525.62</v>
      </c>
      <c r="I65" s="386"/>
      <c r="J65" s="387">
        <v>3</v>
      </c>
      <c r="K65" s="388">
        <f t="shared" ref="K65:K71" si="20">G65/P65*60</f>
        <v>3208.2352941176514</v>
      </c>
      <c r="L65" s="389">
        <f t="shared" ref="L65:L71" si="21">K65/J65</f>
        <v>1069.4117647058838</v>
      </c>
      <c r="M65" s="390">
        <v>0.17361111111111113</v>
      </c>
      <c r="N65" s="390">
        <v>0.18541666666666667</v>
      </c>
      <c r="O65" s="388">
        <v>10</v>
      </c>
      <c r="P65" s="391">
        <f>(N65-M65)*24*60</f>
        <v>16.999999999999979</v>
      </c>
      <c r="Q65" s="392"/>
      <c r="R65" s="392"/>
    </row>
    <row r="66" spans="1:18" ht="15.6" customHeight="1">
      <c r="A66" s="857"/>
      <c r="B66" s="381" t="s">
        <v>240</v>
      </c>
      <c r="C66" s="394"/>
      <c r="D66" s="432" t="s">
        <v>284</v>
      </c>
      <c r="E66" s="426"/>
      <c r="F66" s="384">
        <v>14.03</v>
      </c>
      <c r="G66" s="393">
        <v>3452</v>
      </c>
      <c r="H66" s="385">
        <f t="shared" ref="H66:H74" si="22">F66*G66</f>
        <v>48431.56</v>
      </c>
      <c r="I66" s="386"/>
      <c r="J66" s="387">
        <v>3</v>
      </c>
      <c r="K66" s="388">
        <f t="shared" si="20"/>
        <v>3287.6190476190468</v>
      </c>
      <c r="L66" s="389">
        <f t="shared" si="21"/>
        <v>1095.8730158730157</v>
      </c>
      <c r="M66" s="390">
        <v>0.19583333333333333</v>
      </c>
      <c r="N66" s="390">
        <v>0.23958333333333334</v>
      </c>
      <c r="O66" s="388">
        <v>15</v>
      </c>
      <c r="P66" s="391">
        <f t="shared" ref="P66:P71" si="23">(N66-M66)*24*60</f>
        <v>63.000000000000014</v>
      </c>
      <c r="Q66" s="392"/>
      <c r="R66" s="392"/>
    </row>
    <row r="67" spans="1:18" ht="15.6" customHeight="1">
      <c r="A67" s="857"/>
      <c r="B67" s="381" t="s">
        <v>240</v>
      </c>
      <c r="C67" s="394"/>
      <c r="D67" s="409" t="s">
        <v>285</v>
      </c>
      <c r="E67" s="411"/>
      <c r="F67" s="384">
        <v>18.18</v>
      </c>
      <c r="G67" s="393">
        <v>1527</v>
      </c>
      <c r="H67" s="385">
        <f t="shared" si="22"/>
        <v>27760.86</v>
      </c>
      <c r="I67" s="386"/>
      <c r="J67" s="387">
        <v>3</v>
      </c>
      <c r="K67" s="388">
        <f t="shared" si="20"/>
        <v>3272.1428571428596</v>
      </c>
      <c r="L67" s="389">
        <f t="shared" si="21"/>
        <v>1090.7142857142865</v>
      </c>
      <c r="M67" s="390">
        <v>0.25347222222222221</v>
      </c>
      <c r="N67" s="390">
        <v>0.27291666666666664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857"/>
      <c r="B68" s="381" t="s">
        <v>240</v>
      </c>
      <c r="C68" s="394"/>
      <c r="D68" s="410" t="s">
        <v>453</v>
      </c>
      <c r="E68" s="411"/>
      <c r="F68" s="384">
        <v>17.07</v>
      </c>
      <c r="G68" s="393">
        <v>1120</v>
      </c>
      <c r="H68" s="385">
        <f t="shared" si="22"/>
        <v>19118.400000000001</v>
      </c>
      <c r="I68" s="386"/>
      <c r="J68" s="387">
        <v>3</v>
      </c>
      <c r="K68" s="388">
        <f t="shared" si="20"/>
        <v>3536.8421052631552</v>
      </c>
      <c r="L68" s="389">
        <f t="shared" si="21"/>
        <v>1178.9473684210518</v>
      </c>
      <c r="M68" s="390">
        <v>0.28472222222222221</v>
      </c>
      <c r="N68" s="390">
        <v>0.29791666666666666</v>
      </c>
      <c r="O68" s="388">
        <v>17</v>
      </c>
      <c r="P68" s="391">
        <f t="shared" si="23"/>
        <v>19.000000000000014</v>
      </c>
      <c r="Q68" s="392"/>
      <c r="R68" s="392"/>
    </row>
    <row r="69" spans="1:18" ht="15.6" customHeight="1">
      <c r="A69" s="857"/>
      <c r="B69" s="381" t="s">
        <v>240</v>
      </c>
      <c r="C69" s="394"/>
      <c r="D69" s="412" t="s">
        <v>454</v>
      </c>
      <c r="E69" s="411"/>
      <c r="F69" s="384">
        <v>20.72</v>
      </c>
      <c r="G69" s="393">
        <v>588</v>
      </c>
      <c r="H69" s="385">
        <f t="shared" si="22"/>
        <v>12183.359999999999</v>
      </c>
      <c r="I69" s="386"/>
      <c r="J69" s="387">
        <v>3</v>
      </c>
      <c r="K69" s="388">
        <f t="shared" si="20"/>
        <v>3207.2727272727388</v>
      </c>
      <c r="L69" s="389">
        <f t="shared" si="21"/>
        <v>1069.0909090909129</v>
      </c>
      <c r="M69" s="390">
        <v>0.30833333333333335</v>
      </c>
      <c r="N69" s="390">
        <v>0.31597222222222221</v>
      </c>
      <c r="O69" s="388">
        <v>15</v>
      </c>
      <c r="P69" s="391">
        <f t="shared" si="23"/>
        <v>10.999999999999961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5142</v>
      </c>
      <c r="H70" s="385">
        <f t="shared" si="22"/>
        <v>73457.142857142841</v>
      </c>
      <c r="I70" s="386"/>
      <c r="J70" s="387">
        <v>3</v>
      </c>
      <c r="K70" s="388">
        <f t="shared" si="20"/>
        <v>3247.5789473684217</v>
      </c>
      <c r="L70" s="389">
        <f t="shared" si="21"/>
        <v>1082.526315789474</v>
      </c>
      <c r="M70" s="390">
        <v>0.3298611111111111</v>
      </c>
      <c r="N70" s="390">
        <v>0.39583333333333331</v>
      </c>
      <c r="O70" s="388">
        <v>20</v>
      </c>
      <c r="P70" s="391">
        <f t="shared" si="23"/>
        <v>94.999999999999986</v>
      </c>
      <c r="Q70" s="392">
        <v>0.39583333333333331</v>
      </c>
      <c r="R70" s="392">
        <v>0.4375</v>
      </c>
    </row>
    <row r="71" spans="1:18" ht="15.6" customHeight="1">
      <c r="A71" s="857"/>
      <c r="B71" s="381" t="s">
        <v>240</v>
      </c>
      <c r="C71" s="427"/>
      <c r="D71" s="410" t="s">
        <v>455</v>
      </c>
      <c r="E71" s="411"/>
      <c r="F71" s="384">
        <v>24.76</v>
      </c>
      <c r="G71" s="428">
        <v>3869</v>
      </c>
      <c r="H71" s="385">
        <f t="shared" si="22"/>
        <v>95796.44</v>
      </c>
      <c r="I71" s="386"/>
      <c r="J71" s="387">
        <v>4</v>
      </c>
      <c r="K71" s="388">
        <f t="shared" si="20"/>
        <v>3224.1666666666642</v>
      </c>
      <c r="L71" s="389">
        <f t="shared" si="21"/>
        <v>806.04166666666606</v>
      </c>
      <c r="M71" s="390">
        <v>0.44444444444444442</v>
      </c>
      <c r="N71" s="390">
        <v>0.49444444444444446</v>
      </c>
      <c r="O71" s="388">
        <v>10</v>
      </c>
      <c r="P71" s="391">
        <f t="shared" si="23"/>
        <v>72.000000000000057</v>
      </c>
      <c r="Q71" s="392"/>
      <c r="R71" s="392"/>
    </row>
    <row r="72" spans="1:18" ht="15.6" customHeight="1">
      <c r="A72" s="857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857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857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858"/>
      <c r="B75" s="381">
        <v>0</v>
      </c>
      <c r="C75" s="240" t="s">
        <v>456</v>
      </c>
      <c r="D75" s="852" t="s">
        <v>351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3283.4082350643625</v>
      </c>
      <c r="L75" s="404">
        <f>AVERAGE(L65:L74)</f>
        <v>1056.0864751801844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351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2519</v>
      </c>
      <c r="H82" s="439">
        <f t="shared" ref="H82:H90" si="24">F82*G82</f>
        <v>56224.08</v>
      </c>
      <c r="I82" s="386"/>
      <c r="J82" s="387">
        <v>4</v>
      </c>
      <c r="K82" s="388">
        <f>G82/P82*60</f>
        <v>3148.74999999999</v>
      </c>
      <c r="L82" s="389">
        <f t="shared" ref="L82:L84" si="25">K82/J82</f>
        <v>787.1874999999975</v>
      </c>
      <c r="M82" s="390">
        <v>0.72361111111111109</v>
      </c>
      <c r="N82" s="390">
        <v>0.75694444444444453</v>
      </c>
      <c r="O82" s="388">
        <v>22</v>
      </c>
      <c r="P82" s="391">
        <f>(N82-M82)*24*60</f>
        <v>48.000000000000149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4541</v>
      </c>
      <c r="H83" s="439">
        <f t="shared" si="24"/>
        <v>75653.06</v>
      </c>
      <c r="I83" s="386"/>
      <c r="J83" s="387">
        <v>4</v>
      </c>
      <c r="K83" s="388">
        <f t="shared" ref="K83:K84" si="26">G83/P83*60</f>
        <v>2898.5106382978729</v>
      </c>
      <c r="L83" s="389">
        <f t="shared" si="25"/>
        <v>724.62765957446823</v>
      </c>
      <c r="M83" s="390">
        <v>0.7729166666666667</v>
      </c>
      <c r="N83" s="390">
        <v>0.83819444444444446</v>
      </c>
      <c r="O83" s="388">
        <v>23</v>
      </c>
      <c r="P83" s="391">
        <f t="shared" ref="P83:P84" si="27">(N83-M83)*24*60</f>
        <v>93.999999999999986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6675</v>
      </c>
      <c r="H84" s="439">
        <f t="shared" si="24"/>
        <v>119421.81818181818</v>
      </c>
      <c r="I84" s="386"/>
      <c r="J84" s="387">
        <v>3</v>
      </c>
      <c r="K84" s="388">
        <f t="shared" si="26"/>
        <v>2860.7142857142862</v>
      </c>
      <c r="L84" s="389">
        <f t="shared" si="25"/>
        <v>953.57142857142878</v>
      </c>
      <c r="M84" s="390">
        <v>0.85416666666666663</v>
      </c>
      <c r="N84" s="390">
        <v>0.95138888888888884</v>
      </c>
      <c r="O84" s="388">
        <v>23</v>
      </c>
      <c r="P84" s="391">
        <f t="shared" si="27"/>
        <v>139.99999999999997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441</v>
      </c>
      <c r="D91" s="844" t="s">
        <v>351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2969.3249746707165</v>
      </c>
      <c r="L91" s="404">
        <f>AVERAGE(L82:L90)</f>
        <v>821.79552938196491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1231</v>
      </c>
      <c r="H92" s="385">
        <f t="shared" ref="H92:H99" si="28">F92*G92</f>
        <v>30208.739999999998</v>
      </c>
      <c r="I92" s="386"/>
      <c r="J92" s="387">
        <v>3</v>
      </c>
      <c r="K92" s="388">
        <f>G92/P92*60</f>
        <v>2382.5806451612989</v>
      </c>
      <c r="L92" s="389">
        <f t="shared" ref="L92:L93" si="29">K92/J92</f>
        <v>794.19354838709967</v>
      </c>
      <c r="M92" s="390">
        <v>0.72152777777777777</v>
      </c>
      <c r="N92" s="390">
        <v>0.74305555555555547</v>
      </c>
      <c r="O92" s="380">
        <v>19</v>
      </c>
      <c r="P92" s="391">
        <f>(N92-M92)*24*60</f>
        <v>30.99999999999989</v>
      </c>
      <c r="Q92" s="392"/>
      <c r="R92" s="392"/>
    </row>
    <row r="93" spans="1:18">
      <c r="A93" s="846"/>
      <c r="B93" s="381" t="s">
        <v>240</v>
      </c>
      <c r="C93" s="398"/>
      <c r="D93" s="410" t="s">
        <v>461</v>
      </c>
      <c r="E93" s="429"/>
      <c r="F93" s="384">
        <v>24.33</v>
      </c>
      <c r="G93" s="393">
        <v>876</v>
      </c>
      <c r="H93" s="385">
        <f t="shared" si="28"/>
        <v>21313.079999999998</v>
      </c>
      <c r="I93" s="386"/>
      <c r="J93" s="387">
        <v>4</v>
      </c>
      <c r="K93" s="388">
        <f t="shared" ref="K93" si="30">G93/P93*60</f>
        <v>2389.0909090909176</v>
      </c>
      <c r="L93" s="389">
        <f t="shared" si="29"/>
        <v>597.27272727272941</v>
      </c>
      <c r="M93" s="390">
        <v>0.75902777777777775</v>
      </c>
      <c r="N93" s="390">
        <v>0.77430555555555547</v>
      </c>
      <c r="O93" s="380">
        <v>23</v>
      </c>
      <c r="P93" s="391">
        <f>(N93-M93)*24*60</f>
        <v>21.999999999999922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847"/>
      <c r="B100" s="381">
        <v>0</v>
      </c>
      <c r="C100" s="240" t="s">
        <v>462</v>
      </c>
      <c r="D100" s="840" t="s">
        <v>351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2385.835777126108</v>
      </c>
      <c r="L100" s="404">
        <f>AVERAGE(L92:L99)</f>
        <v>695.73313782991454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1643</v>
      </c>
      <c r="H101" s="385">
        <f t="shared" ref="H101:H110" si="31">F101*G101</f>
        <v>41124.29</v>
      </c>
      <c r="I101" s="386"/>
      <c r="J101" s="387">
        <v>4</v>
      </c>
      <c r="K101" s="388">
        <f>G101/P101*60</f>
        <v>2987.2727272727234</v>
      </c>
      <c r="L101" s="389">
        <f t="shared" ref="L101:L106" si="32">K101/J101</f>
        <v>746.81818181818085</v>
      </c>
      <c r="M101" s="390">
        <v>0.72083333333333333</v>
      </c>
      <c r="N101" s="390">
        <v>0.74375000000000002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2320</v>
      </c>
      <c r="H102" s="385">
        <f t="shared" si="31"/>
        <v>57582.400000000001</v>
      </c>
      <c r="I102" s="386"/>
      <c r="J102" s="387">
        <v>4</v>
      </c>
      <c r="K102" s="388">
        <f t="shared" ref="K102:K106" si="34">G102/P102*60</f>
        <v>2961.7021276595751</v>
      </c>
      <c r="L102" s="389">
        <f t="shared" si="32"/>
        <v>740.42553191489378</v>
      </c>
      <c r="M102" s="390">
        <v>0.75694444444444442</v>
      </c>
      <c r="N102" s="390">
        <v>0.7895833333333333</v>
      </c>
      <c r="O102" s="380">
        <v>19</v>
      </c>
      <c r="P102" s="388">
        <f t="shared" si="33"/>
        <v>46.999999999999993</v>
      </c>
      <c r="Q102" s="392"/>
      <c r="R102" s="392"/>
    </row>
    <row r="103" spans="1:18">
      <c r="A103" s="832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2794</v>
      </c>
      <c r="H103" s="385">
        <f t="shared" si="31"/>
        <v>83820</v>
      </c>
      <c r="I103" s="386"/>
      <c r="J103" s="387">
        <v>4</v>
      </c>
      <c r="K103" s="388">
        <f t="shared" si="34"/>
        <v>2941.0526315789493</v>
      </c>
      <c r="L103" s="389">
        <f t="shared" si="32"/>
        <v>735.26315789473733</v>
      </c>
      <c r="M103" s="390">
        <v>0.80555555555555558</v>
      </c>
      <c r="N103" s="390">
        <v>0.84513888888888888</v>
      </c>
      <c r="O103" s="380">
        <v>23</v>
      </c>
      <c r="P103" s="388">
        <f t="shared" si="33"/>
        <v>56.999999999999957</v>
      </c>
      <c r="Q103" s="392"/>
      <c r="R103" s="392"/>
    </row>
    <row r="104" spans="1:18">
      <c r="A104" s="832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3156</v>
      </c>
      <c r="H104" s="385">
        <f t="shared" si="31"/>
        <v>78142.559999999998</v>
      </c>
      <c r="I104" s="386"/>
      <c r="J104" s="387">
        <v>4</v>
      </c>
      <c r="K104" s="388">
        <f t="shared" si="34"/>
        <v>3156.0000000000032</v>
      </c>
      <c r="L104" s="389">
        <f t="shared" si="32"/>
        <v>789.0000000000008</v>
      </c>
      <c r="M104" s="390">
        <v>0.86041666666666661</v>
      </c>
      <c r="N104" s="390">
        <v>0.90208333333333324</v>
      </c>
      <c r="O104" s="380">
        <v>22</v>
      </c>
      <c r="P104" s="388">
        <f>(N104-M104)*24*60</f>
        <v>59.999999999999943</v>
      </c>
      <c r="Q104" s="392"/>
      <c r="R104" s="392"/>
    </row>
    <row r="105" spans="1:18">
      <c r="A105" s="832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2945</v>
      </c>
      <c r="H105" s="385">
        <f t="shared" si="31"/>
        <v>70091</v>
      </c>
      <c r="I105" s="386"/>
      <c r="J105" s="387">
        <v>4</v>
      </c>
      <c r="K105" s="388">
        <f t="shared" si="34"/>
        <v>3155.3571428571449</v>
      </c>
      <c r="L105" s="389">
        <f t="shared" si="32"/>
        <v>788.83928571428623</v>
      </c>
      <c r="M105" s="390">
        <v>0.91597222222222208</v>
      </c>
      <c r="N105" s="390">
        <v>0.95486111111111094</v>
      </c>
      <c r="O105" s="380">
        <v>20</v>
      </c>
      <c r="P105" s="388">
        <f>(N105-M105)*24*60</f>
        <v>55.999999999999957</v>
      </c>
      <c r="Q105" s="389"/>
      <c r="R105" s="392"/>
    </row>
    <row r="106" spans="1:18">
      <c r="A106" s="83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1200</v>
      </c>
      <c r="H106" s="385">
        <f t="shared" si="31"/>
        <v>20040</v>
      </c>
      <c r="I106" s="386"/>
      <c r="J106" s="387">
        <v>3</v>
      </c>
      <c r="K106" s="388">
        <f t="shared" si="34"/>
        <v>2999.9999999999905</v>
      </c>
      <c r="L106" s="389">
        <f t="shared" si="32"/>
        <v>999.99999999999682</v>
      </c>
      <c r="M106" s="390">
        <v>0.97083333333333321</v>
      </c>
      <c r="N106" s="390">
        <v>0.98749999999999993</v>
      </c>
      <c r="O106" s="380">
        <v>23</v>
      </c>
      <c r="P106" s="388">
        <f>(N106-M106)*24*60</f>
        <v>24.000000000000075</v>
      </c>
      <c r="Q106" s="389"/>
      <c r="R106" s="392"/>
    </row>
    <row r="107" spans="1:18">
      <c r="A107" s="832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451</v>
      </c>
      <c r="D111" s="833" t="s">
        <v>351</v>
      </c>
      <c r="E111" s="834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3033.5641048947309</v>
      </c>
      <c r="L111" s="404">
        <f>AVERAGE(L101:L110)</f>
        <v>800.05769289034924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1291</v>
      </c>
      <c r="H112" s="439">
        <f t="shared" si="16"/>
        <v>23470.38</v>
      </c>
      <c r="I112" s="386"/>
      <c r="J112" s="387">
        <v>3</v>
      </c>
      <c r="K112" s="388">
        <f t="shared" ref="K112:K116" si="35">G112/P112*60</f>
        <v>3367.8260869565338</v>
      </c>
      <c r="L112" s="389">
        <f t="shared" ref="L112:L116" si="36">K112/J112</f>
        <v>1122.6086956521779</v>
      </c>
      <c r="M112" s="390">
        <v>0.72222222222222221</v>
      </c>
      <c r="N112" s="390">
        <v>0.73819444444444438</v>
      </c>
      <c r="O112" s="380">
        <v>20</v>
      </c>
      <c r="P112" s="391">
        <f t="shared" ref="P112:P116" si="37">(N112-M112)*24*60</f>
        <v>22.999999999999918</v>
      </c>
      <c r="Q112" s="380"/>
      <c r="R112" s="380"/>
    </row>
    <row r="113" spans="1:18">
      <c r="A113" s="835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1358</v>
      </c>
      <c r="H113" s="439">
        <f t="shared" si="16"/>
        <v>24688.44</v>
      </c>
      <c r="I113" s="386"/>
      <c r="J113" s="387">
        <v>3</v>
      </c>
      <c r="K113" s="388">
        <f t="shared" si="35"/>
        <v>3133.8461538461652</v>
      </c>
      <c r="L113" s="389">
        <f t="shared" si="36"/>
        <v>1044.6153846153884</v>
      </c>
      <c r="M113" s="390">
        <v>0.75347222222222221</v>
      </c>
      <c r="N113" s="390">
        <v>0.7715277777777777</v>
      </c>
      <c r="O113" s="380">
        <v>22</v>
      </c>
      <c r="P113" s="391">
        <f t="shared" si="37"/>
        <v>25.999999999999908</v>
      </c>
      <c r="Q113" s="392"/>
      <c r="R113" s="392"/>
    </row>
    <row r="114" spans="1:18">
      <c r="A114" s="835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3470</v>
      </c>
      <c r="H114" s="439">
        <f t="shared" si="16"/>
        <v>99137.9</v>
      </c>
      <c r="I114" s="386"/>
      <c r="J114" s="387">
        <v>3</v>
      </c>
      <c r="K114" s="388">
        <f t="shared" si="35"/>
        <v>3717.8571428571454</v>
      </c>
      <c r="L114" s="389">
        <f t="shared" si="36"/>
        <v>1239.2857142857151</v>
      </c>
      <c r="M114" s="390">
        <v>0.78472222222222221</v>
      </c>
      <c r="N114" s="390">
        <v>0.82361111111111107</v>
      </c>
      <c r="O114" s="380">
        <v>19</v>
      </c>
      <c r="P114" s="391">
        <f t="shared" si="37"/>
        <v>55.999999999999957</v>
      </c>
      <c r="Q114" s="392"/>
      <c r="R114" s="392"/>
    </row>
    <row r="115" spans="1:18">
      <c r="A115" s="835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9656</v>
      </c>
      <c r="H115" s="439">
        <f t="shared" si="16"/>
        <v>137942.85714285713</v>
      </c>
      <c r="I115" s="386"/>
      <c r="J115" s="387">
        <v>3</v>
      </c>
      <c r="K115" s="388">
        <f t="shared" si="35"/>
        <v>3049.2631578947348</v>
      </c>
      <c r="L115" s="389">
        <f t="shared" si="36"/>
        <v>1016.4210526315783</v>
      </c>
      <c r="M115" s="390">
        <v>0.83958333333333324</v>
      </c>
      <c r="N115" s="390">
        <v>0.97152777777777777</v>
      </c>
      <c r="O115" s="380">
        <v>23</v>
      </c>
      <c r="P115" s="391">
        <f t="shared" si="37"/>
        <v>190.00000000000011</v>
      </c>
      <c r="Q115" s="392"/>
      <c r="R115" s="392"/>
    </row>
    <row r="116" spans="1:18">
      <c r="A116" s="835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7009</v>
      </c>
      <c r="H116" s="439">
        <f t="shared" si="16"/>
        <v>98336.26999999999</v>
      </c>
      <c r="I116" s="386"/>
      <c r="J116" s="387">
        <v>3</v>
      </c>
      <c r="K116" s="388">
        <f t="shared" si="35"/>
        <v>3003.8571427322518</v>
      </c>
      <c r="L116" s="389">
        <f t="shared" si="36"/>
        <v>1001.2857142440839</v>
      </c>
      <c r="M116" s="390">
        <v>46269.986111111109</v>
      </c>
      <c r="N116" s="441">
        <v>46270.083333333336</v>
      </c>
      <c r="O116" s="380">
        <v>21</v>
      </c>
      <c r="P116" s="391">
        <f t="shared" si="37"/>
        <v>140.00000000582077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835"/>
      <c r="B124" s="398">
        <v>0</v>
      </c>
      <c r="C124" s="240" t="s">
        <v>456</v>
      </c>
      <c r="D124" s="836" t="s">
        <v>351</v>
      </c>
      <c r="E124" s="836"/>
      <c r="F124" s="399"/>
      <c r="G124" s="442"/>
      <c r="H124" s="443"/>
      <c r="I124" s="402"/>
      <c r="J124" s="403">
        <f>AVERAGE(J112:J123)</f>
        <v>3</v>
      </c>
      <c r="K124" s="403">
        <f>AVERAGE(K112:K123)</f>
        <v>3254.529936857366</v>
      </c>
      <c r="L124" s="404">
        <f>AVERAGE(L112:L123)</f>
        <v>1084.8433122857889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98" activePane="bottomLeft" state="frozen"/>
      <selection activeCell="D20" sqref="D2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130442.8</v>
      </c>
      <c r="F1" s="83" t="s">
        <v>3</v>
      </c>
      <c r="G1" s="71">
        <f>SUM(H5:H173)</f>
        <v>5141386.3619223656</v>
      </c>
      <c r="H1" s="75" t="s">
        <v>79</v>
      </c>
      <c r="I1" s="73">
        <f>M17+M30+M43+M56+M69+M82+M95+M108+M121+M134+M147+M160+M173</f>
        <v>192.24642857142857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323</v>
      </c>
      <c r="Q1" s="956"/>
      <c r="R1" s="956"/>
      <c r="S1" s="956"/>
      <c r="T1" s="956" t="s">
        <v>324</v>
      </c>
      <c r="U1" s="956"/>
      <c r="V1" s="956"/>
      <c r="W1" s="956"/>
      <c r="X1" s="956"/>
      <c r="Y1" s="956"/>
      <c r="Z1" s="74" t="s">
        <v>325</v>
      </c>
      <c r="AA1" s="74" t="s">
        <v>326</v>
      </c>
      <c r="AB1" s="963" t="s">
        <v>327</v>
      </c>
      <c r="AC1" s="964"/>
      <c r="AD1" s="74" t="s">
        <v>325</v>
      </c>
      <c r="AE1" s="74" t="s">
        <v>328</v>
      </c>
      <c r="AF1" s="956" t="s">
        <v>329</v>
      </c>
      <c r="AG1" s="957"/>
      <c r="AH1" s="957"/>
    </row>
    <row r="2" spans="1:34" ht="26.25" customHeight="1">
      <c r="A2" s="958" t="s">
        <v>385</v>
      </c>
      <c r="B2" s="958"/>
      <c r="C2" s="77"/>
      <c r="D2" s="77" t="s">
        <v>331</v>
      </c>
      <c r="E2" s="78">
        <f>AVERAGE(O17,O30,O43,O56,O69,O82,O95,O108,O121,O134,O147,O160,O173)</f>
        <v>121.96096658347393</v>
      </c>
      <c r="F2" s="79" t="s">
        <v>91</v>
      </c>
      <c r="G2" s="80">
        <f>G1/E1</f>
        <v>39.414872740560348</v>
      </c>
      <c r="H2" s="75" t="s">
        <v>92</v>
      </c>
      <c r="I2" s="75">
        <f>COUNT(I5:I173)</f>
        <v>0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957"/>
      <c r="AG2" s="957"/>
      <c r="AH2" s="957"/>
    </row>
    <row r="3" spans="1:34" ht="30.6" customHeight="1">
      <c r="A3" s="897" t="s">
        <v>332</v>
      </c>
      <c r="B3" s="897" t="s">
        <v>94</v>
      </c>
      <c r="C3" s="954"/>
      <c r="D3" s="897" t="s">
        <v>333</v>
      </c>
      <c r="E3" s="897"/>
      <c r="F3" s="954" t="s">
        <v>96</v>
      </c>
      <c r="G3" s="946" t="s">
        <v>97</v>
      </c>
      <c r="H3" s="954" t="s">
        <v>98</v>
      </c>
      <c r="I3" s="948" t="s">
        <v>334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335</v>
      </c>
      <c r="O3" s="926" t="s">
        <v>331</v>
      </c>
      <c r="P3" s="952" t="s">
        <v>336</v>
      </c>
      <c r="Q3" s="926" t="s">
        <v>331</v>
      </c>
      <c r="R3" s="953" t="s">
        <v>337</v>
      </c>
      <c r="S3" s="927" t="s">
        <v>338</v>
      </c>
      <c r="T3" s="946" t="s">
        <v>106</v>
      </c>
      <c r="U3" s="946"/>
      <c r="V3" s="947" t="s">
        <v>107</v>
      </c>
      <c r="W3" s="948" t="s">
        <v>339</v>
      </c>
      <c r="X3" s="946" t="s">
        <v>340</v>
      </c>
      <c r="Y3" s="946"/>
      <c r="Z3" s="949" t="s">
        <v>341</v>
      </c>
      <c r="AA3" s="950"/>
      <c r="AB3" s="959" t="s">
        <v>342</v>
      </c>
      <c r="AC3" s="960"/>
      <c r="AD3" s="961" t="s">
        <v>343</v>
      </c>
      <c r="AE3" s="962"/>
      <c r="AF3" s="951" t="s">
        <v>335</v>
      </c>
      <c r="AG3" s="953" t="s">
        <v>337</v>
      </c>
      <c r="AH3" s="927" t="s">
        <v>338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84" t="s">
        <v>113</v>
      </c>
      <c r="U4" s="84" t="s">
        <v>114</v>
      </c>
      <c r="V4" s="946"/>
      <c r="W4" s="948"/>
      <c r="X4" s="83" t="s">
        <v>344</v>
      </c>
      <c r="Y4" s="83" t="s">
        <v>36</v>
      </c>
      <c r="Z4" s="84" t="s">
        <v>345</v>
      </c>
      <c r="AA4" s="84" t="s">
        <v>346</v>
      </c>
      <c r="AB4" s="960"/>
      <c r="AC4" s="960"/>
      <c r="AD4" s="84" t="s">
        <v>347</v>
      </c>
      <c r="AE4" s="85" t="s">
        <v>348</v>
      </c>
      <c r="AF4" s="951"/>
      <c r="AG4" s="953"/>
      <c r="AH4" s="927"/>
    </row>
    <row r="5" spans="1:34" ht="18.75" customHeight="1">
      <c r="A5" s="943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4756</v>
      </c>
      <c r="H5" s="92">
        <f t="shared" ref="H5:H16" si="0">F5*G5</f>
        <v>179919.47999999998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2301.2903225806444</v>
      </c>
      <c r="O5" s="95">
        <f t="shared" ref="O5:O12" si="2">N5/M5</f>
        <v>115.06451612903223</v>
      </c>
      <c r="P5" s="97">
        <f t="shared" ref="P5:P12" si="3">M5-J5</f>
        <v>0</v>
      </c>
      <c r="Q5" s="98">
        <f t="shared" ref="Q5:Q12" si="4">O5-L5</f>
        <v>-4.9354838709677722</v>
      </c>
      <c r="R5" s="100">
        <f t="shared" ref="R5:R12" si="5">O5/L5</f>
        <v>0.95887096774193525</v>
      </c>
      <c r="S5" s="912">
        <f>R17</f>
        <v>0.88492054417730437</v>
      </c>
      <c r="T5" s="101">
        <v>0.25</v>
      </c>
      <c r="U5" s="101">
        <v>0.33611111111111114</v>
      </c>
      <c r="V5" s="83">
        <v>5</v>
      </c>
      <c r="W5" s="93">
        <f>(U5-T5)*24*60</f>
        <v>124.00000000000004</v>
      </c>
      <c r="X5" s="83"/>
      <c r="Y5" s="83"/>
      <c r="Z5" s="102"/>
      <c r="AA5" s="102"/>
      <c r="AB5" s="897"/>
      <c r="AC5" s="897"/>
      <c r="AD5" s="103"/>
      <c r="AE5" s="103"/>
      <c r="AF5" s="97">
        <f t="shared" ref="AF5:AF70" si="6">N5-K5</f>
        <v>-98.709677419355558</v>
      </c>
      <c r="AG5" s="100">
        <f t="shared" ref="AG5:AG70" si="7">N5/K5</f>
        <v>0.95887096774193514</v>
      </c>
      <c r="AH5" s="912">
        <f>AG17</f>
        <v>0.89153850590956962</v>
      </c>
    </row>
    <row r="6" spans="1:34" ht="19.2" customHeight="1">
      <c r="A6" s="944"/>
      <c r="B6" s="86" t="s">
        <v>238</v>
      </c>
      <c r="C6" s="87"/>
      <c r="D6" s="88" t="s">
        <v>122</v>
      </c>
      <c r="E6" s="89"/>
      <c r="F6" s="90">
        <v>36.92</v>
      </c>
      <c r="G6" s="91">
        <v>830</v>
      </c>
      <c r="H6" s="92">
        <f t="shared" si="0"/>
        <v>30643.600000000002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1556.2500000000018</v>
      </c>
      <c r="O6" s="95">
        <f t="shared" si="2"/>
        <v>129.68750000000014</v>
      </c>
      <c r="P6" s="97">
        <f t="shared" si="3"/>
        <v>0</v>
      </c>
      <c r="Q6" s="98">
        <f t="shared" si="4"/>
        <v>-36.979166666666515</v>
      </c>
      <c r="R6" s="100">
        <f t="shared" si="5"/>
        <v>0.77812500000000084</v>
      </c>
      <c r="S6" s="912"/>
      <c r="T6" s="101">
        <v>0.35138888888888892</v>
      </c>
      <c r="U6" s="101">
        <v>0.37361111111111112</v>
      </c>
      <c r="V6" s="83">
        <v>22</v>
      </c>
      <c r="W6" s="93">
        <f t="shared" ref="W6:W17" si="8">(U6-T6)*24*60</f>
        <v>31.999999999999964</v>
      </c>
      <c r="X6" s="104">
        <v>0.34027777777777773</v>
      </c>
      <c r="Y6" s="104">
        <v>0.35069444444444442</v>
      </c>
      <c r="Z6" s="105"/>
      <c r="AA6" s="105"/>
      <c r="AB6" s="897"/>
      <c r="AC6" s="897"/>
      <c r="AD6" s="357"/>
      <c r="AE6" s="357"/>
      <c r="AF6" s="97">
        <f t="shared" si="6"/>
        <v>-443.74999999999818</v>
      </c>
      <c r="AG6" s="100">
        <f t="shared" si="7"/>
        <v>0.77812500000000095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2540</v>
      </c>
      <c r="H7" s="92">
        <f t="shared" si="0"/>
        <v>91160.6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2344.6153846153838</v>
      </c>
      <c r="O7" s="95">
        <f t="shared" si="2"/>
        <v>130.25641025641022</v>
      </c>
      <c r="P7" s="97">
        <f t="shared" si="3"/>
        <v>0</v>
      </c>
      <c r="Q7" s="98">
        <f t="shared" si="4"/>
        <v>-12.576923076923123</v>
      </c>
      <c r="R7" s="100">
        <f t="shared" si="5"/>
        <v>0.91194686293869465</v>
      </c>
      <c r="S7" s="912"/>
      <c r="T7" s="101">
        <v>0.37777777777777777</v>
      </c>
      <c r="U7" s="101">
        <v>0.42291666666666666</v>
      </c>
      <c r="V7" s="83">
        <v>6</v>
      </c>
      <c r="W7" s="93">
        <f t="shared" si="8"/>
        <v>65.000000000000014</v>
      </c>
      <c r="X7" s="104"/>
      <c r="Y7" s="104"/>
      <c r="Z7" s="105"/>
      <c r="AA7" s="105"/>
      <c r="AB7" s="897"/>
      <c r="AC7" s="897"/>
      <c r="AD7" s="357"/>
      <c r="AE7" s="357"/>
      <c r="AF7" s="97">
        <f t="shared" si="6"/>
        <v>-226.38461538461615</v>
      </c>
      <c r="AG7" s="100">
        <f t="shared" si="7"/>
        <v>0.91194686293869465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1062</v>
      </c>
      <c r="H8" s="92">
        <f t="shared" si="0"/>
        <v>30649.32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2275.7142857142876</v>
      </c>
      <c r="O8" s="95">
        <f t="shared" si="2"/>
        <v>133.86554621848751</v>
      </c>
      <c r="P8" s="97">
        <f t="shared" si="3"/>
        <v>0</v>
      </c>
      <c r="Q8" s="98">
        <f t="shared" si="4"/>
        <v>-17.369747899159563</v>
      </c>
      <c r="R8" s="100">
        <f t="shared" si="5"/>
        <v>0.88514752458743196</v>
      </c>
      <c r="S8" s="912"/>
      <c r="T8" s="101">
        <v>0.42777777777777776</v>
      </c>
      <c r="U8" s="101">
        <v>0.44722222222222219</v>
      </c>
      <c r="V8" s="83">
        <v>7</v>
      </c>
      <c r="W8" s="93">
        <f t="shared" si="8"/>
        <v>27.999999999999979</v>
      </c>
      <c r="X8" s="104"/>
      <c r="Y8" s="104"/>
      <c r="Z8" s="105"/>
      <c r="AA8" s="105"/>
      <c r="AB8" s="897"/>
      <c r="AC8" s="897"/>
      <c r="AD8" s="357"/>
      <c r="AE8" s="357"/>
      <c r="AF8" s="97">
        <f t="shared" si="6"/>
        <v>-295.2857142857124</v>
      </c>
      <c r="AG8" s="100">
        <f t="shared" si="7"/>
        <v>0.88514752458743196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928</v>
      </c>
      <c r="H9" s="92">
        <f t="shared" si="0"/>
        <v>34085.439999999995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2320.0000000000009</v>
      </c>
      <c r="O9" s="95">
        <f t="shared" si="2"/>
        <v>128.88888888888894</v>
      </c>
      <c r="P9" s="97">
        <f t="shared" si="3"/>
        <v>0</v>
      </c>
      <c r="Q9" s="98">
        <f t="shared" si="4"/>
        <v>-13.9444444444444</v>
      </c>
      <c r="R9" s="100">
        <f t="shared" si="5"/>
        <v>0.90237261765849897</v>
      </c>
      <c r="S9" s="912"/>
      <c r="T9" s="101">
        <v>0.45208333333333328</v>
      </c>
      <c r="U9" s="101">
        <v>0.46874999999999994</v>
      </c>
      <c r="V9" s="83">
        <v>7</v>
      </c>
      <c r="W9" s="93">
        <f t="shared" si="8"/>
        <v>23.999999999999993</v>
      </c>
      <c r="X9" s="104"/>
      <c r="Y9" s="104"/>
      <c r="Z9" s="105"/>
      <c r="AA9" s="105"/>
      <c r="AB9" s="897"/>
      <c r="AC9" s="897"/>
      <c r="AD9" s="357"/>
      <c r="AE9" s="357"/>
      <c r="AF9" s="97">
        <f t="shared" si="6"/>
        <v>-250.99999999999909</v>
      </c>
      <c r="AG9" s="100">
        <f t="shared" si="7"/>
        <v>0.90237261765849897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1856</v>
      </c>
      <c r="H10" s="92">
        <f t="shared" si="0"/>
        <v>57740.159999999996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2369.36170212766</v>
      </c>
      <c r="O10" s="95">
        <f t="shared" si="2"/>
        <v>131.6312056737589</v>
      </c>
      <c r="P10" s="97">
        <f t="shared" si="3"/>
        <v>0</v>
      </c>
      <c r="Q10" s="98">
        <f t="shared" si="4"/>
        <v>-22.202127659574444</v>
      </c>
      <c r="R10" s="100">
        <f t="shared" si="5"/>
        <v>0.85567414305802092</v>
      </c>
      <c r="S10" s="913"/>
      <c r="T10" s="101">
        <v>0.50902777777777775</v>
      </c>
      <c r="U10" s="101">
        <v>0.54166666666666663</v>
      </c>
      <c r="V10" s="83">
        <v>5</v>
      </c>
      <c r="W10" s="93">
        <f t="shared" si="8"/>
        <v>46.999999999999993</v>
      </c>
      <c r="X10" s="104"/>
      <c r="Y10" s="104"/>
      <c r="Z10" s="105"/>
      <c r="AA10" s="105"/>
      <c r="AB10" s="897"/>
      <c r="AC10" s="897"/>
      <c r="AD10" s="357"/>
      <c r="AE10" s="357"/>
      <c r="AF10" s="97">
        <f>N10-K10</f>
        <v>-399.63829787233999</v>
      </c>
      <c r="AG10" s="100">
        <f>N10/K10</f>
        <v>0.85567414305802092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2390</v>
      </c>
      <c r="H11" s="92">
        <f t="shared" si="0"/>
        <v>91967.2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2515.7894736842127</v>
      </c>
      <c r="O11" s="95">
        <f t="shared" si="2"/>
        <v>132.40997229916908</v>
      </c>
      <c r="P11" s="97">
        <f t="shared" si="3"/>
        <v>0</v>
      </c>
      <c r="Q11" s="98">
        <f t="shared" si="4"/>
        <v>-13.326869806094066</v>
      </c>
      <c r="R11" s="100">
        <f t="shared" si="5"/>
        <v>0.90855524510083518</v>
      </c>
      <c r="S11" s="913"/>
      <c r="T11" s="101">
        <v>0.54652777777777772</v>
      </c>
      <c r="U11" s="101">
        <v>0.58611111111111103</v>
      </c>
      <c r="V11" s="83">
        <v>7</v>
      </c>
      <c r="W11" s="93">
        <f t="shared" si="8"/>
        <v>56.999999999999957</v>
      </c>
      <c r="X11" s="104"/>
      <c r="Y11" s="104"/>
      <c r="Z11" s="105"/>
      <c r="AA11" s="105"/>
      <c r="AB11" s="897"/>
      <c r="AC11" s="897"/>
      <c r="AD11" s="357"/>
      <c r="AE11" s="357"/>
      <c r="AF11" s="97">
        <f>N11-K11</f>
        <v>-253.21052631578732</v>
      </c>
      <c r="AG11" s="100">
        <f>N11/K11</f>
        <v>0.90855524510083518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3447</v>
      </c>
      <c r="H12" s="92">
        <f t="shared" si="0"/>
        <v>130296.59999999999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2522.1951219512189</v>
      </c>
      <c r="O12" s="95">
        <f t="shared" si="2"/>
        <v>126.10975609756095</v>
      </c>
      <c r="P12" s="97">
        <f t="shared" si="3"/>
        <v>0</v>
      </c>
      <c r="Q12" s="98">
        <f t="shared" si="4"/>
        <v>-12.340243902439042</v>
      </c>
      <c r="R12" s="100">
        <f t="shared" si="5"/>
        <v>0.91086858864254938</v>
      </c>
      <c r="S12" s="913"/>
      <c r="T12" s="101">
        <v>0.60138888888888875</v>
      </c>
      <c r="U12" s="101">
        <v>0.65833333333333321</v>
      </c>
      <c r="V12" s="83">
        <v>22</v>
      </c>
      <c r="W12" s="93">
        <f t="shared" si="8"/>
        <v>82.000000000000028</v>
      </c>
      <c r="X12" s="104">
        <v>0.59027777777777779</v>
      </c>
      <c r="Y12" s="104">
        <v>0.60069444444444442</v>
      </c>
      <c r="Z12" s="105"/>
      <c r="AA12" s="105"/>
      <c r="AB12" s="897"/>
      <c r="AC12" s="897"/>
      <c r="AD12" s="357"/>
      <c r="AE12" s="357">
        <v>1</v>
      </c>
      <c r="AF12" s="97">
        <f t="shared" si="6"/>
        <v>-246.80487804878112</v>
      </c>
      <c r="AG12" s="100">
        <f t="shared" si="7"/>
        <v>0.91086858864254927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897"/>
      <c r="AC13" s="897"/>
      <c r="AD13" s="357"/>
      <c r="AE13" s="357"/>
      <c r="AF13" s="97">
        <f t="shared" si="6"/>
        <v>0</v>
      </c>
      <c r="AG13" s="100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897"/>
      <c r="AC14" s="897"/>
      <c r="AD14" s="357"/>
      <c r="AE14" s="357"/>
      <c r="AF14" s="97">
        <f t="shared" si="6"/>
        <v>0</v>
      </c>
      <c r="AG14" s="100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897"/>
      <c r="AC15" s="897"/>
      <c r="AD15" s="357"/>
      <c r="AE15" s="357"/>
      <c r="AF15" s="97">
        <f t="shared" si="6"/>
        <v>0</v>
      </c>
      <c r="AG15" s="100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897"/>
      <c r="AC16" s="897"/>
      <c r="AD16" s="357"/>
      <c r="AE16" s="357"/>
      <c r="AF16" s="97">
        <f t="shared" si="6"/>
        <v>0</v>
      </c>
      <c r="AG16" s="100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350</v>
      </c>
      <c r="D17" s="907" t="s">
        <v>351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2275.6520363341765</v>
      </c>
      <c r="O17" s="125">
        <f t="shared" si="9"/>
        <v>128.4892244454135</v>
      </c>
      <c r="P17" s="127">
        <f t="shared" ref="P17:P24" si="10">M17-J17</f>
        <v>0</v>
      </c>
      <c r="Q17" s="128">
        <f t="shared" ref="Q17:Q24" si="11">O17-L17</f>
        <v>-16.709375915783625</v>
      </c>
      <c r="R17" s="129">
        <f>O17/L17</f>
        <v>0.88492054417730437</v>
      </c>
      <c r="S17" s="9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1</v>
      </c>
      <c r="AF17" s="127">
        <f t="shared" si="6"/>
        <v>-276.8479636658235</v>
      </c>
      <c r="AG17" s="134">
        <f t="shared" si="7"/>
        <v>0.89153850590956962</v>
      </c>
      <c r="AH17" s="913"/>
    </row>
    <row r="18" spans="1:34" ht="19.2" customHeight="1">
      <c r="A18" s="895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243</v>
      </c>
      <c r="H18" s="140">
        <f t="shared" ref="H18:H29" si="12">F18*G18</f>
        <v>6682.5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1325.4545454545455</v>
      </c>
      <c r="O18" s="142">
        <f t="shared" ref="O18:O24" si="14">N18/M18</f>
        <v>110.45454545454545</v>
      </c>
      <c r="P18" s="105">
        <f t="shared" si="10"/>
        <v>0</v>
      </c>
      <c r="Q18" s="143">
        <f t="shared" si="11"/>
        <v>-56.212121212121204</v>
      </c>
      <c r="R18" s="145">
        <f t="shared" ref="R18:R24" si="15">O18/L18</f>
        <v>0.66272727272727272</v>
      </c>
      <c r="S18" s="896">
        <f>R30</f>
        <v>0.85155934820940093</v>
      </c>
      <c r="T18" s="101">
        <v>0.125</v>
      </c>
      <c r="U18" s="101">
        <v>0.13263888888888889</v>
      </c>
      <c r="V18" s="357">
        <v>5</v>
      </c>
      <c r="W18" s="146">
        <f>(U18-T18)*24*60</f>
        <v>11</v>
      </c>
      <c r="X18" s="142"/>
      <c r="Y18" s="142"/>
      <c r="Z18" s="105"/>
      <c r="AA18" s="105"/>
      <c r="AB18" s="897"/>
      <c r="AC18" s="897"/>
      <c r="AD18" s="357"/>
      <c r="AE18" s="357"/>
      <c r="AF18" s="147">
        <f t="shared" si="6"/>
        <v>-674.5454545454545</v>
      </c>
      <c r="AG18" s="148">
        <f t="shared" si="7"/>
        <v>0.66272727272727272</v>
      </c>
      <c r="AH18" s="938">
        <f>AG30</f>
        <v>0.86542950522281126</v>
      </c>
    </row>
    <row r="19" spans="1:34" ht="19.2" customHeight="1">
      <c r="A19" s="895"/>
      <c r="B19" s="234" t="s">
        <v>239</v>
      </c>
      <c r="C19" s="233"/>
      <c r="D19" s="137" t="s">
        <v>133</v>
      </c>
      <c r="E19" s="138"/>
      <c r="F19" s="90">
        <v>53.27</v>
      </c>
      <c r="G19" s="107">
        <v>1035</v>
      </c>
      <c r="H19" s="140">
        <f t="shared" si="12"/>
        <v>55134.450000000004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1321.2765957446811</v>
      </c>
      <c r="O19" s="153">
        <f t="shared" si="14"/>
        <v>77.722152690863595</v>
      </c>
      <c r="P19" s="105">
        <f t="shared" si="10"/>
        <v>0</v>
      </c>
      <c r="Q19" s="143">
        <f t="shared" si="11"/>
        <v>-14.336670838548173</v>
      </c>
      <c r="R19" s="145">
        <f t="shared" si="15"/>
        <v>0.84426619536401348</v>
      </c>
      <c r="S19" s="896"/>
      <c r="T19" s="101">
        <v>0.13750000000000001</v>
      </c>
      <c r="U19" s="101">
        <v>0.1701388888888889</v>
      </c>
      <c r="V19" s="357">
        <v>7</v>
      </c>
      <c r="W19" s="146">
        <f>(U19-T19)*24*60</f>
        <v>46.999999999999993</v>
      </c>
      <c r="X19" s="154"/>
      <c r="Y19" s="154"/>
      <c r="Z19" s="105"/>
      <c r="AA19" s="105"/>
      <c r="AB19" s="897"/>
      <c r="AC19" s="897"/>
      <c r="AD19" s="357"/>
      <c r="AE19" s="357"/>
      <c r="AF19" s="97">
        <f t="shared" si="6"/>
        <v>-243.72340425531888</v>
      </c>
      <c r="AG19" s="100">
        <f t="shared" si="7"/>
        <v>0.84426619536401348</v>
      </c>
      <c r="AH19" s="939"/>
    </row>
    <row r="20" spans="1:34" ht="19.2" customHeight="1">
      <c r="A20" s="895"/>
      <c r="B20" s="234" t="s">
        <v>239</v>
      </c>
      <c r="C20" s="108"/>
      <c r="D20" s="88" t="s">
        <v>134</v>
      </c>
      <c r="E20" s="138"/>
      <c r="F20" s="90">
        <v>49.91</v>
      </c>
      <c r="G20" s="107">
        <v>1170</v>
      </c>
      <c r="H20" s="140">
        <f t="shared" si="12"/>
        <v>58394.7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1432.6530612244901</v>
      </c>
      <c r="O20" s="153">
        <f t="shared" si="14"/>
        <v>84.273709483793539</v>
      </c>
      <c r="P20" s="105">
        <f t="shared" si="10"/>
        <v>0</v>
      </c>
      <c r="Q20" s="143">
        <f t="shared" si="11"/>
        <v>-7.7851140456182293</v>
      </c>
      <c r="R20" s="145">
        <f t="shared" si="15"/>
        <v>0.91543326595814067</v>
      </c>
      <c r="S20" s="896"/>
      <c r="T20" s="101">
        <v>0.17500000000000002</v>
      </c>
      <c r="U20" s="101">
        <v>0.20902777777777778</v>
      </c>
      <c r="V20" s="357">
        <v>7</v>
      </c>
      <c r="W20" s="146">
        <f t="shared" ref="W20:W29" si="16">(U20-T20)*24*60</f>
        <v>48.999999999999986</v>
      </c>
      <c r="X20" s="154"/>
      <c r="Y20" s="154"/>
      <c r="Z20" s="105"/>
      <c r="AA20" s="105"/>
      <c r="AB20" s="897"/>
      <c r="AC20" s="897"/>
      <c r="AD20" s="357"/>
      <c r="AE20" s="357"/>
      <c r="AF20" s="147">
        <f t="shared" si="6"/>
        <v>-132.3469387755099</v>
      </c>
      <c r="AG20" s="148">
        <f t="shared" si="7"/>
        <v>0.91543326595814067</v>
      </c>
      <c r="AH20" s="939"/>
    </row>
    <row r="21" spans="1:34" ht="19.2" customHeight="1">
      <c r="A21" s="895"/>
      <c r="B21" s="234" t="s">
        <v>239</v>
      </c>
      <c r="C21" s="155"/>
      <c r="D21" s="156" t="s">
        <v>135</v>
      </c>
      <c r="E21" s="89"/>
      <c r="F21" s="90">
        <v>38.39</v>
      </c>
      <c r="G21" s="91">
        <v>2522</v>
      </c>
      <c r="H21" s="140">
        <f t="shared" si="12"/>
        <v>96819.58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1455.0000000000002</v>
      </c>
      <c r="O21" s="153">
        <f t="shared" si="14"/>
        <v>85.588235294117666</v>
      </c>
      <c r="P21" s="105">
        <f t="shared" si="10"/>
        <v>0</v>
      </c>
      <c r="Q21" s="143">
        <f t="shared" si="11"/>
        <v>-6.4705882352941018</v>
      </c>
      <c r="R21" s="145">
        <f t="shared" si="15"/>
        <v>0.92971246006389796</v>
      </c>
      <c r="S21" s="896"/>
      <c r="T21" s="101">
        <v>0.22430555555555556</v>
      </c>
      <c r="U21" s="101">
        <v>0.29652777777777778</v>
      </c>
      <c r="V21" s="357">
        <v>22</v>
      </c>
      <c r="W21" s="146">
        <f t="shared" si="16"/>
        <v>103.99999999999999</v>
      </c>
      <c r="X21" s="154">
        <v>0.21388888888888891</v>
      </c>
      <c r="Y21" s="154">
        <v>0.22361111111111109</v>
      </c>
      <c r="Z21" s="105"/>
      <c r="AA21" s="105"/>
      <c r="AB21" s="897"/>
      <c r="AC21" s="897"/>
      <c r="AD21" s="357"/>
      <c r="AE21" s="357"/>
      <c r="AF21" s="97">
        <f t="shared" si="6"/>
        <v>-109.99999999999977</v>
      </c>
      <c r="AG21" s="100">
        <f t="shared" si="7"/>
        <v>0.92971246006389796</v>
      </c>
      <c r="AH21" s="940"/>
    </row>
    <row r="22" spans="1:34" ht="19.2" customHeight="1">
      <c r="A22" s="895"/>
      <c r="B22" s="234" t="s">
        <v>239</v>
      </c>
      <c r="C22" s="155"/>
      <c r="D22" s="88" t="s">
        <v>136</v>
      </c>
      <c r="E22" s="89"/>
      <c r="F22" s="90">
        <v>44.3</v>
      </c>
      <c r="G22" s="91">
        <v>1021</v>
      </c>
      <c r="H22" s="140">
        <f t="shared" si="12"/>
        <v>45230.299999999996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1424.6511627906975</v>
      </c>
      <c r="O22" s="153">
        <f t="shared" si="14"/>
        <v>79.147286821705421</v>
      </c>
      <c r="P22" s="105">
        <f t="shared" si="10"/>
        <v>0</v>
      </c>
      <c r="Q22" s="143">
        <f t="shared" si="11"/>
        <v>-7.7971576227390216</v>
      </c>
      <c r="R22" s="145">
        <f t="shared" si="15"/>
        <v>0.91032023181514221</v>
      </c>
      <c r="S22" s="896"/>
      <c r="T22" s="101">
        <v>0.30138888888888887</v>
      </c>
      <c r="U22" s="101">
        <v>0.33124999999999999</v>
      </c>
      <c r="V22" s="357">
        <v>7</v>
      </c>
      <c r="W22" s="146">
        <f t="shared" si="16"/>
        <v>43.000000000000007</v>
      </c>
      <c r="X22" s="154"/>
      <c r="Y22" s="154"/>
      <c r="Z22" s="105"/>
      <c r="AA22" s="105"/>
      <c r="AB22" s="897"/>
      <c r="AC22" s="897"/>
      <c r="AD22" s="357"/>
      <c r="AE22" s="357"/>
      <c r="AF22" s="147">
        <f t="shared" si="6"/>
        <v>-140.34883720930247</v>
      </c>
      <c r="AG22" s="148">
        <f t="shared" si="7"/>
        <v>0.91032023181514221</v>
      </c>
      <c r="AH22" s="940"/>
    </row>
    <row r="23" spans="1:34" ht="19.2" customHeight="1">
      <c r="A23" s="895"/>
      <c r="B23" s="234" t="s">
        <v>239</v>
      </c>
      <c r="C23" s="155"/>
      <c r="D23" s="88" t="s">
        <v>137</v>
      </c>
      <c r="E23" s="89"/>
      <c r="F23" s="90">
        <v>49.91</v>
      </c>
      <c r="G23" s="91">
        <v>2464</v>
      </c>
      <c r="H23" s="140">
        <f t="shared" si="12"/>
        <v>122978.23999999999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1449.4117647058818</v>
      </c>
      <c r="O23" s="153">
        <f t="shared" si="14"/>
        <v>85.259515570934227</v>
      </c>
      <c r="P23" s="105">
        <f t="shared" si="10"/>
        <v>0</v>
      </c>
      <c r="Q23" s="143">
        <f t="shared" si="11"/>
        <v>-6.7993079584775415</v>
      </c>
      <c r="R23" s="145">
        <f t="shared" si="15"/>
        <v>0.92614170268746443</v>
      </c>
      <c r="S23" s="896"/>
      <c r="T23" s="101">
        <v>0.33611111111111108</v>
      </c>
      <c r="U23" s="101">
        <v>0.40694444444444444</v>
      </c>
      <c r="V23" s="357">
        <v>7</v>
      </c>
      <c r="W23" s="146">
        <f t="shared" si="16"/>
        <v>102.00000000000004</v>
      </c>
      <c r="X23" s="154"/>
      <c r="Y23" s="154"/>
      <c r="Z23" s="105"/>
      <c r="AA23" s="105"/>
      <c r="AB23" s="897"/>
      <c r="AC23" s="897"/>
      <c r="AD23" s="357"/>
      <c r="AE23" s="357"/>
      <c r="AF23" s="97">
        <f t="shared" si="6"/>
        <v>-115.58823529411825</v>
      </c>
      <c r="AG23" s="100">
        <f t="shared" si="7"/>
        <v>0.92614170268746443</v>
      </c>
      <c r="AH23" s="940"/>
    </row>
    <row r="24" spans="1:34" ht="19.2" customHeight="1">
      <c r="A24" s="895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1520</v>
      </c>
      <c r="H24" s="140">
        <f t="shared" si="12"/>
        <v>55829.599999999999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2171.4285714285706</v>
      </c>
      <c r="O24" s="153">
        <f t="shared" si="14"/>
        <v>120.63492063492059</v>
      </c>
      <c r="P24" s="105">
        <f t="shared" si="10"/>
        <v>0</v>
      </c>
      <c r="Q24" s="143">
        <f t="shared" si="11"/>
        <v>-12.698412698412753</v>
      </c>
      <c r="R24" s="145">
        <f t="shared" si="15"/>
        <v>0.90476190476190432</v>
      </c>
      <c r="S24" s="896"/>
      <c r="T24" s="101">
        <v>0.44652777777777775</v>
      </c>
      <c r="U24" s="101">
        <v>0.47569444444444442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897"/>
      <c r="AC24" s="897"/>
      <c r="AD24" s="357"/>
      <c r="AE24" s="357"/>
      <c r="AF24" s="147">
        <f t="shared" si="6"/>
        <v>-228.57142857142935</v>
      </c>
      <c r="AG24" s="148">
        <f t="shared" si="7"/>
        <v>0.90476190476190443</v>
      </c>
      <c r="AH24" s="940"/>
    </row>
    <row r="25" spans="1:34" ht="19.2" customHeight="1">
      <c r="A25" s="895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896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897"/>
      <c r="AC25" s="897"/>
      <c r="AD25" s="357"/>
      <c r="AE25" s="357"/>
      <c r="AF25" s="97">
        <f t="shared" si="6"/>
        <v>0</v>
      </c>
      <c r="AG25" s="100" t="e">
        <f t="shared" si="7"/>
        <v>#DIV/0!</v>
      </c>
      <c r="AH25" s="940"/>
    </row>
    <row r="26" spans="1:34" ht="19.2" customHeight="1">
      <c r="A26" s="895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896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897"/>
      <c r="AC26" s="897"/>
      <c r="AD26" s="357"/>
      <c r="AE26" s="357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896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897"/>
      <c r="AC27" s="897"/>
      <c r="AD27" s="357"/>
      <c r="AE27" s="357"/>
      <c r="AF27" s="97">
        <f t="shared" si="6"/>
        <v>0</v>
      </c>
      <c r="AG27" s="100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896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897"/>
      <c r="AC28" s="897"/>
      <c r="AD28" s="357"/>
      <c r="AE28" s="357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896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897"/>
      <c r="AC29" s="897"/>
      <c r="AD29" s="357"/>
      <c r="AE29" s="357"/>
      <c r="AF29" s="97">
        <f t="shared" si="6"/>
        <v>0</v>
      </c>
      <c r="AG29" s="100"/>
      <c r="AH29" s="940"/>
    </row>
    <row r="30" spans="1:34" ht="19.2" customHeight="1">
      <c r="A30" s="895"/>
      <c r="B30" s="159">
        <v>0</v>
      </c>
      <c r="C30" s="160" t="s">
        <v>386</v>
      </c>
      <c r="D30" s="942" t="s">
        <v>351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1511.4108144784095</v>
      </c>
      <c r="O30" s="164">
        <f t="shared" si="17"/>
        <v>91.86862370726864</v>
      </c>
      <c r="P30" s="105">
        <f t="shared" ref="P30:P35" si="18">M30-J30</f>
        <v>0</v>
      </c>
      <c r="Q30" s="143">
        <f t="shared" ref="Q30:Q35" si="19">O30-L30</f>
        <v>-16.014196087315867</v>
      </c>
      <c r="R30" s="165">
        <f t="shared" ref="R30:R35" si="20">O30/L30</f>
        <v>0.85155934820940093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-235.01775695016181</v>
      </c>
      <c r="AG30" s="169">
        <f t="shared" ref="AG30" si="21">N30/K30</f>
        <v>0.86542950522281126</v>
      </c>
      <c r="AH30" s="941"/>
    </row>
    <row r="31" spans="1:34" ht="19.2" customHeight="1">
      <c r="A31" s="932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1556</v>
      </c>
      <c r="H31" s="174">
        <f t="shared" ref="H31:H41" si="22">F31*G31</f>
        <v>41234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1530.4918032786879</v>
      </c>
      <c r="O31" s="177">
        <f t="shared" ref="O31:O35" si="24">N31/M31</f>
        <v>127.54098360655733</v>
      </c>
      <c r="P31" s="178">
        <f t="shared" si="18"/>
        <v>0</v>
      </c>
      <c r="Q31" s="179">
        <f t="shared" si="19"/>
        <v>-39.125683060109324</v>
      </c>
      <c r="R31" s="185">
        <f t="shared" si="20"/>
        <v>0.76524590163934403</v>
      </c>
      <c r="S31" s="933">
        <f>R43</f>
        <v>0.88748357875810024</v>
      </c>
      <c r="T31" s="181">
        <v>0.125</v>
      </c>
      <c r="U31" s="181">
        <v>0.16736111111111113</v>
      </c>
      <c r="V31" s="182">
        <v>5</v>
      </c>
      <c r="W31" s="183">
        <f t="shared" ref="W31:W42" si="25">(U31-T31)*24*60</f>
        <v>61.000000000000021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-469.50819672131206</v>
      </c>
      <c r="AG31" s="184">
        <f t="shared" si="7"/>
        <v>0.76524590163934392</v>
      </c>
      <c r="AH31" s="911">
        <f>AG43</f>
        <v>0.88304477117424018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2796</v>
      </c>
      <c r="H32" s="140">
        <f t="shared" si="22"/>
        <v>95707.079999999987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2071.1111111111118</v>
      </c>
      <c r="O32" s="95">
        <f t="shared" si="24"/>
        <v>159.31623931623938</v>
      </c>
      <c r="P32" s="178">
        <f t="shared" si="18"/>
        <v>0</v>
      </c>
      <c r="Q32" s="98">
        <f t="shared" si="19"/>
        <v>-13.76068376068369</v>
      </c>
      <c r="R32" s="100">
        <f t="shared" si="20"/>
        <v>0.92049382716049422</v>
      </c>
      <c r="S32" s="896"/>
      <c r="T32" s="101">
        <v>0.17222222222222225</v>
      </c>
      <c r="U32" s="101">
        <v>0.22847222222222224</v>
      </c>
      <c r="V32" s="182">
        <v>7</v>
      </c>
      <c r="W32" s="146">
        <f t="shared" si="25"/>
        <v>80.999999999999986</v>
      </c>
      <c r="X32" s="188"/>
      <c r="Y32" s="188"/>
      <c r="Z32" s="189"/>
      <c r="AA32" s="189"/>
      <c r="AB32" s="897"/>
      <c r="AC32" s="897"/>
      <c r="AD32" s="357"/>
      <c r="AE32" s="357">
        <v>1</v>
      </c>
      <c r="AF32" s="97">
        <f t="shared" si="6"/>
        <v>-178.88888888888823</v>
      </c>
      <c r="AG32" s="100">
        <f t="shared" si="7"/>
        <v>0.9204938271604941</v>
      </c>
      <c r="AH32" s="912"/>
    </row>
    <row r="33" spans="1:34" ht="19.2" customHeight="1">
      <c r="A33" s="925"/>
      <c r="B33" s="186" t="s">
        <v>240</v>
      </c>
      <c r="C33" s="357"/>
      <c r="D33" s="88" t="s">
        <v>144</v>
      </c>
      <c r="E33" s="138"/>
      <c r="F33" s="90">
        <v>35.83</v>
      </c>
      <c r="G33" s="173">
        <v>3755</v>
      </c>
      <c r="H33" s="140">
        <f t="shared" si="22"/>
        <v>134541.65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2066.9724770642206</v>
      </c>
      <c r="O33" s="95">
        <f t="shared" si="24"/>
        <v>187.90658882402005</v>
      </c>
      <c r="P33" s="178">
        <f t="shared" si="18"/>
        <v>0</v>
      </c>
      <c r="Q33" s="98">
        <f t="shared" si="19"/>
        <v>-16.638865721434485</v>
      </c>
      <c r="R33" s="100">
        <f t="shared" si="20"/>
        <v>0.91865443425076476</v>
      </c>
      <c r="S33" s="896"/>
      <c r="T33" s="101">
        <v>0.23333333333333336</v>
      </c>
      <c r="U33" s="101">
        <v>0.30902777777777779</v>
      </c>
      <c r="V33" s="182">
        <v>7</v>
      </c>
      <c r="W33" s="146">
        <f t="shared" si="25"/>
        <v>108.99999999999997</v>
      </c>
      <c r="X33" s="188"/>
      <c r="Y33" s="188"/>
      <c r="Z33" s="189"/>
      <c r="AA33" s="189"/>
      <c r="AB33" s="897"/>
      <c r="AC33" s="897"/>
      <c r="AD33" s="357">
        <v>1</v>
      </c>
      <c r="AE33" s="357"/>
      <c r="AF33" s="97">
        <f t="shared" si="6"/>
        <v>-183.02752293577942</v>
      </c>
      <c r="AG33" s="190">
        <f t="shared" si="7"/>
        <v>0.91865443425076465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1449</v>
      </c>
      <c r="H34" s="140">
        <f t="shared" si="22"/>
        <v>62509.86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1358.4374999999998</v>
      </c>
      <c r="O34" s="95">
        <f t="shared" si="24"/>
        <v>84.902343749999986</v>
      </c>
      <c r="P34" s="178">
        <f t="shared" si="18"/>
        <v>-1</v>
      </c>
      <c r="Q34" s="98">
        <f t="shared" si="19"/>
        <v>-3.3329503676470722</v>
      </c>
      <c r="R34" s="100">
        <f t="shared" si="20"/>
        <v>0.96222656249999983</v>
      </c>
      <c r="S34" s="896"/>
      <c r="T34" s="101">
        <v>0.32430555555555557</v>
      </c>
      <c r="U34" s="101">
        <v>0.36875000000000002</v>
      </c>
      <c r="V34" s="193">
        <v>22</v>
      </c>
      <c r="W34" s="146">
        <f t="shared" si="25"/>
        <v>64.000000000000014</v>
      </c>
      <c r="X34" s="188">
        <v>0.31388888888888888</v>
      </c>
      <c r="Y34" s="188">
        <v>0.32361111111111113</v>
      </c>
      <c r="Z34" s="189"/>
      <c r="AA34" s="189"/>
      <c r="AB34" s="897"/>
      <c r="AC34" s="897"/>
      <c r="AD34" s="357"/>
      <c r="AE34" s="357"/>
      <c r="AF34" s="97">
        <f t="shared" si="6"/>
        <v>-141.56250000000023</v>
      </c>
      <c r="AG34" s="190">
        <f t="shared" si="7"/>
        <v>0.9056249999999999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3430</v>
      </c>
      <c r="H35" s="140">
        <f t="shared" si="22"/>
        <v>169853.6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1419.3103448275865</v>
      </c>
      <c r="O35" s="95">
        <f t="shared" si="24"/>
        <v>78.850574712643692</v>
      </c>
      <c r="P35" s="178">
        <f t="shared" si="18"/>
        <v>0</v>
      </c>
      <c r="Q35" s="98">
        <f t="shared" si="19"/>
        <v>-8.0938697318007513</v>
      </c>
      <c r="R35" s="100">
        <f t="shared" si="20"/>
        <v>0.90690756857992749</v>
      </c>
      <c r="S35" s="896"/>
      <c r="T35" s="101">
        <v>0.40902777777777777</v>
      </c>
      <c r="U35" s="101">
        <v>0.50972222222222219</v>
      </c>
      <c r="V35" s="173">
        <v>5</v>
      </c>
      <c r="W35" s="146">
        <f t="shared" si="25"/>
        <v>144.99999999999997</v>
      </c>
      <c r="X35" s="188"/>
      <c r="Y35" s="188"/>
      <c r="Z35" s="189"/>
      <c r="AA35" s="189"/>
      <c r="AB35" s="897"/>
      <c r="AC35" s="897"/>
      <c r="AD35" s="357"/>
      <c r="AE35" s="357"/>
      <c r="AF35" s="178">
        <f t="shared" si="6"/>
        <v>-145.6896551724135</v>
      </c>
      <c r="AG35" s="184">
        <f t="shared" si="7"/>
        <v>0.90690756857992749</v>
      </c>
      <c r="AH35" s="913"/>
    </row>
    <row r="36" spans="1:34" ht="19.2" customHeight="1">
      <c r="A36" s="925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896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897"/>
      <c r="AC36" s="897"/>
      <c r="AD36" s="357"/>
      <c r="AE36" s="357"/>
      <c r="AF36" s="97">
        <f t="shared" si="6"/>
        <v>0</v>
      </c>
      <c r="AG36" s="100" t="e">
        <f t="shared" si="7"/>
        <v>#DIV/0!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357"/>
      <c r="AE37" s="357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896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897"/>
      <c r="AC38" s="897"/>
      <c r="AD38" s="357"/>
      <c r="AE38" s="357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896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897"/>
      <c r="AC39" s="897"/>
      <c r="AD39" s="357"/>
      <c r="AE39" s="357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896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897"/>
      <c r="AC40" s="897"/>
      <c r="AD40" s="357"/>
      <c r="AE40" s="357"/>
      <c r="AF40" s="97">
        <f t="shared" si="6"/>
        <v>0</v>
      </c>
      <c r="AG40" s="100" t="e">
        <f t="shared" si="7"/>
        <v>#DIV/0!</v>
      </c>
      <c r="AH40" s="913"/>
    </row>
    <row r="41" spans="1:34" ht="19.2" customHeight="1">
      <c r="A41" s="925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896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897"/>
      <c r="AC41" s="897"/>
      <c r="AD41" s="357"/>
      <c r="AE41" s="357"/>
      <c r="AF41" s="97"/>
      <c r="AG41" s="200"/>
      <c r="AH41" s="913"/>
    </row>
    <row r="42" spans="1:34" ht="19.2" customHeight="1">
      <c r="A42" s="925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896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897"/>
      <c r="AC42" s="897"/>
      <c r="AD42" s="357"/>
      <c r="AE42" s="357"/>
      <c r="AF42" s="97"/>
      <c r="AG42" s="200"/>
      <c r="AH42" s="913"/>
    </row>
    <row r="43" spans="1:34" ht="19.2" customHeight="1">
      <c r="A43" s="925"/>
      <c r="B43" s="186">
        <v>0</v>
      </c>
      <c r="C43" s="160" t="s">
        <v>388</v>
      </c>
      <c r="D43" s="893" t="s">
        <v>351</v>
      </c>
      <c r="E43" s="893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1689.2646472563215</v>
      </c>
      <c r="O43" s="164">
        <f t="shared" si="26"/>
        <v>127.70334604189209</v>
      </c>
      <c r="P43" s="105">
        <f>M43-J43</f>
        <v>-0.19999999999999929</v>
      </c>
      <c r="Q43" s="143">
        <f>N43-K43</f>
        <v>-223.7353527436785</v>
      </c>
      <c r="R43" s="165">
        <f t="shared" ref="R43:R51" si="27">O43/L43</f>
        <v>0.88748357875810024</v>
      </c>
      <c r="S43" s="896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1</v>
      </c>
      <c r="AF43" s="97">
        <f t="shared" ref="AF43:AF54" si="28">N43-K43</f>
        <v>-223.7353527436785</v>
      </c>
      <c r="AG43" s="134">
        <f t="shared" si="7"/>
        <v>0.88304477117424018</v>
      </c>
      <c r="AH43" s="913"/>
    </row>
    <row r="44" spans="1:34" s="215" customFormat="1" ht="19.2" customHeight="1">
      <c r="A44" s="935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1182</v>
      </c>
      <c r="H44" s="92">
        <f>F44*G44</f>
        <v>29230.86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2085.8823529411766</v>
      </c>
      <c r="O44" s="208">
        <f t="shared" ref="O44:O51" si="30">N44/M44</f>
        <v>417.1764705882353</v>
      </c>
      <c r="P44" s="102">
        <f t="shared" ref="P44:P51" si="31">M44-J44</f>
        <v>1</v>
      </c>
      <c r="Q44" s="209">
        <f t="shared" ref="Q44:Q51" si="32">O44-L44</f>
        <v>-82.823529411764696</v>
      </c>
      <c r="R44" s="210">
        <f t="shared" si="27"/>
        <v>0.83435294117647063</v>
      </c>
      <c r="S44" s="912">
        <f>R56</f>
        <v>0.8944725398502047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897"/>
      <c r="AC44" s="897"/>
      <c r="AD44" s="357"/>
      <c r="AE44" s="357"/>
      <c r="AF44" s="212">
        <f t="shared" si="28"/>
        <v>85.882352941176578</v>
      </c>
      <c r="AG44" s="214">
        <f t="shared" si="7"/>
        <v>1.0429411764705883</v>
      </c>
      <c r="AH44" s="929">
        <f>AG56</f>
        <v>0.96742802355867263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1200</v>
      </c>
      <c r="H45" s="92">
        <f>F45*G45</f>
        <v>29676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2117.6470588235297</v>
      </c>
      <c r="O45" s="208">
        <f t="shared" si="30"/>
        <v>423.52941176470597</v>
      </c>
      <c r="P45" s="102">
        <f t="shared" si="31"/>
        <v>1</v>
      </c>
      <c r="Q45" s="209">
        <f t="shared" si="32"/>
        <v>-76.470588235294031</v>
      </c>
      <c r="R45" s="210">
        <f t="shared" si="27"/>
        <v>0.84705882352941197</v>
      </c>
      <c r="S45" s="912"/>
      <c r="T45" s="101">
        <v>0.15208333333333332</v>
      </c>
      <c r="U45" s="101">
        <v>0.17569444444444443</v>
      </c>
      <c r="V45" s="182">
        <v>5</v>
      </c>
      <c r="W45" s="211">
        <f t="shared" si="33"/>
        <v>34</v>
      </c>
      <c r="X45" s="188"/>
      <c r="Y45" s="188"/>
      <c r="Z45" s="189"/>
      <c r="AA45" s="189"/>
      <c r="AB45" s="897"/>
      <c r="AC45" s="897"/>
      <c r="AD45" s="357"/>
      <c r="AE45" s="357"/>
      <c r="AF45" s="212">
        <f t="shared" si="28"/>
        <v>117.64705882352973</v>
      </c>
      <c r="AG45" s="214">
        <f t="shared" si="7"/>
        <v>1.0588235294117649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1058</v>
      </c>
      <c r="H46" s="92">
        <f t="shared" ref="H46:H55" si="34">F46*G46</f>
        <v>33252.94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1442.7272727272727</v>
      </c>
      <c r="O46" s="208">
        <f t="shared" si="30"/>
        <v>206.10389610389612</v>
      </c>
      <c r="P46" s="102">
        <f t="shared" si="31"/>
        <v>0</v>
      </c>
      <c r="Q46" s="209">
        <f t="shared" si="32"/>
        <v>-8.1818181818181586</v>
      </c>
      <c r="R46" s="210">
        <f t="shared" si="27"/>
        <v>0.96181818181818191</v>
      </c>
      <c r="S46" s="912"/>
      <c r="T46" s="101">
        <v>0.18055555555555555</v>
      </c>
      <c r="U46" s="101">
        <v>0.21111111111111111</v>
      </c>
      <c r="V46" s="182">
        <v>7</v>
      </c>
      <c r="W46" s="211">
        <f t="shared" si="33"/>
        <v>44</v>
      </c>
      <c r="X46" s="188"/>
      <c r="Y46" s="188"/>
      <c r="Z46" s="189"/>
      <c r="AA46" s="189"/>
      <c r="AB46" s="897"/>
      <c r="AC46" s="897"/>
      <c r="AD46" s="357"/>
      <c r="AE46" s="357"/>
      <c r="AF46" s="212">
        <f t="shared" si="28"/>
        <v>-57.272727272727252</v>
      </c>
      <c r="AG46" s="214">
        <f t="shared" si="7"/>
        <v>0.96181818181818179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882</v>
      </c>
      <c r="H47" s="92">
        <f t="shared" si="34"/>
        <v>24925.32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1430.2702702702707</v>
      </c>
      <c r="O47" s="208">
        <f t="shared" si="30"/>
        <v>204.32432432432438</v>
      </c>
      <c r="P47" s="102">
        <f t="shared" si="31"/>
        <v>0</v>
      </c>
      <c r="Q47" s="209">
        <f t="shared" si="32"/>
        <v>-9.961389961389898</v>
      </c>
      <c r="R47" s="210">
        <f t="shared" si="27"/>
        <v>0.95351351351351377</v>
      </c>
      <c r="S47" s="912"/>
      <c r="T47" s="101">
        <v>0.22847222222222222</v>
      </c>
      <c r="U47" s="101">
        <v>0.25416666666666665</v>
      </c>
      <c r="V47" s="193">
        <v>25</v>
      </c>
      <c r="W47" s="211">
        <f t="shared" si="33"/>
        <v>36.999999999999986</v>
      </c>
      <c r="X47" s="188">
        <v>0.21527777777777779</v>
      </c>
      <c r="Y47" s="188">
        <v>0.22777777777777777</v>
      </c>
      <c r="Z47" s="189"/>
      <c r="AA47" s="189"/>
      <c r="AB47" s="897"/>
      <c r="AC47" s="897"/>
      <c r="AD47" s="357"/>
      <c r="AE47" s="357"/>
      <c r="AF47" s="212">
        <f t="shared" si="28"/>
        <v>-69.729729729729343</v>
      </c>
      <c r="AG47" s="214">
        <f t="shared" si="7"/>
        <v>0.95351351351351377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428</v>
      </c>
      <c r="H48" s="92">
        <f t="shared" si="34"/>
        <v>12185.16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1222.8571428571424</v>
      </c>
      <c r="O48" s="208">
        <f t="shared" si="30"/>
        <v>174.69387755102034</v>
      </c>
      <c r="P48" s="102">
        <f t="shared" si="31"/>
        <v>0</v>
      </c>
      <c r="Q48" s="209">
        <f t="shared" si="32"/>
        <v>-39.591836734693942</v>
      </c>
      <c r="R48" s="210">
        <f t="shared" si="27"/>
        <v>0.81523809523809498</v>
      </c>
      <c r="S48" s="912"/>
      <c r="T48" s="101">
        <v>0.2583333333333333</v>
      </c>
      <c r="U48" s="101">
        <v>0.27291666666666664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897"/>
      <c r="AC48" s="897"/>
      <c r="AD48" s="357"/>
      <c r="AE48" s="357"/>
      <c r="AF48" s="212">
        <f t="shared" si="28"/>
        <v>-277.14285714285757</v>
      </c>
      <c r="AG48" s="214">
        <f t="shared" si="7"/>
        <v>0.81523809523809498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1204</v>
      </c>
      <c r="H49" s="92">
        <f t="shared" si="34"/>
        <v>14279.439999999999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1444.8000000000004</v>
      </c>
      <c r="O49" s="208">
        <f t="shared" si="30"/>
        <v>240.80000000000007</v>
      </c>
      <c r="P49" s="102">
        <f t="shared" si="31"/>
        <v>0</v>
      </c>
      <c r="Q49" s="209">
        <f t="shared" si="32"/>
        <v>-31.866666666666617</v>
      </c>
      <c r="R49" s="210">
        <f t="shared" si="27"/>
        <v>0.88312958435207844</v>
      </c>
      <c r="S49" s="912"/>
      <c r="T49" s="101">
        <v>0.27777777777777773</v>
      </c>
      <c r="U49" s="101">
        <v>0.31249999999999994</v>
      </c>
      <c r="V49" s="173">
        <v>7</v>
      </c>
      <c r="W49" s="211">
        <f t="shared" si="33"/>
        <v>49.999999999999986</v>
      </c>
      <c r="X49" s="218"/>
      <c r="Y49" s="218"/>
      <c r="Z49" s="219"/>
      <c r="AA49" s="189"/>
      <c r="AB49" s="897"/>
      <c r="AC49" s="897"/>
      <c r="AD49" s="357"/>
      <c r="AE49" s="357"/>
      <c r="AF49" s="212">
        <f t="shared" si="28"/>
        <v>-191.19999999999959</v>
      </c>
      <c r="AG49" s="214">
        <f t="shared" si="7"/>
        <v>0.88312958435207844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2959.1099999999997</v>
      </c>
      <c r="H50" s="92">
        <f t="shared" si="34"/>
        <v>29857.419899999997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1479.5550000000003</v>
      </c>
      <c r="O50" s="208">
        <f t="shared" si="30"/>
        <v>246.59250000000006</v>
      </c>
      <c r="P50" s="102">
        <f t="shared" si="31"/>
        <v>0</v>
      </c>
      <c r="Q50" s="209">
        <f t="shared" si="32"/>
        <v>-3.407499999999942</v>
      </c>
      <c r="R50" s="210">
        <f t="shared" si="27"/>
        <v>0.98637000000000019</v>
      </c>
      <c r="S50" s="912"/>
      <c r="T50" s="101">
        <v>0.32638888888888884</v>
      </c>
      <c r="U50" s="101">
        <v>0.40972222222222215</v>
      </c>
      <c r="V50" s="173">
        <v>20</v>
      </c>
      <c r="W50" s="211">
        <f t="shared" si="33"/>
        <v>119.99999999999997</v>
      </c>
      <c r="X50" s="218">
        <v>0.31666666666666665</v>
      </c>
      <c r="Y50" s="218">
        <v>0.32500000000000001</v>
      </c>
      <c r="Z50" s="219"/>
      <c r="AA50" s="219"/>
      <c r="AB50" s="897"/>
      <c r="AC50" s="897"/>
      <c r="AD50" s="357"/>
      <c r="AE50" s="357"/>
      <c r="AF50" s="212">
        <f t="shared" si="28"/>
        <v>-20.444999999999709</v>
      </c>
      <c r="AG50" s="214">
        <f t="shared" si="7"/>
        <v>0.98637000000000019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3240.9300000000003</v>
      </c>
      <c r="H51" s="92">
        <f t="shared" si="34"/>
        <v>32700.983700000001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1484.3954198473291</v>
      </c>
      <c r="O51" s="208">
        <f t="shared" si="30"/>
        <v>247.39923664122151</v>
      </c>
      <c r="P51" s="102">
        <f t="shared" si="31"/>
        <v>0</v>
      </c>
      <c r="Q51" s="209">
        <f t="shared" si="32"/>
        <v>-2.6007633587784937</v>
      </c>
      <c r="R51" s="210">
        <f t="shared" si="27"/>
        <v>0.98959694656488606</v>
      </c>
      <c r="S51" s="912"/>
      <c r="T51" s="198">
        <v>0.4499999999999999</v>
      </c>
      <c r="U51" s="198">
        <v>0.54097222222222208</v>
      </c>
      <c r="V51" s="173">
        <v>5</v>
      </c>
      <c r="W51" s="211">
        <f t="shared" si="33"/>
        <v>130.99999999999994</v>
      </c>
      <c r="X51" s="218"/>
      <c r="Y51" s="218"/>
      <c r="Z51" s="219"/>
      <c r="AA51" s="219"/>
      <c r="AB51" s="897"/>
      <c r="AC51" s="897"/>
      <c r="AD51" s="357"/>
      <c r="AE51" s="357"/>
      <c r="AF51" s="212">
        <f t="shared" si="28"/>
        <v>-15.604580152670906</v>
      </c>
      <c r="AG51" s="214">
        <f t="shared" si="7"/>
        <v>0.98959694656488606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357"/>
      <c r="AE52" s="357"/>
      <c r="AF52" s="212">
        <f t="shared" si="28"/>
        <v>0</v>
      </c>
      <c r="AG52" s="21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357"/>
      <c r="AE53" s="357"/>
      <c r="AF53" s="212">
        <f t="shared" si="28"/>
        <v>0</v>
      </c>
      <c r="AG53" s="21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357"/>
      <c r="AE54" s="357"/>
      <c r="AF54" s="212">
        <f t="shared" si="28"/>
        <v>0</v>
      </c>
      <c r="AG54" s="21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357"/>
      <c r="AE55" s="357"/>
      <c r="AF55" s="212"/>
      <c r="AG55" s="214"/>
      <c r="AH55" s="929"/>
    </row>
    <row r="56" spans="1:34" ht="19.2" customHeight="1">
      <c r="A56" s="937"/>
      <c r="B56" s="223">
        <v>0</v>
      </c>
      <c r="C56" s="224" t="s">
        <v>390</v>
      </c>
      <c r="D56" s="934" t="s">
        <v>351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1588.5168146833405</v>
      </c>
      <c r="O56" s="164">
        <f t="shared" si="35"/>
        <v>270.07746462167546</v>
      </c>
      <c r="P56" s="225">
        <f>M56-J56</f>
        <v>0.25</v>
      </c>
      <c r="Q56" s="179">
        <f>N56-K56</f>
        <v>-53.483185316659501</v>
      </c>
      <c r="R56" s="226">
        <f t="shared" ref="R56:R60" si="36">O56/L56</f>
        <v>0.8944725398502047</v>
      </c>
      <c r="S56" s="9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-53.483185316659501</v>
      </c>
      <c r="AG56" s="145">
        <f>N56/K56</f>
        <v>0.96742802355867263</v>
      </c>
      <c r="AH56" s="929"/>
    </row>
    <row r="57" spans="1:34" ht="19.2" customHeight="1">
      <c r="A57" s="924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2615</v>
      </c>
      <c r="H57" s="140">
        <f t="shared" ref="H57:H66" si="37">F57*G57</f>
        <v>72906.2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1452.7777777777776</v>
      </c>
      <c r="O57" s="142">
        <f t="shared" ref="O57:O60" si="39">N57/M57</f>
        <v>207.5396825396825</v>
      </c>
      <c r="P57" s="231">
        <f t="shared" ref="P57:P60" si="40">M57-J57</f>
        <v>0</v>
      </c>
      <c r="Q57" s="98">
        <f t="shared" ref="Q57:Q60" si="41">O57-L57</f>
        <v>-6.7460317460317754</v>
      </c>
      <c r="R57" s="100">
        <f t="shared" si="36"/>
        <v>0.96851851851851833</v>
      </c>
      <c r="S57" s="912">
        <f>R69</f>
        <v>0.9846856448561111</v>
      </c>
      <c r="T57" s="232">
        <v>0.125</v>
      </c>
      <c r="U57" s="232">
        <v>0.2</v>
      </c>
      <c r="V57" s="83">
        <v>5</v>
      </c>
      <c r="W57" s="93">
        <f>(U57-T57)*24*60</f>
        <v>108.00000000000001</v>
      </c>
      <c r="X57" s="104"/>
      <c r="Y57" s="104"/>
      <c r="Z57" s="105"/>
      <c r="AA57" s="105"/>
      <c r="AB57" s="897"/>
      <c r="AC57" s="897"/>
      <c r="AD57" s="357"/>
      <c r="AE57" s="357"/>
      <c r="AF57" s="97">
        <f t="shared" si="6"/>
        <v>-47.222222222222399</v>
      </c>
      <c r="AG57" s="185">
        <f t="shared" si="7"/>
        <v>0.96851851851851845</v>
      </c>
      <c r="AH57" s="911">
        <f>AG69</f>
        <v>0.98430886839572984</v>
      </c>
    </row>
    <row r="58" spans="1:34" ht="19.2" customHeight="1">
      <c r="A58" s="925"/>
      <c r="B58" s="186" t="s">
        <v>238</v>
      </c>
      <c r="C58" s="357"/>
      <c r="D58" s="88" t="s">
        <v>158</v>
      </c>
      <c r="E58" s="89"/>
      <c r="F58" s="90">
        <v>28</v>
      </c>
      <c r="G58" s="91">
        <v>2451</v>
      </c>
      <c r="H58" s="92">
        <f t="shared" si="37"/>
        <v>68628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1485.454545454546</v>
      </c>
      <c r="O58" s="95">
        <f t="shared" si="39"/>
        <v>212.20779220779227</v>
      </c>
      <c r="P58" s="231">
        <f t="shared" si="40"/>
        <v>0</v>
      </c>
      <c r="Q58" s="98">
        <f t="shared" si="41"/>
        <v>-2.0779220779220111</v>
      </c>
      <c r="R58" s="100">
        <f t="shared" si="36"/>
        <v>0.99030303030303057</v>
      </c>
      <c r="S58" s="912"/>
      <c r="T58" s="232">
        <v>0.21388888888888891</v>
      </c>
      <c r="U58" s="232">
        <v>0.28263888888888888</v>
      </c>
      <c r="V58" s="83">
        <v>20</v>
      </c>
      <c r="W58" s="93">
        <f>(U58-T58)*24*60</f>
        <v>98.999999999999972</v>
      </c>
      <c r="X58" s="104">
        <v>0.20416666666666669</v>
      </c>
      <c r="Y58" s="104">
        <v>0.21249999999999999</v>
      </c>
      <c r="Z58" s="105"/>
      <c r="AA58" s="105"/>
      <c r="AB58" s="930"/>
      <c r="AC58" s="931"/>
      <c r="AD58" s="357"/>
      <c r="AE58" s="357"/>
      <c r="AF58" s="97">
        <f t="shared" si="6"/>
        <v>-14.545454545454049</v>
      </c>
      <c r="AG58" s="100">
        <f t="shared" si="7"/>
        <v>0.99030303030303068</v>
      </c>
      <c r="AH58" s="912"/>
    </row>
    <row r="59" spans="1:34" ht="19.2" customHeight="1">
      <c r="A59" s="925"/>
      <c r="B59" s="186" t="s">
        <v>241</v>
      </c>
      <c r="C59" s="357"/>
      <c r="D59" s="88" t="s">
        <v>154</v>
      </c>
      <c r="E59" s="89"/>
      <c r="F59" s="90">
        <v>10.09</v>
      </c>
      <c r="G59" s="91">
        <v>3381.8399999999997</v>
      </c>
      <c r="H59" s="92">
        <f t="shared" si="37"/>
        <v>34122.765599999999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1481.0978102189781</v>
      </c>
      <c r="O59" s="95">
        <f t="shared" si="39"/>
        <v>246.84963503649635</v>
      </c>
      <c r="P59" s="231">
        <f t="shared" si="40"/>
        <v>0</v>
      </c>
      <c r="Q59" s="98">
        <f t="shared" si="41"/>
        <v>-3.1503649635036481</v>
      </c>
      <c r="R59" s="100">
        <f t="shared" si="36"/>
        <v>0.98739854014598538</v>
      </c>
      <c r="S59" s="912"/>
      <c r="T59" s="232">
        <v>0.29652777777777778</v>
      </c>
      <c r="U59" s="232">
        <v>0.39166666666666666</v>
      </c>
      <c r="V59" s="182">
        <v>20</v>
      </c>
      <c r="W59" s="93">
        <f t="shared" ref="W59:W69" si="42">(U59-T59)*24*60</f>
        <v>137</v>
      </c>
      <c r="X59" s="104">
        <v>0.28750000000000003</v>
      </c>
      <c r="Y59" s="104">
        <v>0.29583333333333334</v>
      </c>
      <c r="Z59" s="105"/>
      <c r="AA59" s="105"/>
      <c r="AB59" s="897"/>
      <c r="AC59" s="897"/>
      <c r="AD59" s="357"/>
      <c r="AE59" s="357"/>
      <c r="AF59" s="97">
        <f t="shared" si="6"/>
        <v>-18.902189781021889</v>
      </c>
      <c r="AG59" s="100">
        <f t="shared" si="7"/>
        <v>0.98739854014598538</v>
      </c>
      <c r="AH59" s="912"/>
    </row>
    <row r="60" spans="1:34" ht="19.2" customHeight="1">
      <c r="A60" s="925"/>
      <c r="B60" s="186" t="s">
        <v>241</v>
      </c>
      <c r="C60" s="357"/>
      <c r="D60" s="88" t="s">
        <v>154</v>
      </c>
      <c r="E60" s="89"/>
      <c r="F60" s="90">
        <v>10.09</v>
      </c>
      <c r="G60" s="91">
        <v>4509.12</v>
      </c>
      <c r="H60" s="92">
        <f t="shared" si="37"/>
        <v>45497.020799999998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1486.5230769230777</v>
      </c>
      <c r="O60" s="95">
        <f t="shared" si="39"/>
        <v>247.7538461538463</v>
      </c>
      <c r="P60" s="231">
        <f t="shared" si="40"/>
        <v>0</v>
      </c>
      <c r="Q60" s="98">
        <f t="shared" si="41"/>
        <v>-2.2461538461537032</v>
      </c>
      <c r="R60" s="100">
        <f t="shared" si="36"/>
        <v>0.99101538461538519</v>
      </c>
      <c r="S60" s="912"/>
      <c r="T60" s="232">
        <v>0.43124999999999997</v>
      </c>
      <c r="U60" s="232">
        <v>0.5576388888888888</v>
      </c>
      <c r="V60" s="182">
        <v>4</v>
      </c>
      <c r="W60" s="93">
        <f t="shared" si="42"/>
        <v>181.99999999999991</v>
      </c>
      <c r="X60" s="104"/>
      <c r="Y60" s="104"/>
      <c r="Z60" s="105"/>
      <c r="AA60" s="105"/>
      <c r="AB60" s="897"/>
      <c r="AC60" s="897"/>
      <c r="AD60" s="357"/>
      <c r="AE60" s="357"/>
      <c r="AF60" s="97">
        <f t="shared" si="6"/>
        <v>-13.476923076922276</v>
      </c>
      <c r="AG60" s="185">
        <f t="shared" si="7"/>
        <v>0.99101538461538519</v>
      </c>
      <c r="AH60" s="912"/>
    </row>
    <row r="61" spans="1:34" ht="19.2" customHeight="1">
      <c r="A61" s="925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9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897"/>
      <c r="AC61" s="897"/>
      <c r="AD61" s="357"/>
      <c r="AE61" s="357"/>
      <c r="AF61" s="97">
        <f t="shared" si="6"/>
        <v>0</v>
      </c>
      <c r="AG61" s="100" t="e">
        <f t="shared" si="7"/>
        <v>#DIV/0!</v>
      </c>
      <c r="AH61" s="912"/>
    </row>
    <row r="62" spans="1:34" ht="19.2" customHeight="1">
      <c r="A62" s="925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897"/>
      <c r="AC62" s="897"/>
      <c r="AD62" s="357"/>
      <c r="AE62" s="357"/>
      <c r="AF62" s="97">
        <f t="shared" si="6"/>
        <v>0</v>
      </c>
      <c r="AG62" s="100" t="e">
        <f t="shared" si="7"/>
        <v>#DIV/0!</v>
      </c>
      <c r="AH62" s="912"/>
    </row>
    <row r="63" spans="1:34" ht="19.2" customHeight="1">
      <c r="A63" s="925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897"/>
      <c r="AC63" s="897"/>
      <c r="AD63" s="357"/>
      <c r="AE63" s="357"/>
      <c r="AF63" s="97">
        <f t="shared" si="6"/>
        <v>0</v>
      </c>
      <c r="AG63" s="18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897"/>
      <c r="AC64" s="897"/>
      <c r="AD64" s="357"/>
      <c r="AE64" s="357"/>
      <c r="AF64" s="97">
        <f t="shared" si="6"/>
        <v>0</v>
      </c>
      <c r="AG64" s="100" t="e">
        <f t="shared" si="7"/>
        <v>#DIV/0!</v>
      </c>
      <c r="AH64" s="912"/>
    </row>
    <row r="65" spans="1:34" ht="19.2" customHeight="1">
      <c r="A65" s="926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897"/>
      <c r="AC65" s="897"/>
      <c r="AD65" s="357"/>
      <c r="AE65" s="357"/>
      <c r="AF65" s="97">
        <f t="shared" si="6"/>
        <v>0</v>
      </c>
      <c r="AG65" s="100" t="e">
        <f t="shared" si="7"/>
        <v>#DIV/0!</v>
      </c>
      <c r="AH65" s="912"/>
    </row>
    <row r="66" spans="1:34" ht="19.2" customHeight="1">
      <c r="A66" s="926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897"/>
      <c r="AC66" s="897"/>
      <c r="AD66" s="357"/>
      <c r="AE66" s="357"/>
      <c r="AF66" s="97">
        <f t="shared" si="6"/>
        <v>0</v>
      </c>
      <c r="AG66" s="185" t="e">
        <f t="shared" si="7"/>
        <v>#DIV/0!</v>
      </c>
      <c r="AH66" s="912"/>
    </row>
    <row r="67" spans="1:34" ht="19.2" customHeight="1">
      <c r="A67" s="926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897"/>
      <c r="AC67" s="897"/>
      <c r="AD67" s="357"/>
      <c r="AE67" s="357"/>
      <c r="AF67" s="97">
        <f t="shared" si="6"/>
        <v>0</v>
      </c>
      <c r="AG67" s="100" t="e">
        <f t="shared" si="7"/>
        <v>#DIV/0!</v>
      </c>
      <c r="AH67" s="912"/>
    </row>
    <row r="68" spans="1:34" ht="19.2" customHeight="1">
      <c r="A68" s="926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897"/>
      <c r="AC68" s="897"/>
      <c r="AD68" s="357"/>
      <c r="AE68" s="357"/>
      <c r="AF68" s="97"/>
      <c r="AG68" s="100"/>
      <c r="AH68" s="912"/>
    </row>
    <row r="69" spans="1:34" ht="19.2" customHeight="1">
      <c r="A69" s="926"/>
      <c r="B69" s="239">
        <v>0</v>
      </c>
      <c r="C69" s="240" t="s">
        <v>361</v>
      </c>
      <c r="D69" s="893" t="s">
        <v>351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1476.4633025935948</v>
      </c>
      <c r="O69" s="125">
        <f t="shared" si="43"/>
        <v>228.58773898445435</v>
      </c>
      <c r="P69" s="97">
        <f>M69-J69</f>
        <v>0</v>
      </c>
      <c r="Q69" s="98">
        <f>N69-K69</f>
        <v>-23.53669740640521</v>
      </c>
      <c r="R69" s="245">
        <f t="shared" ref="R69:R75" si="44">O69/L69</f>
        <v>0.9846856448561111</v>
      </c>
      <c r="S69" s="9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-23.53669740640521</v>
      </c>
      <c r="AG69" s="100">
        <f t="shared" si="7"/>
        <v>0.98430886839572984</v>
      </c>
      <c r="AH69" s="912"/>
    </row>
    <row r="70" spans="1:34" ht="19.2" customHeight="1">
      <c r="A70" s="927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1782</v>
      </c>
      <c r="H70" s="92">
        <f>F70*G70</f>
        <v>96388.38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1288.192771084337</v>
      </c>
      <c r="O70" s="95">
        <f t="shared" ref="O70:O75" si="46">N70/M70</f>
        <v>75.776045357902177</v>
      </c>
      <c r="P70" s="97">
        <f t="shared" ref="P70:P75" si="47">M70-J70</f>
        <v>1</v>
      </c>
      <c r="Q70" s="98">
        <f t="shared" ref="Q70:Q75" si="48">O70-L70</f>
        <v>-17.973954642097823</v>
      </c>
      <c r="R70" s="100">
        <f t="shared" si="44"/>
        <v>0.80827781715095659</v>
      </c>
      <c r="S70" s="912">
        <f>R82</f>
        <v>0.89405322763572403</v>
      </c>
      <c r="T70" s="232">
        <v>0.25</v>
      </c>
      <c r="U70" s="232">
        <v>0.30763888888888891</v>
      </c>
      <c r="V70" s="83">
        <v>5</v>
      </c>
      <c r="W70" s="93">
        <f>(U70-T70)*24*60</f>
        <v>83.000000000000028</v>
      </c>
      <c r="X70" s="83"/>
      <c r="Y70" s="83"/>
      <c r="Z70" s="105"/>
      <c r="AA70" s="105"/>
      <c r="AB70" s="897"/>
      <c r="AC70" s="897"/>
      <c r="AD70" s="357"/>
      <c r="AE70" s="357"/>
      <c r="AF70" s="97">
        <f t="shared" si="6"/>
        <v>-211.80722891566302</v>
      </c>
      <c r="AG70" s="100">
        <f t="shared" si="7"/>
        <v>0.85879518072289129</v>
      </c>
      <c r="AH70" s="912">
        <f>AG82</f>
        <v>0.89677395740737276</v>
      </c>
    </row>
    <row r="71" spans="1:34" ht="19.2" customHeight="1">
      <c r="A71" s="927"/>
      <c r="B71" s="83" t="s">
        <v>242</v>
      </c>
      <c r="C71" s="87"/>
      <c r="D71" s="247" t="s">
        <v>162</v>
      </c>
      <c r="E71" s="89"/>
      <c r="F71" s="90">
        <v>77.34</v>
      </c>
      <c r="G71" s="91">
        <v>1234</v>
      </c>
      <c r="H71" s="92">
        <f>F71*G71</f>
        <v>95437.56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1346.1818181818192</v>
      </c>
      <c r="O71" s="95">
        <f t="shared" si="46"/>
        <v>74.787878787878839</v>
      </c>
      <c r="P71" s="97">
        <f t="shared" si="47"/>
        <v>0</v>
      </c>
      <c r="Q71" s="98">
        <f t="shared" si="48"/>
        <v>-5.2121212121211613</v>
      </c>
      <c r="R71" s="100">
        <f t="shared" si="44"/>
        <v>0.93484848484848548</v>
      </c>
      <c r="S71" s="912"/>
      <c r="T71" s="232">
        <v>0.3125</v>
      </c>
      <c r="U71" s="232">
        <v>0.35069444444444442</v>
      </c>
      <c r="V71" s="83">
        <v>7</v>
      </c>
      <c r="W71" s="93">
        <f t="shared" ref="W71:W81" si="49">(U71-T71)*24*60</f>
        <v>54.999999999999964</v>
      </c>
      <c r="X71" s="104"/>
      <c r="Y71" s="104"/>
      <c r="Z71" s="105"/>
      <c r="AA71" s="105"/>
      <c r="AB71" s="897"/>
      <c r="AC71" s="897"/>
      <c r="AD71" s="357"/>
      <c r="AE71" s="357"/>
      <c r="AF71" s="97">
        <f>N71-K71</f>
        <v>-93.818181818180847</v>
      </c>
      <c r="AG71" s="100">
        <f>N71/K71</f>
        <v>0.93484848484848548</v>
      </c>
      <c r="AH71" s="912"/>
    </row>
    <row r="72" spans="1:34" ht="19.2" customHeight="1">
      <c r="A72" s="927"/>
      <c r="B72" s="83" t="s">
        <v>242</v>
      </c>
      <c r="C72" s="117"/>
      <c r="D72" s="247" t="s">
        <v>163</v>
      </c>
      <c r="E72" s="89"/>
      <c r="F72" s="90">
        <v>53.36</v>
      </c>
      <c r="G72" s="91">
        <v>2989</v>
      </c>
      <c r="H72" s="92">
        <f t="shared" ref="H72:H76" si="50">F72*G72</f>
        <v>159493.04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1401.0937499999998</v>
      </c>
      <c r="O72" s="95">
        <f t="shared" si="46"/>
        <v>73.741776315789465</v>
      </c>
      <c r="P72" s="97">
        <f t="shared" si="47"/>
        <v>0</v>
      </c>
      <c r="Q72" s="98">
        <f t="shared" si="48"/>
        <v>-12.363486842105274</v>
      </c>
      <c r="R72" s="100">
        <f t="shared" si="44"/>
        <v>0.85641427261613678</v>
      </c>
      <c r="S72" s="912"/>
      <c r="T72" s="232">
        <v>0.36666666666666664</v>
      </c>
      <c r="U72" s="232">
        <v>0.45555555555555555</v>
      </c>
      <c r="V72" s="83">
        <v>23</v>
      </c>
      <c r="W72" s="93">
        <f t="shared" si="49"/>
        <v>128.00000000000003</v>
      </c>
      <c r="X72" s="104">
        <v>0.35555555555555557</v>
      </c>
      <c r="Y72" s="104">
        <v>0.36527777777777781</v>
      </c>
      <c r="Z72" s="105"/>
      <c r="AA72" s="105"/>
      <c r="AB72" s="897"/>
      <c r="AC72" s="897"/>
      <c r="AD72" s="357"/>
      <c r="AE72" s="357"/>
      <c r="AF72" s="97">
        <f>N72-K72</f>
        <v>-234.90625000000023</v>
      </c>
      <c r="AG72" s="100">
        <f>N72/K72</f>
        <v>0.85641427261613678</v>
      </c>
      <c r="AH72" s="912"/>
    </row>
    <row r="73" spans="1:34" ht="19.2" customHeight="1">
      <c r="A73" s="927"/>
      <c r="B73" s="83" t="s">
        <v>241</v>
      </c>
      <c r="C73" s="249"/>
      <c r="D73" s="250" t="s">
        <v>183</v>
      </c>
      <c r="E73" s="251"/>
      <c r="F73" s="90">
        <v>56.43</v>
      </c>
      <c r="G73" s="91">
        <v>992</v>
      </c>
      <c r="H73" s="92">
        <f t="shared" si="50"/>
        <v>55978.559999999998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1214.6938775510207</v>
      </c>
      <c r="O73" s="95">
        <f t="shared" si="46"/>
        <v>60.734693877551038</v>
      </c>
      <c r="P73" s="97">
        <f t="shared" si="47"/>
        <v>-1</v>
      </c>
      <c r="Q73" s="98">
        <f t="shared" si="48"/>
        <v>-5.2176870748299109</v>
      </c>
      <c r="R73" s="100">
        <f t="shared" si="44"/>
        <v>0.92088705518308434</v>
      </c>
      <c r="S73" s="912"/>
      <c r="T73" s="232">
        <v>0.46111111111111108</v>
      </c>
      <c r="U73" s="232">
        <v>0.49513888888888885</v>
      </c>
      <c r="V73" s="83">
        <v>8</v>
      </c>
      <c r="W73" s="93">
        <f t="shared" si="49"/>
        <v>48.999999999999986</v>
      </c>
      <c r="X73" s="254"/>
      <c r="Y73" s="254"/>
      <c r="Z73" s="189"/>
      <c r="AA73" s="189"/>
      <c r="AB73" s="897"/>
      <c r="AC73" s="897"/>
      <c r="AD73" s="357"/>
      <c r="AE73" s="357"/>
      <c r="AF73" s="97">
        <f>N73-K73</f>
        <v>-170.30612244897929</v>
      </c>
      <c r="AG73" s="100">
        <f>N73/K73</f>
        <v>0.87703529065055652</v>
      </c>
      <c r="AH73" s="912"/>
    </row>
    <row r="74" spans="1:34" ht="19.2" customHeight="1">
      <c r="A74" s="927"/>
      <c r="B74" s="83" t="s">
        <v>242</v>
      </c>
      <c r="C74" s="249"/>
      <c r="D74" s="250" t="s">
        <v>165</v>
      </c>
      <c r="E74" s="251"/>
      <c r="F74" s="90">
        <v>47.51</v>
      </c>
      <c r="G74" s="248">
        <v>1479</v>
      </c>
      <c r="H74" s="92">
        <f t="shared" si="50"/>
        <v>70267.289999999994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1344.5454545454561</v>
      </c>
      <c r="O74" s="95">
        <f t="shared" si="46"/>
        <v>79.090909090909179</v>
      </c>
      <c r="P74" s="97">
        <f t="shared" si="47"/>
        <v>0</v>
      </c>
      <c r="Q74" s="98">
        <f t="shared" si="48"/>
        <v>-5.6149732620319952</v>
      </c>
      <c r="R74" s="100">
        <f t="shared" si="44"/>
        <v>0.93371212121212233</v>
      </c>
      <c r="S74" s="912"/>
      <c r="T74" s="232">
        <v>0.53472222222222221</v>
      </c>
      <c r="U74" s="232">
        <v>0.58055555555555549</v>
      </c>
      <c r="V74" s="83">
        <v>7</v>
      </c>
      <c r="W74" s="93">
        <f t="shared" si="49"/>
        <v>65.999999999999929</v>
      </c>
      <c r="X74" s="254"/>
      <c r="Y74" s="254"/>
      <c r="Z74" s="189"/>
      <c r="AA74" s="189"/>
      <c r="AB74" s="897"/>
      <c r="AC74" s="897"/>
      <c r="AD74" s="357"/>
      <c r="AE74" s="357"/>
      <c r="AF74" s="97">
        <f t="shared" ref="AF74:AF80" si="51">N74-K74</f>
        <v>-95.454545454543904</v>
      </c>
      <c r="AG74" s="100">
        <f t="shared" ref="AG74:AG80" si="52">N74/K74</f>
        <v>0.93371212121212233</v>
      </c>
      <c r="AH74" s="912"/>
    </row>
    <row r="75" spans="1:34" ht="19.2" customHeight="1">
      <c r="A75" s="927"/>
      <c r="B75" s="83" t="s">
        <v>242</v>
      </c>
      <c r="C75" s="117"/>
      <c r="D75" s="250" t="s">
        <v>166</v>
      </c>
      <c r="E75" s="251"/>
      <c r="F75" s="90">
        <v>53.76</v>
      </c>
      <c r="G75" s="248">
        <v>1756</v>
      </c>
      <c r="H75" s="92">
        <f t="shared" si="50"/>
        <v>94402.559999999998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1333.6708860759486</v>
      </c>
      <c r="O75" s="95">
        <f t="shared" si="46"/>
        <v>83.354430379746788</v>
      </c>
      <c r="P75" s="97">
        <f t="shared" si="47"/>
        <v>0</v>
      </c>
      <c r="Q75" s="98">
        <f t="shared" si="48"/>
        <v>-6.6455696202532124</v>
      </c>
      <c r="R75" s="100">
        <f t="shared" si="44"/>
        <v>0.92616033755274207</v>
      </c>
      <c r="S75" s="912"/>
      <c r="T75" s="232">
        <v>0.58611111111111103</v>
      </c>
      <c r="U75" s="232">
        <v>0.64097222222222217</v>
      </c>
      <c r="V75" s="83">
        <v>8</v>
      </c>
      <c r="W75" s="93">
        <f t="shared" si="49"/>
        <v>79.000000000000043</v>
      </c>
      <c r="X75" s="254"/>
      <c r="Y75" s="254"/>
      <c r="Z75" s="189"/>
      <c r="AA75" s="189"/>
      <c r="AB75" s="897"/>
      <c r="AC75" s="897"/>
      <c r="AD75" s="357"/>
      <c r="AE75" s="357"/>
      <c r="AF75" s="97">
        <f t="shared" si="51"/>
        <v>-106.3291139240514</v>
      </c>
      <c r="AG75" s="100">
        <f t="shared" si="52"/>
        <v>0.92616033755274207</v>
      </c>
      <c r="AH75" s="912"/>
    </row>
    <row r="76" spans="1:34" ht="19.2" customHeight="1">
      <c r="A76" s="927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897"/>
      <c r="AC76" s="897"/>
      <c r="AD76" s="357"/>
      <c r="AE76" s="357"/>
      <c r="AF76" s="97">
        <f t="shared" si="51"/>
        <v>0</v>
      </c>
      <c r="AG76" s="100" t="e">
        <f t="shared" si="52"/>
        <v>#DIV/0!</v>
      </c>
      <c r="AH76" s="912"/>
    </row>
    <row r="77" spans="1:34" ht="19.2" customHeight="1">
      <c r="A77" s="927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897"/>
      <c r="AC77" s="897"/>
      <c r="AD77" s="357"/>
      <c r="AE77" s="357"/>
      <c r="AF77" s="97">
        <f t="shared" si="51"/>
        <v>0</v>
      </c>
      <c r="AG77" s="100" t="e">
        <f t="shared" si="52"/>
        <v>#DIV/0!</v>
      </c>
      <c r="AH77" s="912"/>
    </row>
    <row r="78" spans="1:34" ht="19.2" customHeight="1">
      <c r="A78" s="927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897"/>
      <c r="AC78" s="897"/>
      <c r="AD78" s="357"/>
      <c r="AE78" s="357"/>
      <c r="AF78" s="97">
        <f t="shared" si="51"/>
        <v>0</v>
      </c>
      <c r="AG78" s="100" t="e">
        <f t="shared" si="52"/>
        <v>#DIV/0!</v>
      </c>
      <c r="AH78" s="912"/>
    </row>
    <row r="79" spans="1:34" ht="19.2" customHeight="1">
      <c r="A79" s="927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897"/>
      <c r="AC79" s="897"/>
      <c r="AD79" s="357"/>
      <c r="AE79" s="357"/>
      <c r="AF79" s="97">
        <f t="shared" si="51"/>
        <v>0</v>
      </c>
      <c r="AG79" s="100" t="e">
        <f t="shared" si="52"/>
        <v>#DIV/0!</v>
      </c>
      <c r="AH79" s="912"/>
    </row>
    <row r="80" spans="1:34" ht="19.2" customHeight="1">
      <c r="A80" s="927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897"/>
      <c r="AC80" s="897"/>
      <c r="AD80" s="357"/>
      <c r="AE80" s="357"/>
      <c r="AF80" s="97">
        <f t="shared" si="51"/>
        <v>0</v>
      </c>
      <c r="AG80" s="100" t="e">
        <f t="shared" si="52"/>
        <v>#DIV/0!</v>
      </c>
      <c r="AH80" s="912"/>
    </row>
    <row r="81" spans="1:34" ht="19.2" customHeight="1">
      <c r="A81" s="927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897"/>
      <c r="AC81" s="897"/>
      <c r="AD81" s="357"/>
      <c r="AE81" s="357"/>
      <c r="AF81" s="97"/>
      <c r="AG81" s="190"/>
      <c r="AH81" s="912"/>
    </row>
    <row r="82" spans="1:34" ht="19.2" customHeight="1">
      <c r="A82" s="928"/>
      <c r="B82" s="239">
        <v>0</v>
      </c>
      <c r="C82" s="160" t="s">
        <v>363</v>
      </c>
      <c r="D82" s="893" t="s">
        <v>351</v>
      </c>
      <c r="E82" s="893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1321.3964262397637</v>
      </c>
      <c r="O82" s="260">
        <f t="shared" si="53"/>
        <v>74.580955634962905</v>
      </c>
      <c r="P82" s="178">
        <f>M82-J82</f>
        <v>0</v>
      </c>
      <c r="Q82" s="179">
        <f>N82-K82</f>
        <v>-152.10357376023626</v>
      </c>
      <c r="R82" s="245">
        <f>O82/L82</f>
        <v>0.89405322763572403</v>
      </c>
      <c r="S82" s="9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0</v>
      </c>
      <c r="AF82" s="97">
        <f>N82-K82</f>
        <v>-152.10357376023626</v>
      </c>
      <c r="AG82" s="100">
        <f>N82/K82</f>
        <v>0.89677395740737276</v>
      </c>
      <c r="AH82" s="912"/>
    </row>
    <row r="83" spans="1:34" ht="19.2" customHeight="1">
      <c r="A83" s="92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1307</v>
      </c>
      <c r="H83" s="140">
        <f t="shared" ref="H83:H94" si="54">F83*G83</f>
        <v>73754.009999999995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1225.3124999999998</v>
      </c>
      <c r="O83" s="257">
        <f t="shared" ref="O83:O87" si="56">N83/M83</f>
        <v>68.072916666666657</v>
      </c>
      <c r="P83" s="105">
        <f t="shared" ref="P83:P85" si="57">M83-J83</f>
        <v>0</v>
      </c>
      <c r="Q83" s="143">
        <f t="shared" ref="Q83:Q85" si="58">O83-L83</f>
        <v>-15.260416666666671</v>
      </c>
      <c r="R83" s="262">
        <f t="shared" ref="R83:R85" si="59">O83/L83</f>
        <v>0.81687499999999991</v>
      </c>
      <c r="S83" s="912">
        <f>R95</f>
        <v>0.86451960375585413</v>
      </c>
      <c r="T83" s="232">
        <v>0.33333333333333331</v>
      </c>
      <c r="U83" s="232">
        <v>0.37777777777777777</v>
      </c>
      <c r="V83" s="83">
        <v>5</v>
      </c>
      <c r="W83" s="93">
        <f t="shared" ref="W83:W93" si="60">(U83-T83)*24*60</f>
        <v>64.000000000000014</v>
      </c>
      <c r="X83" s="104"/>
      <c r="Y83" s="104"/>
      <c r="Z83" s="105"/>
      <c r="AA83" s="105"/>
      <c r="AB83" s="897"/>
      <c r="AC83" s="897"/>
      <c r="AD83" s="357"/>
      <c r="AE83" s="357"/>
      <c r="AF83" s="97">
        <f t="shared" ref="AF83:AF173" si="61">N83-K83</f>
        <v>-274.68750000000023</v>
      </c>
      <c r="AG83" s="100">
        <f t="shared" ref="AG83:AG173" si="62">N83/K83</f>
        <v>0.8168749999999998</v>
      </c>
      <c r="AH83" s="912">
        <f>AG95</f>
        <v>0.86313368083529429</v>
      </c>
    </row>
    <row r="84" spans="1:34" ht="19.2" customHeight="1">
      <c r="A84" s="921"/>
      <c r="B84" s="170" t="s">
        <v>242</v>
      </c>
      <c r="C84" s="233"/>
      <c r="D84" s="263" t="s">
        <v>170</v>
      </c>
      <c r="E84" s="89"/>
      <c r="F84" s="205">
        <v>61.02</v>
      </c>
      <c r="G84" s="91">
        <v>2070</v>
      </c>
      <c r="H84" s="140">
        <f t="shared" si="54"/>
        <v>126311.40000000001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1293.7500000000005</v>
      </c>
      <c r="O84" s="257">
        <f t="shared" si="56"/>
        <v>80.859375000000028</v>
      </c>
      <c r="P84" s="105">
        <f t="shared" si="57"/>
        <v>0</v>
      </c>
      <c r="Q84" s="143">
        <f t="shared" si="58"/>
        <v>-9.1406249999999716</v>
      </c>
      <c r="R84" s="262">
        <f t="shared" si="59"/>
        <v>0.89843750000000033</v>
      </c>
      <c r="S84" s="912"/>
      <c r="T84" s="232">
        <v>0.39374999999999999</v>
      </c>
      <c r="U84" s="232">
        <v>0.46041666666666664</v>
      </c>
      <c r="V84" s="83">
        <v>23</v>
      </c>
      <c r="W84" s="93">
        <f t="shared" si="60"/>
        <v>95.999999999999972</v>
      </c>
      <c r="X84" s="104">
        <v>0.38194444444444442</v>
      </c>
      <c r="Y84" s="104">
        <v>0.39305555555555555</v>
      </c>
      <c r="Z84" s="105"/>
      <c r="AA84" s="105"/>
      <c r="AB84" s="897"/>
      <c r="AC84" s="897"/>
      <c r="AD84" s="357"/>
      <c r="AE84" s="357"/>
      <c r="AF84" s="97">
        <f t="shared" si="61"/>
        <v>-146.24999999999955</v>
      </c>
      <c r="AG84" s="100">
        <f t="shared" si="62"/>
        <v>0.89843750000000033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1360</v>
      </c>
      <c r="H85" s="140">
        <f t="shared" si="54"/>
        <v>83082.400000000009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1316.1290322580658</v>
      </c>
      <c r="O85" s="257">
        <f t="shared" si="56"/>
        <v>77.419354838709751</v>
      </c>
      <c r="P85" s="105">
        <f t="shared" si="57"/>
        <v>0</v>
      </c>
      <c r="Q85" s="143">
        <f t="shared" si="58"/>
        <v>-7.2865275142314232</v>
      </c>
      <c r="R85" s="262">
        <f t="shared" si="59"/>
        <v>0.91397849462365677</v>
      </c>
      <c r="S85" s="912"/>
      <c r="T85" s="232">
        <v>0.50069444444444444</v>
      </c>
      <c r="U85" s="232">
        <v>0.54374999999999996</v>
      </c>
      <c r="V85" s="83">
        <v>5</v>
      </c>
      <c r="W85" s="93">
        <f t="shared" si="60"/>
        <v>61.999999999999943</v>
      </c>
      <c r="X85" s="104"/>
      <c r="Y85" s="104"/>
      <c r="Z85" s="105"/>
      <c r="AA85" s="105"/>
      <c r="AB85" s="897"/>
      <c r="AC85" s="897"/>
      <c r="AD85" s="357"/>
      <c r="AE85" s="357"/>
      <c r="AF85" s="97">
        <f t="shared" si="61"/>
        <v>-123.87096774193424</v>
      </c>
      <c r="AG85" s="100">
        <f t="shared" si="62"/>
        <v>0.91397849462365677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373</v>
      </c>
      <c r="H86" s="140">
        <f t="shared" si="54"/>
        <v>25796.68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1065.7142857142896</v>
      </c>
      <c r="O86" s="257">
        <f t="shared" si="56"/>
        <v>56.090225563909982</v>
      </c>
      <c r="P86" s="105">
        <f>M86-J86</f>
        <v>0</v>
      </c>
      <c r="Q86" s="143">
        <f>O86-L86</f>
        <v>-16.804511278195278</v>
      </c>
      <c r="R86" s="262">
        <f>O86/L86</f>
        <v>0.76946879834966764</v>
      </c>
      <c r="S86" s="912"/>
      <c r="T86" s="232">
        <v>0.54861111111111105</v>
      </c>
      <c r="U86" s="232">
        <v>0.56319444444444433</v>
      </c>
      <c r="V86" s="83">
        <v>7</v>
      </c>
      <c r="W86" s="93">
        <f t="shared" si="60"/>
        <v>20.999999999999925</v>
      </c>
      <c r="X86" s="104"/>
      <c r="Y86" s="104"/>
      <c r="Z86" s="105"/>
      <c r="AA86" s="105"/>
      <c r="AB86" s="897"/>
      <c r="AC86" s="897"/>
      <c r="AD86" s="357"/>
      <c r="AE86" s="357"/>
      <c r="AF86" s="97">
        <f>N86-K86</f>
        <v>-319.28571428571036</v>
      </c>
      <c r="AG86" s="100">
        <f>N86/K86</f>
        <v>0.76946879834966764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847</v>
      </c>
      <c r="H87" s="140">
        <f t="shared" si="54"/>
        <v>58663.22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1270.4999999999995</v>
      </c>
      <c r="O87" s="257">
        <f t="shared" si="56"/>
        <v>63.524999999999977</v>
      </c>
      <c r="P87" s="105">
        <f>M87-J87</f>
        <v>0</v>
      </c>
      <c r="Q87" s="143">
        <f>O87-L87</f>
        <v>-5.7250000000000227</v>
      </c>
      <c r="R87" s="262">
        <f>O87/L87</f>
        <v>0.91732851985559538</v>
      </c>
      <c r="S87" s="912"/>
      <c r="T87" s="232">
        <v>0.57847222222222205</v>
      </c>
      <c r="U87" s="232">
        <v>0.60624999999999984</v>
      </c>
      <c r="V87" s="83">
        <v>22</v>
      </c>
      <c r="W87" s="93">
        <f t="shared" si="60"/>
        <v>40.000000000000014</v>
      </c>
      <c r="X87" s="104">
        <v>0.56805555555555554</v>
      </c>
      <c r="Y87" s="104">
        <v>0.57777777777777783</v>
      </c>
      <c r="Z87" s="105"/>
      <c r="AA87" s="105"/>
      <c r="AB87" s="897"/>
      <c r="AC87" s="897"/>
      <c r="AD87" s="357"/>
      <c r="AE87" s="357"/>
      <c r="AF87" s="97">
        <f>N87-K87</f>
        <v>-114.50000000000045</v>
      </c>
      <c r="AG87" s="100">
        <f>N87/K87</f>
        <v>0.91732851985559538</v>
      </c>
      <c r="AH87" s="912"/>
    </row>
    <row r="88" spans="1:34" ht="19.2" customHeight="1">
      <c r="A88" s="921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912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897"/>
      <c r="AC88" s="897"/>
      <c r="AD88" s="357"/>
      <c r="AE88" s="357"/>
      <c r="AF88" s="97">
        <f>N88-K88</f>
        <v>0</v>
      </c>
      <c r="AG88" s="100" t="e">
        <f>N88/K88</f>
        <v>#DIV/0!</v>
      </c>
      <c r="AH88" s="912"/>
    </row>
    <row r="89" spans="1:34" ht="19.2" customHeight="1">
      <c r="A89" s="921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912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897"/>
      <c r="AC89" s="897"/>
      <c r="AD89" s="357"/>
      <c r="AE89" s="357"/>
      <c r="AF89" s="97">
        <f>N89-K89</f>
        <v>0</v>
      </c>
      <c r="AG89" s="100" t="e">
        <f>N89/K89</f>
        <v>#DIV/0!</v>
      </c>
      <c r="AH89" s="912"/>
    </row>
    <row r="90" spans="1:34" ht="19.2" customHeight="1">
      <c r="A90" s="921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12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897"/>
      <c r="AC90" s="897"/>
      <c r="AD90" s="357"/>
      <c r="AE90" s="357"/>
      <c r="AF90" s="97">
        <f t="shared" si="61"/>
        <v>0</v>
      </c>
      <c r="AG90" s="100" t="e">
        <f t="shared" si="62"/>
        <v>#DIV/0!</v>
      </c>
      <c r="AH90" s="912"/>
    </row>
    <row r="91" spans="1:34" ht="19.2" customHeight="1">
      <c r="A91" s="92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897"/>
      <c r="AC91" s="897"/>
      <c r="AD91" s="357"/>
      <c r="AE91" s="357"/>
      <c r="AF91" s="97">
        <f t="shared" si="61"/>
        <v>0</v>
      </c>
      <c r="AG91" s="100" t="e">
        <f t="shared" si="62"/>
        <v>#DIV/0!</v>
      </c>
      <c r="AH91" s="913"/>
    </row>
    <row r="92" spans="1:34" ht="19.2" customHeight="1">
      <c r="A92" s="92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897"/>
      <c r="AC92" s="897"/>
      <c r="AD92" s="357"/>
      <c r="AE92" s="357"/>
      <c r="AF92" s="97">
        <f t="shared" si="61"/>
        <v>0</v>
      </c>
      <c r="AG92" s="100" t="e">
        <f t="shared" si="62"/>
        <v>#DIV/0!</v>
      </c>
      <c r="AH92" s="913"/>
    </row>
    <row r="93" spans="1:34" ht="19.2" customHeight="1">
      <c r="A93" s="92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2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897"/>
      <c r="AC93" s="897"/>
      <c r="AD93" s="357"/>
      <c r="AE93" s="357"/>
      <c r="AF93" s="97">
        <f t="shared" si="61"/>
        <v>0</v>
      </c>
      <c r="AG93" s="100" t="e">
        <f t="shared" si="62"/>
        <v>#DIV/0!</v>
      </c>
      <c r="AH93" s="913"/>
    </row>
    <row r="94" spans="1:34" ht="19.2" customHeight="1">
      <c r="A94" s="92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2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897"/>
      <c r="AC94" s="897"/>
      <c r="AD94" s="357"/>
      <c r="AE94" s="357"/>
      <c r="AF94" s="97">
        <f t="shared" si="61"/>
        <v>0</v>
      </c>
      <c r="AG94" s="100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392</v>
      </c>
      <c r="D95" s="893" t="s">
        <v>351</v>
      </c>
      <c r="E95" s="893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1234.2811635944709</v>
      </c>
      <c r="O95" s="277">
        <f t="shared" si="63"/>
        <v>69.193374413857285</v>
      </c>
      <c r="P95" s="278">
        <f>M95-J95</f>
        <v>0</v>
      </c>
      <c r="Q95" s="279">
        <f t="shared" ref="Q95:Q100" si="64">O95-L95</f>
        <v>-10.843416091818668</v>
      </c>
      <c r="R95" s="280">
        <f>O95/L95</f>
        <v>0.86451960375585413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0</v>
      </c>
      <c r="AF95" s="127">
        <f t="shared" si="61"/>
        <v>-195.71883640552915</v>
      </c>
      <c r="AG95" s="134">
        <f t="shared" si="62"/>
        <v>0.86313368083529429</v>
      </c>
      <c r="AH95" s="913"/>
    </row>
    <row r="96" spans="1:34" ht="19.2" customHeight="1">
      <c r="A96" s="923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2254</v>
      </c>
      <c r="H96" s="92">
        <f t="shared" ref="H96:H105" si="65">F96*G96</f>
        <v>65621.039755351667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1146.1016949152543</v>
      </c>
      <c r="O96" s="95">
        <f t="shared" ref="O96:O100" si="67">N96/M96</f>
        <v>57.305084745762713</v>
      </c>
      <c r="P96" s="97">
        <f t="shared" ref="P96:P100" si="68">M96-J96</f>
        <v>0</v>
      </c>
      <c r="Q96" s="98">
        <f t="shared" si="64"/>
        <v>-11.944915254237287</v>
      </c>
      <c r="R96" s="100">
        <f t="shared" ref="R96:R100" si="69">O96/L96</f>
        <v>0.82751024903628467</v>
      </c>
      <c r="S96" s="912">
        <f>R108</f>
        <v>0.8841104223563192</v>
      </c>
      <c r="T96" s="101">
        <v>0.33333333333333331</v>
      </c>
      <c r="U96" s="101">
        <v>0.41527777777777775</v>
      </c>
      <c r="V96" s="357">
        <v>5</v>
      </c>
      <c r="W96" s="146">
        <f t="shared" ref="W96:W133" si="70">(U96-T96)*24*60</f>
        <v>117.99999999999999</v>
      </c>
      <c r="X96" s="154"/>
      <c r="Y96" s="154"/>
      <c r="Z96" s="105"/>
      <c r="AA96" s="105"/>
      <c r="AB96" s="897"/>
      <c r="AC96" s="897"/>
      <c r="AD96" s="357"/>
      <c r="AE96" s="357"/>
      <c r="AF96" s="105">
        <f t="shared" si="61"/>
        <v>-238.89830508474574</v>
      </c>
      <c r="AG96" s="145">
        <f t="shared" si="62"/>
        <v>0.82751024903628467</v>
      </c>
      <c r="AH96" s="896">
        <f>AG108</f>
        <v>0.88198784355416149</v>
      </c>
    </row>
    <row r="97" spans="1:34" s="290" customFormat="1" ht="19.2" customHeight="1">
      <c r="A97" s="923"/>
      <c r="B97" s="83" t="s">
        <v>239</v>
      </c>
      <c r="C97" s="281"/>
      <c r="D97" s="282" t="s">
        <v>174</v>
      </c>
      <c r="E97" s="109"/>
      <c r="F97" s="283">
        <v>68.88</v>
      </c>
      <c r="G97" s="284">
        <v>1246</v>
      </c>
      <c r="H97" s="285">
        <f t="shared" si="65"/>
        <v>85824.48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1311.5789473684201</v>
      </c>
      <c r="O97" s="95">
        <f t="shared" si="67"/>
        <v>77.151702786377655</v>
      </c>
      <c r="P97" s="97">
        <f t="shared" si="68"/>
        <v>0</v>
      </c>
      <c r="Q97" s="98">
        <f t="shared" si="64"/>
        <v>-7.5541795665635192</v>
      </c>
      <c r="R97" s="100">
        <f t="shared" si="69"/>
        <v>0.91081871345029175</v>
      </c>
      <c r="S97" s="912"/>
      <c r="T97" s="286">
        <v>0.43055555555555552</v>
      </c>
      <c r="U97" s="286">
        <v>0.47013888888888888</v>
      </c>
      <c r="V97" s="287">
        <v>22</v>
      </c>
      <c r="W97" s="146">
        <f t="shared" si="70"/>
        <v>57.000000000000036</v>
      </c>
      <c r="X97" s="104">
        <v>0.41944444444444445</v>
      </c>
      <c r="Y97" s="104">
        <v>0.4291666666666667</v>
      </c>
      <c r="Z97" s="105"/>
      <c r="AA97" s="105"/>
      <c r="AB97" s="897"/>
      <c r="AC97" s="897"/>
      <c r="AD97" s="287"/>
      <c r="AE97" s="287"/>
      <c r="AF97" s="288">
        <f t="shared" si="61"/>
        <v>-128.42105263157987</v>
      </c>
      <c r="AG97" s="289">
        <f t="shared" si="62"/>
        <v>0.91081871345029175</v>
      </c>
      <c r="AH97" s="896"/>
    </row>
    <row r="98" spans="1:34" s="293" customFormat="1" ht="19.2" customHeight="1">
      <c r="A98" s="923"/>
      <c r="B98" s="83" t="s">
        <v>241</v>
      </c>
      <c r="C98" s="108"/>
      <c r="D98" s="88" t="s">
        <v>164</v>
      </c>
      <c r="E98" s="138"/>
      <c r="F98" s="283">
        <v>51.44</v>
      </c>
      <c r="G98" s="107">
        <v>848</v>
      </c>
      <c r="H98" s="285">
        <f t="shared" si="65"/>
        <v>43621.119999999995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1183.2558139534881</v>
      </c>
      <c r="O98" s="95">
        <f t="shared" si="67"/>
        <v>59.162790697674403</v>
      </c>
      <c r="P98" s="97">
        <f t="shared" si="68"/>
        <v>0</v>
      </c>
      <c r="Q98" s="98">
        <f t="shared" si="64"/>
        <v>-12.837209302325597</v>
      </c>
      <c r="R98" s="100">
        <f t="shared" si="69"/>
        <v>0.82170542635658894</v>
      </c>
      <c r="S98" s="912"/>
      <c r="T98" s="101">
        <v>0.51041666666666663</v>
      </c>
      <c r="U98" s="101">
        <v>0.54027777777777775</v>
      </c>
      <c r="V98" s="357">
        <v>5</v>
      </c>
      <c r="W98" s="146">
        <f t="shared" si="70"/>
        <v>43.000000000000007</v>
      </c>
      <c r="X98" s="291"/>
      <c r="Y98" s="291"/>
      <c r="Z98" s="292"/>
      <c r="AA98" s="292"/>
      <c r="AB98" s="897"/>
      <c r="AC98" s="897"/>
      <c r="AD98" s="357"/>
      <c r="AE98" s="357"/>
      <c r="AF98" s="288">
        <f t="shared" si="61"/>
        <v>-256.74418604651191</v>
      </c>
      <c r="AG98" s="145">
        <f t="shared" si="62"/>
        <v>0.82170542635658894</v>
      </c>
      <c r="AH98" s="896"/>
    </row>
    <row r="99" spans="1:34" ht="19.2" customHeight="1">
      <c r="A99" s="923"/>
      <c r="B99" s="83" t="s">
        <v>242</v>
      </c>
      <c r="C99" s="136"/>
      <c r="D99" s="137" t="s">
        <v>190</v>
      </c>
      <c r="E99" s="138"/>
      <c r="F99" s="283">
        <v>59.54</v>
      </c>
      <c r="G99" s="107">
        <v>940</v>
      </c>
      <c r="H99" s="285">
        <f t="shared" si="65"/>
        <v>55967.6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1253.3333333333333</v>
      </c>
      <c r="O99" s="95">
        <f t="shared" si="67"/>
        <v>69.629629629629619</v>
      </c>
      <c r="P99" s="97">
        <f t="shared" si="68"/>
        <v>0</v>
      </c>
      <c r="Q99" s="98">
        <f t="shared" si="64"/>
        <v>-7.3148148148148238</v>
      </c>
      <c r="R99" s="100">
        <f t="shared" si="69"/>
        <v>0.90493381468110701</v>
      </c>
      <c r="S99" s="912"/>
      <c r="T99" s="101">
        <v>0.55555555555555547</v>
      </c>
      <c r="U99" s="101">
        <v>0.58680555555555547</v>
      </c>
      <c r="V99" s="357">
        <v>22</v>
      </c>
      <c r="W99" s="146">
        <f t="shared" si="70"/>
        <v>45</v>
      </c>
      <c r="X99" s="254">
        <v>0.5444444444444444</v>
      </c>
      <c r="Y99" s="254">
        <v>0.5541666666666667</v>
      </c>
      <c r="Z99" s="189"/>
      <c r="AA99" s="189"/>
      <c r="AB99" s="897"/>
      <c r="AC99" s="897"/>
      <c r="AD99" s="357">
        <v>1</v>
      </c>
      <c r="AE99" s="357"/>
      <c r="AF99" s="288">
        <f t="shared" si="61"/>
        <v>-131.66666666666674</v>
      </c>
      <c r="AG99" s="289">
        <f t="shared" si="62"/>
        <v>0.90493381468110701</v>
      </c>
      <c r="AH99" s="896"/>
    </row>
    <row r="100" spans="1:34" s="293" customFormat="1" ht="19.2" customHeight="1">
      <c r="A100" s="923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937</v>
      </c>
      <c r="H100" s="285">
        <f t="shared" si="65"/>
        <v>26479.620000000003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1147.3469387755104</v>
      </c>
      <c r="O100" s="95">
        <f t="shared" si="67"/>
        <v>60.386680988184757</v>
      </c>
      <c r="P100" s="97">
        <f t="shared" si="68"/>
        <v>0</v>
      </c>
      <c r="Q100" s="98">
        <f t="shared" si="64"/>
        <v>-2.7712137486573454</v>
      </c>
      <c r="R100" s="100">
        <f t="shared" si="69"/>
        <v>0.95612244897959198</v>
      </c>
      <c r="S100" s="912"/>
      <c r="T100" s="286">
        <v>0.59236111111111101</v>
      </c>
      <c r="U100" s="286">
        <v>0.62638888888888877</v>
      </c>
      <c r="V100" s="287">
        <v>8</v>
      </c>
      <c r="W100" s="146">
        <f t="shared" si="70"/>
        <v>48.999999999999986</v>
      </c>
      <c r="X100" s="294"/>
      <c r="Y100" s="294"/>
      <c r="Z100" s="292"/>
      <c r="AA100" s="292"/>
      <c r="AB100" s="897"/>
      <c r="AC100" s="897"/>
      <c r="AD100" s="357"/>
      <c r="AE100" s="357"/>
      <c r="AF100" s="288">
        <f t="shared" si="61"/>
        <v>-52.653061224489647</v>
      </c>
      <c r="AG100" s="145">
        <f t="shared" si="62"/>
        <v>0.95612244897959198</v>
      </c>
      <c r="AH100" s="896"/>
    </row>
    <row r="101" spans="1:34" s="293" customFormat="1" ht="19.2" customHeight="1">
      <c r="A101" s="923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912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897"/>
      <c r="AC101" s="897"/>
      <c r="AD101" s="357"/>
      <c r="AE101" s="357"/>
      <c r="AF101" s="288">
        <f t="shared" si="61"/>
        <v>0</v>
      </c>
      <c r="AG101" s="289" t="e">
        <f t="shared" si="62"/>
        <v>#DIV/0!</v>
      </c>
      <c r="AH101" s="896"/>
    </row>
    <row r="102" spans="1:34" s="293" customFormat="1" ht="19.2" customHeight="1">
      <c r="A102" s="923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912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897"/>
      <c r="AC102" s="897"/>
      <c r="AD102" s="357"/>
      <c r="AE102" s="357"/>
      <c r="AF102" s="288">
        <f t="shared" si="61"/>
        <v>0</v>
      </c>
      <c r="AG102" s="145" t="e">
        <f t="shared" si="62"/>
        <v>#DIV/0!</v>
      </c>
      <c r="AH102" s="896"/>
    </row>
    <row r="103" spans="1:34" s="293" customFormat="1" ht="19.2" customHeight="1">
      <c r="A103" s="923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912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897"/>
      <c r="AC103" s="897"/>
      <c r="AD103" s="357"/>
      <c r="AE103" s="357"/>
      <c r="AF103" s="105">
        <f t="shared" si="61"/>
        <v>0</v>
      </c>
      <c r="AG103" s="145" t="e">
        <f t="shared" si="62"/>
        <v>#DIV/0!</v>
      </c>
      <c r="AH103" s="896"/>
    </row>
    <row r="104" spans="1:34" s="293" customFormat="1" ht="19.2" customHeight="1">
      <c r="A104" s="92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13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897"/>
      <c r="AC104" s="897"/>
      <c r="AD104" s="357"/>
      <c r="AE104" s="357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13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897"/>
      <c r="AC105" s="897"/>
      <c r="AD105" s="357"/>
      <c r="AE105" s="357"/>
      <c r="AF105" s="105">
        <f t="shared" si="61"/>
        <v>0</v>
      </c>
      <c r="AG105" s="14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22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897"/>
      <c r="AC106" s="897"/>
      <c r="AD106" s="357"/>
      <c r="AE106" s="357"/>
      <c r="AF106" s="105">
        <f t="shared" si="61"/>
        <v>0</v>
      </c>
      <c r="AG106" s="14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22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897"/>
      <c r="AC107" s="897"/>
      <c r="AD107" s="357"/>
      <c r="AE107" s="357"/>
      <c r="AF107" s="292"/>
      <c r="AG107" s="145"/>
      <c r="AH107" s="896"/>
    </row>
    <row r="108" spans="1:34" ht="19.2" customHeight="1">
      <c r="A108" s="923"/>
      <c r="B108" s="170">
        <v>0</v>
      </c>
      <c r="C108" s="160" t="s">
        <v>394</v>
      </c>
      <c r="D108" s="893" t="s">
        <v>395</v>
      </c>
      <c r="E108" s="893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1208.3233456692012</v>
      </c>
      <c r="O108" s="164">
        <f t="shared" si="71"/>
        <v>64.727177769525824</v>
      </c>
      <c r="P108" s="105">
        <f t="shared" ref="P108:P114" si="72">M108-J108</f>
        <v>0</v>
      </c>
      <c r="Q108" s="143">
        <f t="shared" ref="Q108:Q114" si="73">O108-L108</f>
        <v>-8.4844665373197188</v>
      </c>
      <c r="R108" s="165">
        <f t="shared" ref="R108:R114" si="74">O108/L108</f>
        <v>0.8841104223563192</v>
      </c>
      <c r="S108" s="913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1"/>
        <v>-161.67665433079878</v>
      </c>
      <c r="AG108" s="145">
        <f t="shared" si="62"/>
        <v>0.88198784355416149</v>
      </c>
      <c r="AH108" s="896"/>
    </row>
    <row r="109" spans="1:34" ht="19.2" customHeight="1">
      <c r="A109" s="914" t="s">
        <v>396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1271</v>
      </c>
      <c r="H109" s="92">
        <f t="shared" ref="H109:H119" si="75">F109*G109</f>
        <v>38086.142167011727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4" si="76">G109/W109*60</f>
        <v>1105.2173913043466</v>
      </c>
      <c r="O109" s="95">
        <f t="shared" ref="O109:O114" si="77">N109/M109</f>
        <v>61.400966183574809</v>
      </c>
      <c r="P109" s="97">
        <f t="shared" si="72"/>
        <v>0</v>
      </c>
      <c r="Q109" s="98">
        <f t="shared" si="73"/>
        <v>-5.2657004830918623</v>
      </c>
      <c r="R109" s="100">
        <f t="shared" si="74"/>
        <v>0.92101449275362202</v>
      </c>
      <c r="S109" s="917">
        <f>R121</f>
        <v>0.90611910450273792</v>
      </c>
      <c r="T109" s="303">
        <v>0.5</v>
      </c>
      <c r="U109" s="303">
        <v>0.54791666666666672</v>
      </c>
      <c r="V109" s="304">
        <v>5</v>
      </c>
      <c r="W109" s="93">
        <f t="shared" si="70"/>
        <v>69.000000000000071</v>
      </c>
      <c r="X109" s="104"/>
      <c r="Y109" s="104"/>
      <c r="Z109" s="105"/>
      <c r="AA109" s="105"/>
      <c r="AB109" s="897"/>
      <c r="AC109" s="897"/>
      <c r="AD109" s="357"/>
      <c r="AE109" s="357"/>
      <c r="AF109" s="97">
        <f t="shared" si="61"/>
        <v>-94.78260869565338</v>
      </c>
      <c r="AG109" s="190">
        <f t="shared" si="62"/>
        <v>0.92101449275362224</v>
      </c>
      <c r="AH109" s="896">
        <f>AG121</f>
        <v>0.90679743343722918</v>
      </c>
    </row>
    <row r="110" spans="1:34" ht="19.2" customHeight="1">
      <c r="A110" s="915"/>
      <c r="B110" s="83" t="s">
        <v>241</v>
      </c>
      <c r="C110" s="249"/>
      <c r="D110" s="88" t="s">
        <v>184</v>
      </c>
      <c r="E110" s="251"/>
      <c r="F110" s="90">
        <v>55.56</v>
      </c>
      <c r="G110" s="248">
        <v>959</v>
      </c>
      <c r="H110" s="92">
        <f t="shared" si="75"/>
        <v>53282.04</v>
      </c>
      <c r="I110" s="83"/>
      <c r="J110" s="94">
        <v>16</v>
      </c>
      <c r="K110" s="91">
        <v>1440</v>
      </c>
      <c r="L110" s="95">
        <v>90</v>
      </c>
      <c r="M110" s="96">
        <v>16</v>
      </c>
      <c r="N110" s="91">
        <f t="shared" si="76"/>
        <v>1307.7272727272727</v>
      </c>
      <c r="O110" s="95">
        <f t="shared" si="77"/>
        <v>81.732954545454547</v>
      </c>
      <c r="P110" s="97">
        <f t="shared" si="72"/>
        <v>0</v>
      </c>
      <c r="Q110" s="98">
        <f t="shared" si="73"/>
        <v>-8.2670454545454533</v>
      </c>
      <c r="R110" s="100">
        <f t="shared" si="74"/>
        <v>0.90814393939393945</v>
      </c>
      <c r="S110" s="903"/>
      <c r="T110" s="303">
        <v>0.70833333333333337</v>
      </c>
      <c r="U110" s="303">
        <v>0.73888888888888893</v>
      </c>
      <c r="V110" s="304">
        <v>5</v>
      </c>
      <c r="W110" s="93">
        <f t="shared" si="70"/>
        <v>44</v>
      </c>
      <c r="X110" s="265"/>
      <c r="Y110" s="265"/>
      <c r="Z110" s="105"/>
      <c r="AA110" s="105"/>
      <c r="AB110" s="897"/>
      <c r="AC110" s="897"/>
      <c r="AD110" s="357"/>
      <c r="AE110" s="357"/>
      <c r="AF110" s="97">
        <f t="shared" si="61"/>
        <v>-132.27272727272725</v>
      </c>
      <c r="AG110" s="190">
        <f t="shared" si="62"/>
        <v>0.90814393939393945</v>
      </c>
      <c r="AH110" s="896"/>
    </row>
    <row r="111" spans="1:34" ht="19.2" customHeight="1">
      <c r="A111" s="915"/>
      <c r="B111" s="83" t="s">
        <v>241</v>
      </c>
      <c r="C111" s="249"/>
      <c r="D111" s="250" t="s">
        <v>185</v>
      </c>
      <c r="E111" s="251"/>
      <c r="F111" s="90">
        <v>58.17</v>
      </c>
      <c r="G111" s="107">
        <v>1175</v>
      </c>
      <c r="H111" s="92">
        <f t="shared" si="75"/>
        <v>68349.75</v>
      </c>
      <c r="I111" s="357"/>
      <c r="J111" s="94">
        <v>14</v>
      </c>
      <c r="K111" s="91">
        <v>1440</v>
      </c>
      <c r="L111" s="95">
        <v>102.85714285714286</v>
      </c>
      <c r="M111" s="94">
        <v>14</v>
      </c>
      <c r="N111" s="91">
        <f t="shared" si="76"/>
        <v>1305.5555555555561</v>
      </c>
      <c r="O111" s="95">
        <f t="shared" si="77"/>
        <v>93.253968253968296</v>
      </c>
      <c r="P111" s="97">
        <f t="shared" si="72"/>
        <v>0</v>
      </c>
      <c r="Q111" s="98">
        <f t="shared" si="73"/>
        <v>-9.6031746031745655</v>
      </c>
      <c r="R111" s="100">
        <f t="shared" si="74"/>
        <v>0.90663580246913622</v>
      </c>
      <c r="S111" s="903"/>
      <c r="T111" s="303">
        <v>0.74375000000000002</v>
      </c>
      <c r="U111" s="303">
        <v>0.78125</v>
      </c>
      <c r="V111" s="304">
        <v>7</v>
      </c>
      <c r="W111" s="93">
        <f t="shared" si="70"/>
        <v>53.999999999999972</v>
      </c>
      <c r="X111" s="104"/>
      <c r="Y111" s="104"/>
      <c r="Z111" s="105"/>
      <c r="AA111" s="105"/>
      <c r="AB111" s="897"/>
      <c r="AC111" s="897"/>
      <c r="AD111" s="357"/>
      <c r="AE111" s="357"/>
      <c r="AF111" s="97">
        <f t="shared" si="61"/>
        <v>-134.44444444444389</v>
      </c>
      <c r="AG111" s="190">
        <f t="shared" si="62"/>
        <v>0.90663580246913622</v>
      </c>
      <c r="AH111" s="896"/>
    </row>
    <row r="112" spans="1:34" ht="19.2" customHeight="1">
      <c r="A112" s="915"/>
      <c r="B112" s="83" t="s">
        <v>241</v>
      </c>
      <c r="C112" s="249"/>
      <c r="D112" s="250" t="s">
        <v>186</v>
      </c>
      <c r="E112" s="138"/>
      <c r="F112" s="90">
        <v>54.09</v>
      </c>
      <c r="G112" s="107">
        <v>1300</v>
      </c>
      <c r="H112" s="92">
        <f t="shared" si="75"/>
        <v>70317</v>
      </c>
      <c r="I112" s="357"/>
      <c r="J112" s="94">
        <v>14</v>
      </c>
      <c r="K112" s="91">
        <v>1440</v>
      </c>
      <c r="L112" s="95">
        <v>102.85714285714286</v>
      </c>
      <c r="M112" s="94">
        <v>14</v>
      </c>
      <c r="N112" s="91">
        <f t="shared" si="76"/>
        <v>1300.0000000000011</v>
      </c>
      <c r="O112" s="95">
        <f t="shared" si="77"/>
        <v>92.857142857142932</v>
      </c>
      <c r="P112" s="97">
        <f t="shared" si="72"/>
        <v>0</v>
      </c>
      <c r="Q112" s="98">
        <f t="shared" si="73"/>
        <v>-9.9999999999999289</v>
      </c>
      <c r="R112" s="100">
        <f t="shared" si="74"/>
        <v>0.90277777777777846</v>
      </c>
      <c r="S112" s="903"/>
      <c r="T112" s="303">
        <v>0.78611111111111109</v>
      </c>
      <c r="U112" s="303">
        <v>0.82777777777777772</v>
      </c>
      <c r="V112" s="304">
        <v>7</v>
      </c>
      <c r="W112" s="93">
        <f t="shared" si="70"/>
        <v>59.999999999999943</v>
      </c>
      <c r="X112" s="291"/>
      <c r="Y112" s="291"/>
      <c r="Z112" s="105"/>
      <c r="AA112" s="105"/>
      <c r="AB112" s="897"/>
      <c r="AC112" s="897"/>
      <c r="AD112" s="357"/>
      <c r="AE112" s="357"/>
      <c r="AF112" s="97">
        <f t="shared" si="61"/>
        <v>-139.99999999999886</v>
      </c>
      <c r="AG112" s="190">
        <f t="shared" si="62"/>
        <v>0.90277777777777857</v>
      </c>
      <c r="AH112" s="896"/>
    </row>
    <row r="113" spans="1:34" s="293" customFormat="1" ht="19.2" customHeight="1">
      <c r="A113" s="915"/>
      <c r="B113" s="83" t="s">
        <v>241</v>
      </c>
      <c r="C113" s="249"/>
      <c r="D113" s="250" t="s">
        <v>187</v>
      </c>
      <c r="E113" s="138"/>
      <c r="F113" s="90">
        <v>56.43</v>
      </c>
      <c r="G113" s="107">
        <v>819</v>
      </c>
      <c r="H113" s="92">
        <f t="shared" si="75"/>
        <v>46216.17</v>
      </c>
      <c r="I113" s="357"/>
      <c r="J113" s="94">
        <v>16</v>
      </c>
      <c r="K113" s="91">
        <v>1500</v>
      </c>
      <c r="L113" s="95">
        <v>93.75</v>
      </c>
      <c r="M113" s="197">
        <v>16</v>
      </c>
      <c r="N113" s="91">
        <f t="shared" si="76"/>
        <v>1328.1081081081072</v>
      </c>
      <c r="O113" s="95">
        <f t="shared" si="77"/>
        <v>83.006756756756701</v>
      </c>
      <c r="P113" s="97">
        <f t="shared" si="72"/>
        <v>0</v>
      </c>
      <c r="Q113" s="98">
        <f t="shared" si="73"/>
        <v>-10.743243243243299</v>
      </c>
      <c r="R113" s="100">
        <f t="shared" si="74"/>
        <v>0.8854054054054048</v>
      </c>
      <c r="S113" s="903"/>
      <c r="T113" s="303">
        <v>0.84305555555555545</v>
      </c>
      <c r="U113" s="303">
        <v>0.86874999999999991</v>
      </c>
      <c r="V113" s="304">
        <v>22</v>
      </c>
      <c r="W113" s="93">
        <f t="shared" si="70"/>
        <v>37.000000000000028</v>
      </c>
      <c r="X113" s="291">
        <v>0.83194444444444438</v>
      </c>
      <c r="Y113" s="291">
        <v>0.84166666666666667</v>
      </c>
      <c r="Z113" s="292"/>
      <c r="AA113" s="292"/>
      <c r="AB113" s="897"/>
      <c r="AC113" s="897"/>
      <c r="AD113" s="296">
        <v>1</v>
      </c>
      <c r="AE113" s="296"/>
      <c r="AF113" s="97">
        <f t="shared" si="61"/>
        <v>-171.89189189189278</v>
      </c>
      <c r="AG113" s="190">
        <f t="shared" si="62"/>
        <v>0.8854054054054048</v>
      </c>
      <c r="AH113" s="896"/>
    </row>
    <row r="114" spans="1:34" s="293" customFormat="1" ht="19.2" customHeight="1">
      <c r="A114" s="915"/>
      <c r="B114" s="83" t="s">
        <v>241</v>
      </c>
      <c r="C114" s="249"/>
      <c r="D114" s="137" t="s">
        <v>213</v>
      </c>
      <c r="E114" s="89"/>
      <c r="F114" s="90">
        <v>54.09</v>
      </c>
      <c r="G114" s="91">
        <v>1082</v>
      </c>
      <c r="H114" s="92">
        <f t="shared" si="75"/>
        <v>58525.380000000005</v>
      </c>
      <c r="I114" s="357"/>
      <c r="J114" s="94">
        <v>19</v>
      </c>
      <c r="K114" s="91">
        <v>1440</v>
      </c>
      <c r="L114" s="95">
        <v>75.78947368421052</v>
      </c>
      <c r="M114" s="197">
        <v>19</v>
      </c>
      <c r="N114" s="91">
        <f t="shared" si="76"/>
        <v>1324.8979591836739</v>
      </c>
      <c r="O114" s="95">
        <f t="shared" si="77"/>
        <v>69.731471535982834</v>
      </c>
      <c r="P114" s="97">
        <f t="shared" si="72"/>
        <v>0</v>
      </c>
      <c r="Q114" s="98">
        <f t="shared" si="73"/>
        <v>-6.0580021482276862</v>
      </c>
      <c r="R114" s="100">
        <f t="shared" si="74"/>
        <v>0.92006802721088465</v>
      </c>
      <c r="S114" s="903"/>
      <c r="T114" s="303">
        <v>0.87361111111111101</v>
      </c>
      <c r="U114" s="303">
        <v>0.90763888888888877</v>
      </c>
      <c r="V114" s="304">
        <v>7</v>
      </c>
      <c r="W114" s="93">
        <f t="shared" si="70"/>
        <v>48.999999999999986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-115.10204081632605</v>
      </c>
      <c r="AG114" s="190">
        <f t="shared" si="62"/>
        <v>0.92006802721088465</v>
      </c>
      <c r="AH114" s="896"/>
    </row>
    <row r="115" spans="1:34" s="293" customFormat="1" ht="19.2" customHeight="1">
      <c r="A115" s="915"/>
      <c r="B115" s="83">
        <v>0</v>
      </c>
      <c r="C115" s="249"/>
      <c r="D115" s="137"/>
      <c r="E115" s="138"/>
      <c r="F115" s="90" t="s">
        <v>236</v>
      </c>
      <c r="G115" s="306"/>
      <c r="H115" s="92">
        <f t="shared" si="75"/>
        <v>0</v>
      </c>
      <c r="I115" s="357"/>
      <c r="J115" s="94"/>
      <c r="K115" s="91"/>
      <c r="L115" s="95"/>
      <c r="M115" s="197"/>
      <c r="N115" s="91"/>
      <c r="O115" s="95"/>
      <c r="P115" s="97"/>
      <c r="Q115" s="98"/>
      <c r="R115" s="100"/>
      <c r="S115" s="903"/>
      <c r="T115" s="303"/>
      <c r="U115" s="303"/>
      <c r="V115" s="304"/>
      <c r="W115" s="93">
        <f t="shared" si="70"/>
        <v>0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0</v>
      </c>
      <c r="AG115" s="190" t="e">
        <f t="shared" si="62"/>
        <v>#DIV/0!</v>
      </c>
      <c r="AH115" s="896"/>
    </row>
    <row r="116" spans="1:34" s="293" customFormat="1" ht="19.2" customHeight="1">
      <c r="A116" s="915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903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0</v>
      </c>
      <c r="AG116" s="190" t="e">
        <f t="shared" si="62"/>
        <v>#DIV/0!</v>
      </c>
      <c r="AH116" s="896"/>
    </row>
    <row r="117" spans="1:34" s="293" customFormat="1" ht="19.2" customHeight="1">
      <c r="A117" s="915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903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03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03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03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397</v>
      </c>
      <c r="D121" s="309" t="s">
        <v>359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78">AVERAGE(M109:M120)</f>
        <v>16.166666666666668</v>
      </c>
      <c r="N121" s="276">
        <f t="shared" si="78"/>
        <v>1278.5843811464931</v>
      </c>
      <c r="O121" s="277">
        <f t="shared" si="78"/>
        <v>80.330543355480032</v>
      </c>
      <c r="P121" s="97">
        <f t="shared" ref="P121:P129" si="79">M121-J121</f>
        <v>0</v>
      </c>
      <c r="Q121" s="98">
        <f t="shared" ref="Q121:Q129" si="80">O121-L121</f>
        <v>-8.322860988713785</v>
      </c>
      <c r="R121" s="245">
        <f t="shared" ref="R121:R129" si="81">O121/L121</f>
        <v>0.90611910450273792</v>
      </c>
      <c r="S121" s="911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0</v>
      </c>
      <c r="AF121" s="97">
        <f>N121-K121</f>
        <v>-131.41561885350688</v>
      </c>
      <c r="AG121" s="190">
        <f>N121/K121</f>
        <v>0.90679743343722918</v>
      </c>
      <c r="AH121" s="896"/>
    </row>
    <row r="122" spans="1:34" ht="19.2" customHeight="1">
      <c r="A122" s="918" t="s">
        <v>398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993</v>
      </c>
      <c r="H122" s="92">
        <f t="shared" ref="H122:H132" si="82">F122*G122</f>
        <v>58259.310000000005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1354.090909090909</v>
      </c>
      <c r="O122" s="314">
        <f t="shared" ref="O122:O129" si="84">N122/M122</f>
        <v>71.267942583732051</v>
      </c>
      <c r="P122" s="168">
        <f t="shared" si="79"/>
        <v>0</v>
      </c>
      <c r="Q122" s="256">
        <f t="shared" si="80"/>
        <v>-4.5215311004784695</v>
      </c>
      <c r="R122" s="169">
        <f t="shared" si="81"/>
        <v>0.94034090909090906</v>
      </c>
      <c r="S122" s="912">
        <f>R134</f>
        <v>0.90434526134052839</v>
      </c>
      <c r="T122" s="232">
        <v>0.5</v>
      </c>
      <c r="U122" s="232">
        <v>0.53055555555555556</v>
      </c>
      <c r="V122" s="304">
        <v>5</v>
      </c>
      <c r="W122" s="93">
        <f t="shared" si="70"/>
        <v>44</v>
      </c>
      <c r="X122" s="104"/>
      <c r="Y122" s="104"/>
      <c r="Z122" s="105"/>
      <c r="AA122" s="105"/>
      <c r="AB122" s="897"/>
      <c r="AC122" s="897"/>
      <c r="AD122" s="357"/>
      <c r="AE122" s="357"/>
      <c r="AF122" s="97">
        <f t="shared" si="61"/>
        <v>-85.909090909090992</v>
      </c>
      <c r="AG122" s="100">
        <f t="shared" si="62"/>
        <v>0.94034090909090906</v>
      </c>
      <c r="AH122" s="911">
        <f>AG134</f>
        <v>0.90582591701281634</v>
      </c>
    </row>
    <row r="123" spans="1:34" ht="19.2" customHeight="1">
      <c r="A123" s="918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1435</v>
      </c>
      <c r="H123" s="92">
        <f t="shared" si="82"/>
        <v>85411.200000000012</v>
      </c>
      <c r="I123" s="357"/>
      <c r="J123" s="94">
        <v>21</v>
      </c>
      <c r="K123" s="91">
        <v>1385</v>
      </c>
      <c r="L123" s="95">
        <v>65.952380952380949</v>
      </c>
      <c r="M123" s="197">
        <v>21</v>
      </c>
      <c r="N123" s="107">
        <f t="shared" si="83"/>
        <v>1324.6153846153861</v>
      </c>
      <c r="O123" s="142">
        <f t="shared" si="84"/>
        <v>63.076923076923151</v>
      </c>
      <c r="P123" s="105">
        <f t="shared" si="79"/>
        <v>0</v>
      </c>
      <c r="Q123" s="143">
        <f t="shared" si="80"/>
        <v>-2.8754578754577977</v>
      </c>
      <c r="R123" s="145">
        <f t="shared" si="81"/>
        <v>0.95640099972230053</v>
      </c>
      <c r="S123" s="912"/>
      <c r="T123" s="232">
        <v>0.53541666666666665</v>
      </c>
      <c r="U123" s="232">
        <v>0.58055555555555549</v>
      </c>
      <c r="V123" s="304">
        <v>7</v>
      </c>
      <c r="W123" s="93">
        <f t="shared" si="70"/>
        <v>64.999999999999929</v>
      </c>
      <c r="X123" s="104"/>
      <c r="Y123" s="104"/>
      <c r="Z123" s="105"/>
      <c r="AA123" s="105"/>
      <c r="AB123" s="897"/>
      <c r="AC123" s="897"/>
      <c r="AD123" s="357"/>
      <c r="AE123" s="357"/>
      <c r="AF123" s="97">
        <f t="shared" si="61"/>
        <v>-60.38461538461388</v>
      </c>
      <c r="AG123" s="100">
        <f t="shared" si="62"/>
        <v>0.95640099972230042</v>
      </c>
      <c r="AH123" s="912"/>
    </row>
    <row r="124" spans="1:34" ht="19.2" customHeight="1">
      <c r="A124" s="918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1135</v>
      </c>
      <c r="H124" s="92">
        <f t="shared" si="82"/>
        <v>64456.65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1389.7959183673472</v>
      </c>
      <c r="O124" s="314">
        <f t="shared" si="84"/>
        <v>77.210884353741505</v>
      </c>
      <c r="P124" s="168">
        <f t="shared" si="79"/>
        <v>0</v>
      </c>
      <c r="Q124" s="256">
        <f t="shared" si="80"/>
        <v>-13.67800453514738</v>
      </c>
      <c r="R124" s="169">
        <f t="shared" si="81"/>
        <v>0.84950850755950313</v>
      </c>
      <c r="S124" s="919"/>
      <c r="T124" s="232">
        <v>0.70833333333333337</v>
      </c>
      <c r="U124" s="232">
        <v>0.74236111111111114</v>
      </c>
      <c r="V124" s="304">
        <v>5</v>
      </c>
      <c r="W124" s="93">
        <f t="shared" si="70"/>
        <v>48.999999999999986</v>
      </c>
      <c r="X124" s="265"/>
      <c r="Y124" s="265"/>
      <c r="Z124" s="105"/>
      <c r="AA124" s="105"/>
      <c r="AB124" s="897"/>
      <c r="AC124" s="897"/>
      <c r="AD124" s="357"/>
      <c r="AE124" s="357"/>
      <c r="AF124" s="168">
        <f t="shared" si="61"/>
        <v>-246.20408163265279</v>
      </c>
      <c r="AG124" s="169">
        <f t="shared" si="62"/>
        <v>0.84950850755950313</v>
      </c>
      <c r="AH124" s="912"/>
    </row>
    <row r="125" spans="1:34" ht="19.2" customHeight="1">
      <c r="A125" s="918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996</v>
      </c>
      <c r="H125" s="92">
        <f t="shared" si="82"/>
        <v>56642.52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1422.8571428571422</v>
      </c>
      <c r="O125" s="314">
        <f t="shared" si="84"/>
        <v>79.047619047619008</v>
      </c>
      <c r="P125" s="168">
        <f t="shared" si="79"/>
        <v>0</v>
      </c>
      <c r="Q125" s="256">
        <f t="shared" si="80"/>
        <v>-11.841269841269877</v>
      </c>
      <c r="R125" s="169">
        <f t="shared" si="81"/>
        <v>0.86971707998602821</v>
      </c>
      <c r="S125" s="919"/>
      <c r="T125" s="232">
        <v>0.74722222222222223</v>
      </c>
      <c r="U125" s="232">
        <v>0.77638888888888891</v>
      </c>
      <c r="V125" s="304">
        <v>7</v>
      </c>
      <c r="W125" s="93">
        <f t="shared" si="70"/>
        <v>42.000000000000014</v>
      </c>
      <c r="X125" s="116"/>
      <c r="Y125" s="116"/>
      <c r="Z125" s="105"/>
      <c r="AA125" s="105"/>
      <c r="AB125" s="897"/>
      <c r="AC125" s="897"/>
      <c r="AD125" s="357"/>
      <c r="AE125" s="357"/>
      <c r="AF125" s="97">
        <f t="shared" si="61"/>
        <v>-213.14285714285779</v>
      </c>
      <c r="AG125" s="100">
        <f t="shared" si="62"/>
        <v>0.86971707998602821</v>
      </c>
      <c r="AH125" s="913"/>
    </row>
    <row r="126" spans="1:34" ht="19.2" customHeight="1">
      <c r="A126" s="918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1387</v>
      </c>
      <c r="H126" s="92">
        <f t="shared" si="82"/>
        <v>66021.2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1320.9523809523823</v>
      </c>
      <c r="O126" s="142">
        <f t="shared" si="84"/>
        <v>69.523809523809589</v>
      </c>
      <c r="P126" s="105">
        <f t="shared" si="79"/>
        <v>0</v>
      </c>
      <c r="Q126" s="143">
        <f t="shared" si="80"/>
        <v>-6.2656641604009309</v>
      </c>
      <c r="R126" s="145">
        <f t="shared" si="81"/>
        <v>0.91732804232804321</v>
      </c>
      <c r="S126" s="919"/>
      <c r="T126" s="232">
        <v>0.78125</v>
      </c>
      <c r="U126" s="232">
        <v>0.82499999999999996</v>
      </c>
      <c r="V126" s="304">
        <v>7</v>
      </c>
      <c r="W126" s="93">
        <f t="shared" si="70"/>
        <v>62.999999999999936</v>
      </c>
      <c r="X126" s="116"/>
      <c r="Y126" s="116"/>
      <c r="Z126" s="105"/>
      <c r="AA126" s="105"/>
      <c r="AB126" s="897"/>
      <c r="AC126" s="897"/>
      <c r="AD126" s="357"/>
      <c r="AE126" s="357"/>
      <c r="AF126" s="168">
        <f t="shared" si="61"/>
        <v>-119.04761904761767</v>
      </c>
      <c r="AG126" s="169">
        <f t="shared" si="62"/>
        <v>0.91732804232804332</v>
      </c>
      <c r="AH126" s="913"/>
    </row>
    <row r="127" spans="1:34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1049</v>
      </c>
      <c r="H127" s="92">
        <f t="shared" si="82"/>
        <v>53152.83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1430.4545454545455</v>
      </c>
      <c r="O127" s="142">
        <f t="shared" si="84"/>
        <v>79.469696969696969</v>
      </c>
      <c r="P127" s="105">
        <f t="shared" si="79"/>
        <v>0</v>
      </c>
      <c r="Q127" s="143">
        <f t="shared" si="80"/>
        <v>-3.8636363636363598</v>
      </c>
      <c r="R127" s="145">
        <f t="shared" si="81"/>
        <v>0.95363636363636373</v>
      </c>
      <c r="S127" s="919"/>
      <c r="T127" s="232">
        <v>0.84097222222222223</v>
      </c>
      <c r="U127" s="232">
        <v>0.87152777777777779</v>
      </c>
      <c r="V127" s="83">
        <v>23</v>
      </c>
      <c r="W127" s="93">
        <f t="shared" si="70"/>
        <v>44</v>
      </c>
      <c r="X127" s="116">
        <v>0.82916666666666661</v>
      </c>
      <c r="Y127" s="116">
        <v>0.84027777777777779</v>
      </c>
      <c r="Z127" s="105"/>
      <c r="AA127" s="105"/>
      <c r="AB127" s="897"/>
      <c r="AC127" s="897"/>
      <c r="AD127" s="357"/>
      <c r="AE127" s="357"/>
      <c r="AF127" s="168">
        <f t="shared" si="61"/>
        <v>-69.545454545454504</v>
      </c>
      <c r="AG127" s="169">
        <f t="shared" si="62"/>
        <v>0.95363636363636362</v>
      </c>
      <c r="AH127" s="913"/>
    </row>
    <row r="128" spans="1:34" ht="19.2" customHeight="1">
      <c r="A128" s="918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794</v>
      </c>
      <c r="H128" s="92">
        <f t="shared" si="82"/>
        <v>45496.2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1287.5675675675666</v>
      </c>
      <c r="O128" s="142">
        <f t="shared" si="84"/>
        <v>67.766714082503498</v>
      </c>
      <c r="P128" s="105">
        <f t="shared" si="79"/>
        <v>0</v>
      </c>
      <c r="Q128" s="143">
        <f t="shared" si="80"/>
        <v>-8.0227596017070226</v>
      </c>
      <c r="R128" s="145">
        <f t="shared" si="81"/>
        <v>0.89414414414414345</v>
      </c>
      <c r="S128" s="919"/>
      <c r="T128" s="232">
        <v>0.87638888888888888</v>
      </c>
      <c r="U128" s="232">
        <v>0.90208333333333335</v>
      </c>
      <c r="V128" s="83">
        <v>7</v>
      </c>
      <c r="W128" s="93">
        <f t="shared" si="70"/>
        <v>37.000000000000028</v>
      </c>
      <c r="X128" s="116"/>
      <c r="Y128" s="116"/>
      <c r="Z128" s="105"/>
      <c r="AA128" s="105"/>
      <c r="AB128" s="897"/>
      <c r="AC128" s="897"/>
      <c r="AD128" s="357"/>
      <c r="AE128" s="357">
        <v>1</v>
      </c>
      <c r="AF128" s="97">
        <f t="shared" si="61"/>
        <v>-152.43243243243342</v>
      </c>
      <c r="AG128" s="100">
        <f t="shared" si="62"/>
        <v>0.89414414414414345</v>
      </c>
      <c r="AH128" s="913"/>
    </row>
    <row r="129" spans="1:34" ht="19.2" customHeight="1">
      <c r="A129" s="918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745</v>
      </c>
      <c r="H129" s="92">
        <f t="shared" si="82"/>
        <v>43336.65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1441.9354838709653</v>
      </c>
      <c r="O129" s="142">
        <f t="shared" si="84"/>
        <v>90.120967741935331</v>
      </c>
      <c r="P129" s="105">
        <f t="shared" si="79"/>
        <v>0</v>
      </c>
      <c r="Q129" s="143">
        <f t="shared" si="80"/>
        <v>-12.129032258064669</v>
      </c>
      <c r="R129" s="145">
        <f t="shared" si="81"/>
        <v>0.8813786576228394</v>
      </c>
      <c r="S129" s="919"/>
      <c r="T129" s="232">
        <v>0.90694444444444444</v>
      </c>
      <c r="U129" s="232">
        <v>0.92847222222222225</v>
      </c>
      <c r="V129" s="83">
        <v>7</v>
      </c>
      <c r="W129" s="93">
        <f t="shared" si="70"/>
        <v>31.00000000000005</v>
      </c>
      <c r="X129" s="116"/>
      <c r="Y129" s="116"/>
      <c r="Z129" s="105"/>
      <c r="AA129" s="105"/>
      <c r="AB129" s="897"/>
      <c r="AC129" s="897"/>
      <c r="AD129" s="357"/>
      <c r="AE129" s="357"/>
      <c r="AF129" s="168">
        <f t="shared" si="61"/>
        <v>-194.0645161290347</v>
      </c>
      <c r="AG129" s="169">
        <f t="shared" si="62"/>
        <v>0.8813786576228394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919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897"/>
      <c r="AC130" s="897"/>
      <c r="AD130" s="357"/>
      <c r="AE130" s="357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19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897"/>
      <c r="AC131" s="897"/>
      <c r="AD131" s="357"/>
      <c r="AE131" s="357"/>
      <c r="AF131" s="97">
        <f t="shared" si="61"/>
        <v>0</v>
      </c>
      <c r="AG131" s="100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19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897"/>
      <c r="AC132" s="897"/>
      <c r="AD132" s="357"/>
      <c r="AE132" s="357"/>
      <c r="AF132" s="127"/>
      <c r="AG132" s="134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19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897"/>
      <c r="AC133" s="897"/>
      <c r="AD133" s="357"/>
      <c r="AE133" s="357"/>
      <c r="AF133" s="127"/>
      <c r="AG133" s="134"/>
      <c r="AH133" s="913"/>
    </row>
    <row r="134" spans="1:34" ht="19.2" customHeight="1">
      <c r="A134" s="918"/>
      <c r="B134" s="239">
        <v>0</v>
      </c>
      <c r="C134" s="160" t="s">
        <v>375</v>
      </c>
      <c r="D134" s="893" t="s">
        <v>351</v>
      </c>
      <c r="E134" s="893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18.5</v>
      </c>
      <c r="N134" s="323">
        <f t="shared" si="85"/>
        <v>1371.5336665970306</v>
      </c>
      <c r="O134" s="324">
        <f t="shared" si="85"/>
        <v>74.685569672495134</v>
      </c>
      <c r="P134" s="102">
        <f t="shared" ref="P134:P143" si="86">M134-J134</f>
        <v>0</v>
      </c>
      <c r="Q134" s="209">
        <f t="shared" ref="Q134:Q143" si="87">O134-L134</f>
        <v>-7.8996694670203169</v>
      </c>
      <c r="R134" s="325">
        <f t="shared" ref="R134:R143" si="88">O134/L134</f>
        <v>0.90434526134052839</v>
      </c>
      <c r="S134" s="9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1</v>
      </c>
      <c r="AF134" s="97">
        <f t="shared" si="61"/>
        <v>-142.59133340296944</v>
      </c>
      <c r="AG134" s="100">
        <f t="shared" si="62"/>
        <v>0.90582591701281634</v>
      </c>
      <c r="AH134" s="913"/>
    </row>
    <row r="135" spans="1:34" ht="19.2" customHeight="1">
      <c r="A135" s="899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952</v>
      </c>
      <c r="H135" s="326">
        <f t="shared" ref="H135:H146" si="89">F135*G135</f>
        <v>48237.840000000004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1298.1818181818182</v>
      </c>
      <c r="O135" s="177">
        <f t="shared" ref="O135:O143" si="91">N135/M135</f>
        <v>72.121212121212125</v>
      </c>
      <c r="P135" s="105">
        <f t="shared" si="86"/>
        <v>0</v>
      </c>
      <c r="Q135" s="143">
        <f t="shared" si="87"/>
        <v>-11.212121212121204</v>
      </c>
      <c r="R135" s="145">
        <f t="shared" si="88"/>
        <v>0.86545454545454559</v>
      </c>
      <c r="S135" s="903">
        <f>R147</f>
        <v>0.89422328820495656</v>
      </c>
      <c r="T135" s="327">
        <v>0.5</v>
      </c>
      <c r="U135" s="232">
        <v>0.53055555555555556</v>
      </c>
      <c r="V135" s="182">
        <v>5</v>
      </c>
      <c r="W135" s="328">
        <f t="shared" ref="W135:W147" si="92">(U135-T135)*24*60</f>
        <v>44</v>
      </c>
      <c r="X135" s="104"/>
      <c r="Y135" s="104"/>
      <c r="Z135" s="105"/>
      <c r="AA135" s="105"/>
      <c r="AB135" s="897"/>
      <c r="AC135" s="897"/>
      <c r="AD135" s="357"/>
      <c r="AE135" s="357"/>
      <c r="AF135" s="178">
        <f t="shared" si="61"/>
        <v>-201.81818181818176</v>
      </c>
      <c r="AG135" s="184">
        <f t="shared" si="62"/>
        <v>0.86545454545454548</v>
      </c>
      <c r="AH135" s="896">
        <f>AG147</f>
        <v>0.89483219539994152</v>
      </c>
    </row>
    <row r="136" spans="1:34" ht="19.2" customHeight="1">
      <c r="A136" s="900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861</v>
      </c>
      <c r="H136" s="140">
        <f t="shared" si="89"/>
        <v>45865.47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1291.4999999999995</v>
      </c>
      <c r="O136" s="142">
        <f t="shared" si="91"/>
        <v>80.718749999999972</v>
      </c>
      <c r="P136" s="105">
        <f t="shared" si="86"/>
        <v>0</v>
      </c>
      <c r="Q136" s="143">
        <f t="shared" si="87"/>
        <v>-13.031250000000028</v>
      </c>
      <c r="R136" s="145">
        <f t="shared" si="88"/>
        <v>0.86099999999999965</v>
      </c>
      <c r="S136" s="903"/>
      <c r="T136" s="327">
        <v>0.53541666666666665</v>
      </c>
      <c r="U136" s="232">
        <v>0.56319444444444444</v>
      </c>
      <c r="V136" s="182">
        <v>7</v>
      </c>
      <c r="W136" s="328">
        <f t="shared" si="92"/>
        <v>40.000000000000014</v>
      </c>
      <c r="X136" s="104"/>
      <c r="Y136" s="104"/>
      <c r="Z136" s="105"/>
      <c r="AA136" s="105"/>
      <c r="AB136" s="897"/>
      <c r="AC136" s="897"/>
      <c r="AD136" s="357"/>
      <c r="AE136" s="357"/>
      <c r="AF136" s="97">
        <f t="shared" si="61"/>
        <v>-208.50000000000045</v>
      </c>
      <c r="AG136" s="190">
        <f t="shared" si="62"/>
        <v>0.86099999999999965</v>
      </c>
      <c r="AH136" s="896"/>
    </row>
    <row r="137" spans="1:34" ht="19.2" customHeight="1">
      <c r="A137" s="900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1304</v>
      </c>
      <c r="H137" s="140">
        <f t="shared" si="89"/>
        <v>75286.44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1304.0000000000014</v>
      </c>
      <c r="O137" s="142">
        <f t="shared" si="91"/>
        <v>81.500000000000085</v>
      </c>
      <c r="P137" s="105">
        <f t="shared" si="86"/>
        <v>0</v>
      </c>
      <c r="Q137" s="143">
        <f t="shared" si="87"/>
        <v>-16.312499999999915</v>
      </c>
      <c r="R137" s="145">
        <f t="shared" si="88"/>
        <v>0.83322683706070377</v>
      </c>
      <c r="S137" s="903"/>
      <c r="T137" s="232">
        <v>0.57916666666666661</v>
      </c>
      <c r="U137" s="232">
        <v>0.62083333333333324</v>
      </c>
      <c r="V137" s="329">
        <v>23</v>
      </c>
      <c r="W137" s="328">
        <f t="shared" si="92"/>
        <v>59.999999999999943</v>
      </c>
      <c r="X137" s="104">
        <v>0.56805555555555554</v>
      </c>
      <c r="Y137" s="104">
        <v>0.57777777777777783</v>
      </c>
      <c r="Z137" s="105"/>
      <c r="AA137" s="105"/>
      <c r="AB137" s="897"/>
      <c r="AC137" s="897"/>
      <c r="AD137" s="357"/>
      <c r="AE137" s="357"/>
      <c r="AF137" s="97">
        <f t="shared" si="61"/>
        <v>-260.99999999999864</v>
      </c>
      <c r="AG137" s="190">
        <f t="shared" si="62"/>
        <v>0.83322683706070377</v>
      </c>
      <c r="AH137" s="896"/>
    </row>
    <row r="138" spans="1:34" ht="19.2" customHeight="1">
      <c r="A138" s="900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1219</v>
      </c>
      <c r="H138" s="140">
        <f t="shared" si="89"/>
        <v>62144.619999999995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1354.4444444444453</v>
      </c>
      <c r="O138" s="142">
        <f t="shared" si="91"/>
        <v>67.722222222222257</v>
      </c>
      <c r="P138" s="105">
        <f t="shared" si="86"/>
        <v>0</v>
      </c>
      <c r="Q138" s="143">
        <f t="shared" si="87"/>
        <v>-4.277777777777743</v>
      </c>
      <c r="R138" s="316">
        <f t="shared" si="88"/>
        <v>0.94058641975308688</v>
      </c>
      <c r="S138" s="903"/>
      <c r="T138" s="232">
        <v>0.70833333333333337</v>
      </c>
      <c r="U138" s="232">
        <v>0.74583333333333335</v>
      </c>
      <c r="V138" s="329">
        <v>5</v>
      </c>
      <c r="W138" s="328">
        <f t="shared" si="92"/>
        <v>53.999999999999972</v>
      </c>
      <c r="X138" s="104"/>
      <c r="Y138" s="104"/>
      <c r="Z138" s="105"/>
      <c r="AA138" s="105"/>
      <c r="AB138" s="897"/>
      <c r="AC138" s="897"/>
      <c r="AD138" s="357"/>
      <c r="AE138" s="357"/>
      <c r="AF138" s="97">
        <f t="shared" si="61"/>
        <v>-85.555555555554747</v>
      </c>
      <c r="AG138" s="190">
        <f t="shared" si="62"/>
        <v>0.94058641975308699</v>
      </c>
      <c r="AH138" s="896"/>
    </row>
    <row r="139" spans="1:34" ht="19.2" customHeight="1">
      <c r="A139" s="900"/>
      <c r="B139" s="83" t="s">
        <v>241</v>
      </c>
      <c r="C139" s="233"/>
      <c r="D139" s="88" t="s">
        <v>204</v>
      </c>
      <c r="E139" s="89"/>
      <c r="F139" s="90">
        <v>50.67</v>
      </c>
      <c r="G139" s="107">
        <v>807</v>
      </c>
      <c r="H139" s="140">
        <f t="shared" si="89"/>
        <v>40890.69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1308.6486486486476</v>
      </c>
      <c r="O139" s="177">
        <f t="shared" si="91"/>
        <v>76.979332273449856</v>
      </c>
      <c r="P139" s="105">
        <f t="shared" si="86"/>
        <v>0</v>
      </c>
      <c r="Q139" s="143">
        <f t="shared" si="87"/>
        <v>-11.255961844197202</v>
      </c>
      <c r="R139" s="145">
        <f t="shared" si="88"/>
        <v>0.87243243243243174</v>
      </c>
      <c r="S139" s="903"/>
      <c r="T139" s="232">
        <v>0.75138888888888888</v>
      </c>
      <c r="U139" s="232">
        <v>0.77708333333333335</v>
      </c>
      <c r="V139" s="330">
        <v>8</v>
      </c>
      <c r="W139" s="328">
        <f t="shared" si="92"/>
        <v>37.000000000000028</v>
      </c>
      <c r="X139" s="104"/>
      <c r="Y139" s="104"/>
      <c r="Z139" s="105"/>
      <c r="AA139" s="105"/>
      <c r="AB139" s="897"/>
      <c r="AC139" s="897"/>
      <c r="AD139" s="357"/>
      <c r="AE139" s="357"/>
      <c r="AF139" s="97">
        <f t="shared" si="61"/>
        <v>-191.35135135135238</v>
      </c>
      <c r="AG139" s="190">
        <f t="shared" si="62"/>
        <v>0.87243243243243174</v>
      </c>
      <c r="AH139" s="896"/>
    </row>
    <row r="140" spans="1:34" ht="19.2" customHeight="1">
      <c r="A140" s="901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1446</v>
      </c>
      <c r="H140" s="140">
        <f t="shared" si="89"/>
        <v>73630.320000000007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1334.7692307692323</v>
      </c>
      <c r="O140" s="142">
        <f t="shared" si="91"/>
        <v>70.251012145749073</v>
      </c>
      <c r="P140" s="105">
        <f t="shared" si="86"/>
        <v>0</v>
      </c>
      <c r="Q140" s="143">
        <f t="shared" si="87"/>
        <v>-5.5384615384614477</v>
      </c>
      <c r="R140" s="145">
        <f t="shared" si="88"/>
        <v>0.92692307692307807</v>
      </c>
      <c r="S140" s="904"/>
      <c r="T140" s="270">
        <v>0.78194444444444444</v>
      </c>
      <c r="U140" s="332">
        <v>0.82708333333333328</v>
      </c>
      <c r="V140" s="333">
        <v>7</v>
      </c>
      <c r="W140" s="328">
        <f t="shared" si="92"/>
        <v>64.999999999999929</v>
      </c>
      <c r="X140" s="104"/>
      <c r="Y140" s="104"/>
      <c r="Z140" s="105"/>
      <c r="AA140" s="105"/>
      <c r="AB140" s="897"/>
      <c r="AC140" s="897"/>
      <c r="AD140" s="357"/>
      <c r="AE140" s="357"/>
      <c r="AF140" s="97">
        <f t="shared" si="61"/>
        <v>-105.23076923076769</v>
      </c>
      <c r="AG140" s="190">
        <f t="shared" si="62"/>
        <v>0.92692307692307796</v>
      </c>
      <c r="AH140" s="896"/>
    </row>
    <row r="141" spans="1:34" ht="19.2" customHeight="1">
      <c r="A141" s="901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741</v>
      </c>
      <c r="H141" s="140">
        <f t="shared" si="89"/>
        <v>37546.47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1347.2727272727254</v>
      </c>
      <c r="O141" s="142">
        <f t="shared" si="91"/>
        <v>79.251336898395607</v>
      </c>
      <c r="P141" s="105">
        <f t="shared" si="86"/>
        <v>0</v>
      </c>
      <c r="Q141" s="143">
        <f t="shared" si="87"/>
        <v>-5.4545454545455669</v>
      </c>
      <c r="R141" s="145">
        <f t="shared" si="88"/>
        <v>0.93560606060605933</v>
      </c>
      <c r="S141" s="904"/>
      <c r="T141" s="270">
        <v>0.84236111111111101</v>
      </c>
      <c r="U141" s="332">
        <v>0.8652777777777777</v>
      </c>
      <c r="V141" s="108">
        <v>22</v>
      </c>
      <c r="W141" s="328">
        <f t="shared" si="92"/>
        <v>33.000000000000043</v>
      </c>
      <c r="X141" s="104">
        <v>0.83194444444444438</v>
      </c>
      <c r="Y141" s="104">
        <v>0.84166666666666667</v>
      </c>
      <c r="Z141" s="105"/>
      <c r="AA141" s="105"/>
      <c r="AB141" s="897"/>
      <c r="AC141" s="897"/>
      <c r="AD141" s="357"/>
      <c r="AE141" s="357"/>
      <c r="AF141" s="97">
        <f t="shared" si="61"/>
        <v>-92.727272727274567</v>
      </c>
      <c r="AG141" s="190">
        <f t="shared" si="62"/>
        <v>0.93560606060605933</v>
      </c>
      <c r="AH141" s="896"/>
    </row>
    <row r="142" spans="1:34" ht="19.2" customHeight="1">
      <c r="A142" s="901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1038</v>
      </c>
      <c r="H142" s="140">
        <f t="shared" si="89"/>
        <v>52408.62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1353.9130434782608</v>
      </c>
      <c r="O142" s="142">
        <f t="shared" si="91"/>
        <v>96.708074534161483</v>
      </c>
      <c r="P142" s="105">
        <f t="shared" si="86"/>
        <v>0</v>
      </c>
      <c r="Q142" s="143">
        <f t="shared" si="87"/>
        <v>-6.1490683229813783</v>
      </c>
      <c r="R142" s="316">
        <f t="shared" si="88"/>
        <v>0.94021739130434767</v>
      </c>
      <c r="S142" s="904"/>
      <c r="T142" s="270">
        <v>0.86944444444444435</v>
      </c>
      <c r="U142" s="332">
        <v>0.9013888888888888</v>
      </c>
      <c r="V142" s="108">
        <v>6</v>
      </c>
      <c r="W142" s="328">
        <f t="shared" si="92"/>
        <v>46</v>
      </c>
      <c r="X142" s="104"/>
      <c r="Y142" s="104"/>
      <c r="Z142" s="105"/>
      <c r="AA142" s="105"/>
      <c r="AB142" s="897"/>
      <c r="AC142" s="897"/>
      <c r="AD142" s="357"/>
      <c r="AE142" s="357"/>
      <c r="AF142" s="97">
        <f t="shared" si="61"/>
        <v>-86.086956521739239</v>
      </c>
      <c r="AG142" s="190">
        <f t="shared" si="62"/>
        <v>0.94021739130434778</v>
      </c>
      <c r="AH142" s="896"/>
    </row>
    <row r="143" spans="1:34" ht="19.2" customHeight="1">
      <c r="A143" s="901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1220</v>
      </c>
      <c r="H143" s="140">
        <f t="shared" si="89"/>
        <v>62293.200000000004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1330.9090909090919</v>
      </c>
      <c r="O143" s="177">
        <f t="shared" si="91"/>
        <v>83.181818181818244</v>
      </c>
      <c r="P143" s="105">
        <f t="shared" si="86"/>
        <v>0</v>
      </c>
      <c r="Q143" s="143">
        <f t="shared" si="87"/>
        <v>-10.568181818181756</v>
      </c>
      <c r="R143" s="145">
        <f t="shared" si="88"/>
        <v>0.88727272727272788</v>
      </c>
      <c r="S143" s="904"/>
      <c r="T143" s="270">
        <v>0.90624999999999989</v>
      </c>
      <c r="U143" s="332">
        <v>0.94444444444444431</v>
      </c>
      <c r="V143" s="108">
        <v>7</v>
      </c>
      <c r="W143" s="328">
        <f t="shared" si="92"/>
        <v>54.999999999999964</v>
      </c>
      <c r="X143" s="104"/>
      <c r="Y143" s="104"/>
      <c r="Z143" s="105"/>
      <c r="AA143" s="105"/>
      <c r="AB143" s="897"/>
      <c r="AC143" s="897"/>
      <c r="AD143" s="357"/>
      <c r="AE143" s="357"/>
      <c r="AF143" s="97">
        <f t="shared" si="61"/>
        <v>-169.0909090909081</v>
      </c>
      <c r="AG143" s="190">
        <f t="shared" si="62"/>
        <v>0.88727272727272788</v>
      </c>
      <c r="AH143" s="896"/>
    </row>
    <row r="144" spans="1:34" ht="19.2" customHeight="1">
      <c r="A144" s="901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904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897"/>
      <c r="AC144" s="897"/>
      <c r="AD144" s="357"/>
      <c r="AE144" s="357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04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897"/>
      <c r="AC145" s="897"/>
      <c r="AD145" s="357"/>
      <c r="AE145" s="357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04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897"/>
      <c r="AC146" s="897"/>
      <c r="AD146" s="357"/>
      <c r="AE146" s="357"/>
      <c r="AF146" s="105"/>
      <c r="AG146" s="145"/>
      <c r="AH146" s="896"/>
    </row>
    <row r="147" spans="1:34" ht="19.2" customHeight="1">
      <c r="A147" s="902"/>
      <c r="B147" s="337">
        <v>0</v>
      </c>
      <c r="C147" s="160" t="s">
        <v>377</v>
      </c>
      <c r="D147" s="893" t="s">
        <v>351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1324.848778189358</v>
      </c>
      <c r="O147" s="324">
        <f t="shared" si="93"/>
        <v>78.714862041889859</v>
      </c>
      <c r="P147" s="102">
        <f t="shared" ref="P147:P152" si="94">M147-J147</f>
        <v>0</v>
      </c>
      <c r="Q147" s="209">
        <f t="shared" ref="Q147:Q152" si="95">O147-L147</f>
        <v>-9.311096440918476</v>
      </c>
      <c r="R147" s="339">
        <f t="shared" ref="R147:R152" si="96">O147/L147</f>
        <v>0.89422328820495656</v>
      </c>
      <c r="S147" s="905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1"/>
        <v>-155.70677736619768</v>
      </c>
      <c r="AG147" s="340">
        <f t="shared" si="62"/>
        <v>0.89483219539994152</v>
      </c>
      <c r="AH147" s="896"/>
    </row>
    <row r="148" spans="1:34" ht="19.2" customHeight="1">
      <c r="A148" s="908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1245</v>
      </c>
      <c r="H148" s="140">
        <f t="shared" ref="H148:H172" si="97">F148*G148</f>
        <v>45965.4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1589.3617021276598</v>
      </c>
      <c r="O148" s="95">
        <f t="shared" ref="O148:O152" si="99">N148/M148</f>
        <v>132.44680851063831</v>
      </c>
      <c r="P148" s="97">
        <f t="shared" si="94"/>
        <v>0</v>
      </c>
      <c r="Q148" s="98">
        <f t="shared" si="95"/>
        <v>-34.219858156028351</v>
      </c>
      <c r="R148" s="100">
        <f t="shared" si="96"/>
        <v>0.79468085106382991</v>
      </c>
      <c r="S148" s="909">
        <f>R160</f>
        <v>0.84567729375966494</v>
      </c>
      <c r="T148" s="327">
        <v>0.45833333333333331</v>
      </c>
      <c r="U148" s="232">
        <v>0.4909722222222222</v>
      </c>
      <c r="V148" s="83">
        <v>5</v>
      </c>
      <c r="W148" s="93">
        <f>(U148-T148)*24*60</f>
        <v>46.999999999999993</v>
      </c>
      <c r="X148" s="104"/>
      <c r="Y148" s="104"/>
      <c r="Z148" s="105"/>
      <c r="AA148" s="105"/>
      <c r="AB148" s="897"/>
      <c r="AC148" s="897"/>
      <c r="AD148" s="357"/>
      <c r="AE148" s="357"/>
      <c r="AF148" s="97">
        <f t="shared" si="61"/>
        <v>-410.63829787234022</v>
      </c>
      <c r="AG148" s="190">
        <f t="shared" si="62"/>
        <v>0.79468085106382991</v>
      </c>
      <c r="AH148" s="896">
        <f>AG160</f>
        <v>0.82785540677276581</v>
      </c>
    </row>
    <row r="149" spans="1:34" ht="19.2" customHeight="1">
      <c r="A149" s="908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466.79999999999995</v>
      </c>
      <c r="H149" s="140">
        <f t="shared" si="97"/>
        <v>12370.199999999999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1555.9999999999986</v>
      </c>
      <c r="O149" s="95">
        <f t="shared" si="99"/>
        <v>129.66666666666654</v>
      </c>
      <c r="P149" s="97">
        <f t="shared" si="94"/>
        <v>0</v>
      </c>
      <c r="Q149" s="98">
        <f t="shared" si="95"/>
        <v>-37.000000000000114</v>
      </c>
      <c r="R149" s="100">
        <f t="shared" si="96"/>
        <v>0.77799999999999936</v>
      </c>
      <c r="S149" s="910"/>
      <c r="T149" s="327">
        <v>0.49444444444444441</v>
      </c>
      <c r="U149" s="232">
        <v>0.50694444444444442</v>
      </c>
      <c r="V149" s="83">
        <v>5</v>
      </c>
      <c r="W149" s="93">
        <f t="shared" ref="W149:W159" si="100">(U149-T149)*24*60</f>
        <v>18.000000000000014</v>
      </c>
      <c r="X149" s="104"/>
      <c r="Y149" s="104"/>
      <c r="Z149" s="105"/>
      <c r="AA149" s="105"/>
      <c r="AB149" s="897"/>
      <c r="AC149" s="897"/>
      <c r="AD149" s="357"/>
      <c r="AE149" s="357"/>
      <c r="AF149" s="97">
        <f t="shared" si="61"/>
        <v>-444.00000000000136</v>
      </c>
      <c r="AG149" s="190">
        <f t="shared" si="62"/>
        <v>0.77799999999999936</v>
      </c>
      <c r="AH149" s="898"/>
    </row>
    <row r="150" spans="1:34" ht="19.2" customHeight="1">
      <c r="A150" s="908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1170.0000000000043</v>
      </c>
      <c r="O150" s="95">
        <f t="shared" si="99"/>
        <v>146.25000000000054</v>
      </c>
      <c r="P150" s="97">
        <f t="shared" si="94"/>
        <v>0</v>
      </c>
      <c r="Q150" s="98">
        <f t="shared" si="95"/>
        <v>-41.24999999999946</v>
      </c>
      <c r="R150" s="100">
        <f t="shared" si="96"/>
        <v>0.78000000000000291</v>
      </c>
      <c r="S150" s="910"/>
      <c r="T150" s="327">
        <v>0.70833333333333337</v>
      </c>
      <c r="U150" s="232">
        <v>0.71250000000000002</v>
      </c>
      <c r="V150" s="83">
        <v>5</v>
      </c>
      <c r="W150" s="93">
        <f t="shared" si="100"/>
        <v>5.9999999999999787</v>
      </c>
      <c r="X150" s="291"/>
      <c r="Y150" s="291"/>
      <c r="Z150" s="292"/>
      <c r="AA150" s="292"/>
      <c r="AB150" s="897"/>
      <c r="AC150" s="897"/>
      <c r="AD150" s="357"/>
      <c r="AE150" s="357"/>
      <c r="AF150" s="97">
        <f t="shared" si="61"/>
        <v>-329.99999999999568</v>
      </c>
      <c r="AG150" s="190">
        <f t="shared" si="62"/>
        <v>0.78000000000000291</v>
      </c>
      <c r="AH150" s="898"/>
    </row>
    <row r="151" spans="1:34" s="293" customFormat="1" ht="19.2" customHeight="1">
      <c r="A151" s="908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1483</v>
      </c>
      <c r="H151" s="140">
        <f t="shared" si="97"/>
        <v>42369.31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1534.1379310344839</v>
      </c>
      <c r="O151" s="95">
        <f t="shared" si="99"/>
        <v>191.76724137931049</v>
      </c>
      <c r="P151" s="97">
        <f t="shared" si="94"/>
        <v>0</v>
      </c>
      <c r="Q151" s="98">
        <f t="shared" si="95"/>
        <v>4.2672413793104909</v>
      </c>
      <c r="R151" s="100">
        <f t="shared" si="96"/>
        <v>1.022758620689656</v>
      </c>
      <c r="S151" s="910"/>
      <c r="T151" s="327">
        <v>0.71597222222222223</v>
      </c>
      <c r="U151" s="232">
        <v>0.75624999999999998</v>
      </c>
      <c r="V151" s="83">
        <v>5</v>
      </c>
      <c r="W151" s="93">
        <f t="shared" si="100"/>
        <v>57.999999999999957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34.137931034483927</v>
      </c>
      <c r="AG151" s="190">
        <f t="shared" si="62"/>
        <v>1.022758620689656</v>
      </c>
      <c r="AH151" s="898"/>
    </row>
    <row r="152" spans="1:34" s="293" customFormat="1" ht="19.2" customHeight="1">
      <c r="A152" s="908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474</v>
      </c>
      <c r="H152" s="140">
        <f t="shared" si="97"/>
        <v>25833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98"/>
        <v>1137.599999999997</v>
      </c>
      <c r="O152" s="95">
        <f t="shared" si="99"/>
        <v>56.879999999999846</v>
      </c>
      <c r="P152" s="97">
        <f t="shared" si="94"/>
        <v>-1</v>
      </c>
      <c r="Q152" s="98">
        <f t="shared" si="95"/>
        <v>-11.691428571428723</v>
      </c>
      <c r="R152" s="100">
        <f t="shared" si="96"/>
        <v>0.82949999999999779</v>
      </c>
      <c r="S152" s="910"/>
      <c r="T152" s="342">
        <v>0.76180555555555551</v>
      </c>
      <c r="U152" s="270">
        <v>0.77916666666666667</v>
      </c>
      <c r="V152" s="114">
        <v>8</v>
      </c>
      <c r="W152" s="93">
        <f t="shared" si="100"/>
        <v>25.000000000000071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-302.40000000000305</v>
      </c>
      <c r="AG152" s="190">
        <f t="shared" si="62"/>
        <v>0.78999999999999793</v>
      </c>
      <c r="AH152" s="898"/>
    </row>
    <row r="153" spans="1:34" s="293" customFormat="1" ht="19.2" customHeight="1">
      <c r="A153" s="90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10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10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10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10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10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379</v>
      </c>
      <c r="D160" s="906" t="s">
        <v>351</v>
      </c>
      <c r="E160" s="907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</v>
      </c>
      <c r="N160" s="350">
        <f t="shared" si="101"/>
        <v>1397.4199266324288</v>
      </c>
      <c r="O160" s="351">
        <f t="shared" si="101"/>
        <v>131.40214331132316</v>
      </c>
      <c r="P160" s="127">
        <f t="shared" ref="P160:P164" si="102">M160-J160</f>
        <v>-0.19999999999999929</v>
      </c>
      <c r="Q160" s="128">
        <f t="shared" ref="Q160:Q164" si="103">O160-L160</f>
        <v>-23.978809069629193</v>
      </c>
      <c r="R160" s="352">
        <f>O160/L160</f>
        <v>0.84567729375966494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-290.58007336757123</v>
      </c>
      <c r="AG160" s="200">
        <f t="shared" si="62"/>
        <v>0.82785540677276581</v>
      </c>
      <c r="AH160" s="898"/>
    </row>
    <row r="161" spans="1:36" ht="19.2" customHeight="1">
      <c r="A161" s="895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2557</v>
      </c>
      <c r="H161" s="140">
        <f t="shared" ref="H161:H170" si="104">F161*G161</f>
        <v>77042.41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1111.7391304347821</v>
      </c>
      <c r="O161" s="142">
        <f t="shared" ref="O161:O164" si="106">N161/M161</f>
        <v>61.763285024154555</v>
      </c>
      <c r="P161" s="105">
        <f t="shared" si="102"/>
        <v>0</v>
      </c>
      <c r="Q161" s="143">
        <f t="shared" si="103"/>
        <v>-4.9033816425121159</v>
      </c>
      <c r="R161" s="145">
        <f t="shared" ref="R161:R164" si="107">O161/L161</f>
        <v>0.92644927536231825</v>
      </c>
      <c r="S161" s="896">
        <f>R173</f>
        <v>0.915884914739442</v>
      </c>
      <c r="T161" s="101">
        <v>0.16666666666666666</v>
      </c>
      <c r="U161" s="101">
        <v>0.26250000000000001</v>
      </c>
      <c r="V161" s="357">
        <v>5</v>
      </c>
      <c r="W161" s="146">
        <f t="shared" ref="W161:W172" si="108">(U161-T161)*24*60</f>
        <v>138.00000000000006</v>
      </c>
      <c r="X161" s="154"/>
      <c r="Y161" s="154"/>
      <c r="Z161" s="105"/>
      <c r="AA161" s="105"/>
      <c r="AB161" s="897"/>
      <c r="AC161" s="897"/>
      <c r="AD161" s="357"/>
      <c r="AE161" s="357"/>
      <c r="AF161" s="105">
        <f t="shared" si="61"/>
        <v>-88.260869565217945</v>
      </c>
      <c r="AG161" s="145">
        <f t="shared" si="62"/>
        <v>0.92644927536231836</v>
      </c>
      <c r="AH161" s="896">
        <f>AG173</f>
        <v>0.91926444268701535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2624</v>
      </c>
      <c r="H162" s="140">
        <f t="shared" si="104"/>
        <v>89819.51999999999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2127.5675675675684</v>
      </c>
      <c r="O162" s="142">
        <f t="shared" si="106"/>
        <v>163.65904365904373</v>
      </c>
      <c r="P162" s="105">
        <f t="shared" si="102"/>
        <v>0</v>
      </c>
      <c r="Q162" s="143">
        <f t="shared" si="103"/>
        <v>-9.4178794178793339</v>
      </c>
      <c r="R162" s="145">
        <f t="shared" si="107"/>
        <v>0.94558558558558603</v>
      </c>
      <c r="S162" s="896"/>
      <c r="T162" s="101">
        <v>0.27777777777777779</v>
      </c>
      <c r="U162" s="101">
        <v>0.32916666666666666</v>
      </c>
      <c r="V162" s="357">
        <v>22</v>
      </c>
      <c r="W162" s="146">
        <f t="shared" si="108"/>
        <v>73.999999999999972</v>
      </c>
      <c r="X162" s="154">
        <v>0.26666666666666666</v>
      </c>
      <c r="Y162" s="154">
        <v>0.27638888888888885</v>
      </c>
      <c r="Z162" s="105"/>
      <c r="AA162" s="105"/>
      <c r="AB162" s="897"/>
      <c r="AC162" s="897"/>
      <c r="AD162" s="357"/>
      <c r="AE162" s="357"/>
      <c r="AF162" s="105">
        <f t="shared" si="61"/>
        <v>-122.4324324324316</v>
      </c>
      <c r="AG162" s="145">
        <f t="shared" si="62"/>
        <v>0.94558558558558592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3609</v>
      </c>
      <c r="H163" s="140">
        <f t="shared" si="104"/>
        <v>123536.06999999999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2143.960396039603</v>
      </c>
      <c r="O163" s="142">
        <f t="shared" si="106"/>
        <v>194.9054905490548</v>
      </c>
      <c r="P163" s="105">
        <f t="shared" si="102"/>
        <v>0</v>
      </c>
      <c r="Q163" s="143">
        <f t="shared" si="103"/>
        <v>-9.6399639963997288</v>
      </c>
      <c r="R163" s="145">
        <f t="shared" si="107"/>
        <v>0.95287128712871239</v>
      </c>
      <c r="S163" s="896"/>
      <c r="T163" s="101">
        <v>0.33402777777777776</v>
      </c>
      <c r="U163" s="101">
        <v>0.40416666666666667</v>
      </c>
      <c r="V163" s="357">
        <v>7</v>
      </c>
      <c r="W163" s="146">
        <f t="shared" si="108"/>
        <v>101.00000000000004</v>
      </c>
      <c r="X163" s="154"/>
      <c r="Y163" s="154"/>
      <c r="Z163" s="105"/>
      <c r="AA163" s="105"/>
      <c r="AB163" s="897"/>
      <c r="AC163" s="897"/>
      <c r="AD163" s="357"/>
      <c r="AE163" s="357"/>
      <c r="AF163" s="105">
        <f t="shared" si="61"/>
        <v>-106.03960396039702</v>
      </c>
      <c r="AG163" s="145">
        <f t="shared" si="62"/>
        <v>0.95287128712871239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4844</v>
      </c>
      <c r="H164" s="140">
        <f t="shared" si="104"/>
        <v>176370.03999999998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2401.9834710743789</v>
      </c>
      <c r="O164" s="142">
        <f t="shared" si="106"/>
        <v>240.19834710743788</v>
      </c>
      <c r="P164" s="105">
        <f t="shared" si="102"/>
        <v>0</v>
      </c>
      <c r="Q164" s="143">
        <f t="shared" si="103"/>
        <v>-36.701652892562095</v>
      </c>
      <c r="R164" s="145">
        <f t="shared" si="107"/>
        <v>0.86745520804419607</v>
      </c>
      <c r="S164" s="896"/>
      <c r="T164" s="101">
        <v>0.44374999999999998</v>
      </c>
      <c r="U164" s="101">
        <v>0.52777777777777779</v>
      </c>
      <c r="V164" s="357">
        <v>4</v>
      </c>
      <c r="W164" s="146">
        <f t="shared" si="108"/>
        <v>121.00000000000006</v>
      </c>
      <c r="X164" s="154"/>
      <c r="Y164" s="154"/>
      <c r="Z164" s="105"/>
      <c r="AA164" s="105"/>
      <c r="AB164" s="897"/>
      <c r="AC164" s="897"/>
      <c r="AD164" s="357">
        <v>1</v>
      </c>
      <c r="AE164" s="357"/>
      <c r="AF164" s="105">
        <f>N164-K164</f>
        <v>-367.01652892562106</v>
      </c>
      <c r="AG164" s="145">
        <f>N164/K164</f>
        <v>0.86745520804419607</v>
      </c>
      <c r="AH164" s="896"/>
    </row>
    <row r="165" spans="1:36" ht="19.2" customHeight="1">
      <c r="A165" s="895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896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897"/>
      <c r="AC165" s="897"/>
      <c r="AD165" s="357"/>
      <c r="AE165" s="357"/>
      <c r="AF165" s="105">
        <f>N165-K165</f>
        <v>0</v>
      </c>
      <c r="AG165" s="145" t="e">
        <f>N165/K165</f>
        <v>#DIV/0!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896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897"/>
      <c r="AC166" s="897"/>
      <c r="AD166" s="357"/>
      <c r="AE166" s="357"/>
      <c r="AF166" s="105">
        <f>N166-K166</f>
        <v>0</v>
      </c>
      <c r="AG166" s="145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896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897"/>
      <c r="AC167" s="897"/>
      <c r="AD167" s="357"/>
      <c r="AE167" s="357"/>
      <c r="AF167" s="105">
        <f t="shared" si="61"/>
        <v>0</v>
      </c>
      <c r="AG167" s="14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896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897"/>
      <c r="AC168" s="897"/>
      <c r="AD168" s="357"/>
      <c r="AE168" s="357"/>
      <c r="AF168" s="105">
        <f t="shared" si="61"/>
        <v>0</v>
      </c>
      <c r="AG168" s="14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896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897"/>
      <c r="AC169" s="897"/>
      <c r="AD169" s="357"/>
      <c r="AE169" s="357"/>
      <c r="AF169" s="105">
        <f t="shared" si="61"/>
        <v>0</v>
      </c>
      <c r="AG169" s="14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896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897"/>
      <c r="AC170" s="897"/>
      <c r="AD170" s="357"/>
      <c r="AE170" s="357"/>
      <c r="AF170" s="105">
        <f t="shared" si="61"/>
        <v>0</v>
      </c>
      <c r="AG170" s="14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896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897"/>
      <c r="AC171" s="897"/>
      <c r="AD171" s="357"/>
      <c r="AE171" s="357"/>
      <c r="AF171" s="105"/>
      <c r="AG171" s="14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896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897"/>
      <c r="AC172" s="897"/>
      <c r="AD172" s="357"/>
      <c r="AE172" s="357"/>
      <c r="AF172" s="105"/>
      <c r="AG172" s="145"/>
      <c r="AH172" s="896"/>
    </row>
    <row r="173" spans="1:36" ht="19.2" customHeight="1">
      <c r="A173" s="895"/>
      <c r="B173" s="186">
        <v>0</v>
      </c>
      <c r="C173" s="160" t="s">
        <v>381</v>
      </c>
      <c r="D173" s="893" t="s">
        <v>351</v>
      </c>
      <c r="E173" s="893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1946.3126412790832</v>
      </c>
      <c r="O173" s="164">
        <f t="shared" si="109"/>
        <v>165.13154158492273</v>
      </c>
      <c r="P173" s="105">
        <f>M173-J173</f>
        <v>0</v>
      </c>
      <c r="Q173" s="143">
        <f>O173-L173</f>
        <v>-15.165719487338322</v>
      </c>
      <c r="R173" s="165">
        <f>O173/L173</f>
        <v>0.915884914739442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1"/>
        <v>-170.93735872091679</v>
      </c>
      <c r="AG173" s="145">
        <f t="shared" si="62"/>
        <v>0.91926444268701535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319</v>
      </c>
      <c r="E3" s="829"/>
      <c r="F3" s="818" t="s">
        <v>2</v>
      </c>
      <c r="G3" s="779"/>
      <c r="H3" s="830">
        <v>251740.90000000002</v>
      </c>
      <c r="I3" s="831"/>
      <c r="J3" s="818" t="s">
        <v>3</v>
      </c>
      <c r="K3" s="779"/>
      <c r="L3" s="823">
        <v>7820402.4945201371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383.63867735458319</v>
      </c>
      <c r="G6" s="820"/>
      <c r="H6" s="798">
        <f>AVERAGE(D13:P13,Q13)</f>
        <v>136.67119760446315</v>
      </c>
      <c r="I6" s="799"/>
      <c r="J6" s="798">
        <f>AVERAGE(D30:E30,G30:H30)</f>
        <v>711.25</v>
      </c>
      <c r="K6" s="799"/>
      <c r="L6" s="800">
        <f>AVERAGE(J30:M30)</f>
        <v>920.41353383458647</v>
      </c>
      <c r="M6" s="801"/>
      <c r="N6" s="802">
        <v>0</v>
      </c>
      <c r="O6" s="787">
        <v>0</v>
      </c>
      <c r="P6" s="803">
        <v>2</v>
      </c>
      <c r="Q6" s="787">
        <v>3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348.56238708289015</v>
      </c>
      <c r="G7" s="791"/>
      <c r="H7" s="792">
        <f>AVERAGE(D14:P14,Q14)</f>
        <v>123.77612078741846</v>
      </c>
      <c r="I7" s="793"/>
      <c r="J7" s="792">
        <f>AVERAGE(D31:E31,G31:H31)</f>
        <v>690.5260774345611</v>
      </c>
      <c r="K7" s="793"/>
      <c r="L7" s="794">
        <f>AVERAGE(J31:M31)</f>
        <v>793.35062876537074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0.8996722251435354</v>
      </c>
      <c r="G8" s="797"/>
      <c r="H8" s="796">
        <f>AVERAGE(D15:O15,P15:Q15)</f>
        <v>0.89963677080720283</v>
      </c>
      <c r="I8" s="797"/>
      <c r="J8" s="796">
        <f>AVERAGE(D32:E32,G32:H32)</f>
        <v>0.93959466607823949</v>
      </c>
      <c r="K8" s="797"/>
      <c r="L8" s="796">
        <f>AVERAGE(J32:M32)</f>
        <v>0.85987387438599605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89.381489437880418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130.33045581869118</v>
      </c>
      <c r="E14" s="18">
        <v>90.60841408025388</v>
      </c>
      <c r="F14" s="18">
        <v>128.08259093557572</v>
      </c>
      <c r="G14" s="18">
        <v>270.11032841804979</v>
      </c>
      <c r="H14" s="18">
        <v>225.9789268326258</v>
      </c>
      <c r="I14" s="18">
        <v>74.663975919124297</v>
      </c>
      <c r="J14" s="18">
        <v>70.011650864293102</v>
      </c>
      <c r="K14" s="18">
        <v>64.103091706520487</v>
      </c>
      <c r="L14" s="18">
        <v>80.97918812126477</v>
      </c>
      <c r="M14" s="18">
        <v>74.888884193080287</v>
      </c>
      <c r="N14" s="18">
        <v>79.712722343374196</v>
      </c>
      <c r="O14" s="18">
        <v>141.41407259407276</v>
      </c>
      <c r="P14" s="18">
        <v>167.61430774896883</v>
      </c>
      <c r="Q14" s="8">
        <v>134.36708144796356</v>
      </c>
    </row>
    <row r="15" spans="2:17" ht="39.9" customHeight="1">
      <c r="B15" s="772"/>
      <c r="C15" s="28" t="s">
        <v>61</v>
      </c>
      <c r="D15" s="9">
        <f t="shared" ref="D15:Q15" si="0">D14/D13</f>
        <v>0.89760132325298014</v>
      </c>
      <c r="E15" s="9">
        <f t="shared" si="0"/>
        <v>0.83987806633880957</v>
      </c>
      <c r="F15" s="9">
        <f t="shared" si="0"/>
        <v>0.89011916839536531</v>
      </c>
      <c r="G15" s="9">
        <f t="shared" si="0"/>
        <v>0.89458138182061209</v>
      </c>
      <c r="H15" s="9">
        <f t="shared" si="0"/>
        <v>0.97344768481746502</v>
      </c>
      <c r="I15" s="9">
        <f t="shared" si="0"/>
        <v>0.89504844890074808</v>
      </c>
      <c r="J15" s="9">
        <f t="shared" si="0"/>
        <v>0.8747433576728455</v>
      </c>
      <c r="K15" s="9">
        <f t="shared" si="0"/>
        <v>0.8755860124907292</v>
      </c>
      <c r="L15" s="9">
        <f t="shared" si="0"/>
        <v>0.90599506263033136</v>
      </c>
      <c r="M15" s="9">
        <f t="shared" si="0"/>
        <v>0.90680713615863828</v>
      </c>
      <c r="N15" s="9">
        <f t="shared" si="0"/>
        <v>0.9055592658947561</v>
      </c>
      <c r="O15" s="9">
        <f t="shared" si="0"/>
        <v>0.91011202098545163</v>
      </c>
      <c r="P15" s="30">
        <f t="shared" si="0"/>
        <v>0.92965531895568265</v>
      </c>
      <c r="Q15" s="10">
        <f t="shared" si="0"/>
        <v>0.89578054298642373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774"/>
      <c r="C17" s="28" t="s">
        <v>36</v>
      </c>
      <c r="D17" s="11">
        <v>0.68472222222222201</v>
      </c>
      <c r="E17" s="11">
        <v>0.51180555555555551</v>
      </c>
      <c r="F17" s="11">
        <v>0.56388888888888888</v>
      </c>
      <c r="G17" s="11">
        <v>0.53749999999999987</v>
      </c>
      <c r="H17" s="11">
        <v>0.56180555555555556</v>
      </c>
      <c r="I17" s="11">
        <v>0.66666666666666663</v>
      </c>
      <c r="J17" s="11">
        <v>0.6020833333333333</v>
      </c>
      <c r="K17" s="11">
        <v>0.6465277777777777</v>
      </c>
      <c r="L17" s="11">
        <v>0.91736111111111096</v>
      </c>
      <c r="M17" s="11">
        <v>0.95624999999999982</v>
      </c>
      <c r="N17" s="11">
        <v>0.97916666666666674</v>
      </c>
      <c r="O17" s="21">
        <v>0.78680555555555554</v>
      </c>
      <c r="P17" s="11">
        <v>0.55833333333333324</v>
      </c>
      <c r="Q17" s="31">
        <v>0.51388888888888895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16.142857142857142</v>
      </c>
      <c r="M22" s="35">
        <v>18.375</v>
      </c>
      <c r="N22" s="35">
        <v>17</v>
      </c>
      <c r="O22" s="35">
        <v>12.2</v>
      </c>
      <c r="P22" s="35">
        <v>13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947.36842105263167</v>
      </c>
      <c r="M30" s="20">
        <v>1080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177.62549019607829</v>
      </c>
      <c r="E31" s="7">
        <v>785.53470291093242</v>
      </c>
      <c r="F31" s="7">
        <v>855.96735145546631</v>
      </c>
      <c r="G31" s="7">
        <v>795.94693172324742</v>
      </c>
      <c r="H31" s="44">
        <v>1002.997184907986</v>
      </c>
      <c r="I31" s="43">
        <v>0</v>
      </c>
      <c r="J31" s="7">
        <v>774.32785841609405</v>
      </c>
      <c r="K31" s="7">
        <v>628.47222222222149</v>
      </c>
      <c r="L31" s="7">
        <v>821.43798771121351</v>
      </c>
      <c r="M31" s="44">
        <v>949.16444671195359</v>
      </c>
      <c r="N31" s="27"/>
      <c r="O31" s="27"/>
      <c r="P31" s="27"/>
      <c r="Q31" s="27"/>
    </row>
    <row r="32" spans="2:23" ht="39.9" customHeight="1">
      <c r="B32" s="772"/>
      <c r="C32" s="64" t="s">
        <v>61</v>
      </c>
      <c r="D32" s="45">
        <f t="shared" ref="D32:M32" si="1">D31/D30</f>
        <v>0.80738859180035583</v>
      </c>
      <c r="E32" s="9">
        <f t="shared" si="1"/>
        <v>0.95216327625567565</v>
      </c>
      <c r="F32" s="9">
        <f t="shared" si="1"/>
        <v>1.0375361835823833</v>
      </c>
      <c r="G32" s="9">
        <f t="shared" si="1"/>
        <v>0.88438547969249715</v>
      </c>
      <c r="H32" s="9">
        <f t="shared" si="1"/>
        <v>1.1144413165644289</v>
      </c>
      <c r="I32" s="43">
        <f t="shared" si="1"/>
        <v>0</v>
      </c>
      <c r="J32" s="9">
        <f t="shared" si="1"/>
        <v>0.86036428712899338</v>
      </c>
      <c r="K32" s="9">
        <f t="shared" si="1"/>
        <v>0.83320180976430869</v>
      </c>
      <c r="L32" s="9">
        <f t="shared" si="1"/>
        <v>0.86707343147294746</v>
      </c>
      <c r="M32" s="10">
        <f t="shared" si="1"/>
        <v>0.87885596917773479</v>
      </c>
      <c r="N32" s="27"/>
      <c r="O32" s="27"/>
      <c r="P32" s="27"/>
      <c r="Q32" s="27"/>
    </row>
    <row r="33" spans="2:17" ht="28.8" customHeight="1">
      <c r="B33" s="773" t="s">
        <v>62</v>
      </c>
      <c r="C33" s="64" t="s">
        <v>63</v>
      </c>
      <c r="D33" s="46">
        <v>0.17013888888888887</v>
      </c>
      <c r="E33" s="11">
        <v>0.16666666666666666</v>
      </c>
      <c r="F33" s="11">
        <v>0.18055555555555555</v>
      </c>
      <c r="G33" s="11">
        <v>3145.2631578947344</v>
      </c>
      <c r="H33" s="31">
        <v>0.16666666666666666</v>
      </c>
      <c r="I33" s="46">
        <v>0</v>
      </c>
      <c r="J33" s="11">
        <v>0.78472222222222221</v>
      </c>
      <c r="K33" s="11">
        <v>0.70833333333333337</v>
      </c>
      <c r="L33" s="11">
        <v>0.71527777777777779</v>
      </c>
      <c r="M33" s="12">
        <v>0.70833333333333337</v>
      </c>
      <c r="N33" s="27"/>
      <c r="O33" s="27"/>
      <c r="P33" s="27"/>
      <c r="Q33" s="27"/>
    </row>
    <row r="34" spans="2:17" ht="28.8" customHeight="1">
      <c r="B34" s="774"/>
      <c r="C34" s="64" t="s">
        <v>36</v>
      </c>
      <c r="D34" s="46">
        <v>0.30902777777777779</v>
      </c>
      <c r="E34" s="11">
        <v>0.41875000000000001</v>
      </c>
      <c r="F34" s="11">
        <v>0.23263888888888887</v>
      </c>
      <c r="G34" s="11">
        <v>817.50000000000091</v>
      </c>
      <c r="H34" s="31">
        <v>0.48402777777777778</v>
      </c>
      <c r="I34" s="22">
        <v>0</v>
      </c>
      <c r="J34" s="11">
        <v>1.0513888888888887</v>
      </c>
      <c r="K34" s="11">
        <v>0.7680555555555556</v>
      </c>
      <c r="L34" s="11">
        <v>1.0131944444444443</v>
      </c>
      <c r="M34" s="12">
        <v>1.0701388888888888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</v>
      </c>
      <c r="M35" s="36">
        <v>3.3333333333333335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7" sqref="G11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108685</v>
      </c>
      <c r="F1" s="365" t="s">
        <v>3</v>
      </c>
      <c r="G1" s="366">
        <f>SUM(H5:H124)</f>
        <v>2098766.3718181816</v>
      </c>
      <c r="H1" s="367" t="s">
        <v>427</v>
      </c>
      <c r="I1" s="368">
        <f>+J16+J64+J24+J38+J51+J81+J100+J91+J57+J124+J111</f>
        <v>50.883333333333333</v>
      </c>
      <c r="J1" s="873" t="s">
        <v>428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471</v>
      </c>
      <c r="B2" s="880"/>
      <c r="C2" s="370"/>
      <c r="D2" s="371" t="s">
        <v>331</v>
      </c>
      <c r="E2" s="372">
        <f>AVERAGE(L16,L24,L38,L51,L100,L111,L91)</f>
        <v>596.81895633713862</v>
      </c>
      <c r="F2" s="373" t="s">
        <v>91</v>
      </c>
      <c r="G2" s="374">
        <f>G1/E1</f>
        <v>19.310543053946557</v>
      </c>
      <c r="H2" s="375" t="s">
        <v>430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332</v>
      </c>
      <c r="B3" s="883" t="s">
        <v>431</v>
      </c>
      <c r="C3" s="378"/>
      <c r="D3" s="884" t="s">
        <v>333</v>
      </c>
      <c r="E3" s="884"/>
      <c r="F3" s="885" t="s">
        <v>96</v>
      </c>
      <c r="G3" s="886" t="s">
        <v>432</v>
      </c>
      <c r="H3" s="887" t="s">
        <v>433</v>
      </c>
      <c r="I3" s="888" t="s">
        <v>334</v>
      </c>
      <c r="J3" s="861" t="s">
        <v>336</v>
      </c>
      <c r="K3" s="863" t="s">
        <v>335</v>
      </c>
      <c r="L3" s="865" t="s">
        <v>331</v>
      </c>
      <c r="M3" s="890" t="s">
        <v>106</v>
      </c>
      <c r="N3" s="890"/>
      <c r="O3" s="861" t="s">
        <v>251</v>
      </c>
      <c r="P3" s="891" t="s">
        <v>339</v>
      </c>
      <c r="Q3" s="861" t="s">
        <v>340</v>
      </c>
      <c r="R3" s="861"/>
    </row>
    <row r="4" spans="1:18" ht="15.75" customHeight="1">
      <c r="A4" s="882"/>
      <c r="B4" s="883"/>
      <c r="C4" s="378"/>
      <c r="D4" s="884"/>
      <c r="E4" s="884"/>
      <c r="F4" s="885"/>
      <c r="G4" s="886"/>
      <c r="H4" s="887"/>
      <c r="I4" s="889"/>
      <c r="J4" s="862"/>
      <c r="K4" s="864"/>
      <c r="L4" s="866"/>
      <c r="M4" s="379" t="s">
        <v>113</v>
      </c>
      <c r="N4" s="379" t="s">
        <v>114</v>
      </c>
      <c r="O4" s="862"/>
      <c r="P4" s="892"/>
      <c r="Q4" s="380" t="s">
        <v>344</v>
      </c>
      <c r="R4" s="380" t="s">
        <v>434</v>
      </c>
    </row>
    <row r="5" spans="1:18">
      <c r="A5" s="86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990</v>
      </c>
      <c r="H5" s="385">
        <f>F5*G5</f>
        <v>25383.600000000002</v>
      </c>
      <c r="I5" s="386"/>
      <c r="J5" s="387">
        <v>10</v>
      </c>
      <c r="K5" s="388">
        <f t="shared" ref="K5:K8" si="0">G5/P5*60</f>
        <v>1484.9999999999964</v>
      </c>
      <c r="L5" s="389">
        <f t="shared" ref="L5:L8" si="1">K5/J5</f>
        <v>148.49999999999963</v>
      </c>
      <c r="M5" s="390">
        <v>0.35069444444444442</v>
      </c>
      <c r="N5" s="390">
        <v>0.37847222222222227</v>
      </c>
      <c r="O5" s="380">
        <v>5</v>
      </c>
      <c r="P5" s="391">
        <f t="shared" ref="P5:P8" si="2">(N5-M5)*24*60</f>
        <v>40.000000000000099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378">
        <v>2514</v>
      </c>
      <c r="H6" s="385">
        <f t="shared" ref="H6:H15" si="3">F6*G6</f>
        <v>75042.900000000009</v>
      </c>
      <c r="I6" s="386"/>
      <c r="J6" s="387">
        <v>13</v>
      </c>
      <c r="K6" s="388">
        <f t="shared" si="0"/>
        <v>1774.5882352941155</v>
      </c>
      <c r="L6" s="389">
        <f t="shared" si="1"/>
        <v>136.50678733031657</v>
      </c>
      <c r="M6" s="390">
        <v>0.38194444444444442</v>
      </c>
      <c r="N6" s="390">
        <v>0.44097222222222227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378">
        <v>2250</v>
      </c>
      <c r="H7" s="385">
        <f t="shared" si="3"/>
        <v>66420</v>
      </c>
      <c r="I7" s="386"/>
      <c r="J7" s="387">
        <v>13</v>
      </c>
      <c r="K7" s="388">
        <f t="shared" si="0"/>
        <v>1800.0000000000007</v>
      </c>
      <c r="L7" s="389">
        <f t="shared" si="1"/>
        <v>138.46153846153851</v>
      </c>
      <c r="M7" s="390">
        <v>0.44444444444444442</v>
      </c>
      <c r="N7" s="390">
        <v>0.49652777777777773</v>
      </c>
      <c r="O7" s="380">
        <v>5</v>
      </c>
      <c r="P7" s="391">
        <f t="shared" si="2"/>
        <v>74.999999999999972</v>
      </c>
      <c r="Q7" s="392"/>
      <c r="R7" s="392"/>
    </row>
    <row r="8" spans="1:18">
      <c r="A8" s="867"/>
      <c r="B8" s="381" t="s">
        <v>314</v>
      </c>
      <c r="C8" s="381"/>
      <c r="D8" s="382" t="s">
        <v>436</v>
      </c>
      <c r="E8" s="383"/>
      <c r="F8" s="384">
        <v>30</v>
      </c>
      <c r="G8" s="378">
        <v>494</v>
      </c>
      <c r="H8" s="385">
        <f t="shared" si="3"/>
        <v>14820</v>
      </c>
      <c r="I8" s="386"/>
      <c r="J8" s="387">
        <v>13</v>
      </c>
      <c r="K8" s="388">
        <f t="shared" si="0"/>
        <v>1481.9999999999934</v>
      </c>
      <c r="L8" s="389">
        <f t="shared" si="1"/>
        <v>113.99999999999949</v>
      </c>
      <c r="M8" s="390">
        <v>0.5</v>
      </c>
      <c r="N8" s="390">
        <v>0.51388888888888895</v>
      </c>
      <c r="O8" s="380">
        <v>5</v>
      </c>
      <c r="P8" s="391">
        <f t="shared" si="2"/>
        <v>20.000000000000089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86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869"/>
      <c r="B16" s="381">
        <v>0</v>
      </c>
      <c r="C16" s="398" t="s">
        <v>437</v>
      </c>
      <c r="D16" s="852" t="s">
        <v>351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1635.3970588235265</v>
      </c>
      <c r="L16" s="404">
        <f>AVERAGE(L5:L15)</f>
        <v>134.36708144796356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494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1481.9999999999964</v>
      </c>
      <c r="L17" s="389">
        <f>K17/J17</f>
        <v>148.19999999999965</v>
      </c>
      <c r="M17" s="390">
        <v>0.17013888888888887</v>
      </c>
      <c r="N17" s="390">
        <v>0.18402777777777779</v>
      </c>
      <c r="O17" s="380">
        <v>5</v>
      </c>
      <c r="P17" s="391">
        <f>(N17-M17)*24*60</f>
        <v>20.00000000000005</v>
      </c>
      <c r="Q17" s="380"/>
      <c r="R17" s="380"/>
    </row>
    <row r="18" spans="1:18" ht="15.75" customHeight="1">
      <c r="A18" s="870"/>
      <c r="B18" s="381">
        <v>0</v>
      </c>
      <c r="C18" s="394"/>
      <c r="D18" s="382" t="s">
        <v>261</v>
      </c>
      <c r="E18" s="382"/>
      <c r="F18" s="384" t="s">
        <v>236</v>
      </c>
      <c r="G18" s="395">
        <v>2514</v>
      </c>
      <c r="H18" s="385">
        <f t="shared" si="4"/>
        <v>0</v>
      </c>
      <c r="I18" s="386"/>
      <c r="J18" s="387">
        <v>9</v>
      </c>
      <c r="K18" s="388">
        <f t="shared" si="5"/>
        <v>1774.5882352941173</v>
      </c>
      <c r="L18" s="389">
        <f t="shared" ref="L18:L19" si="6">K18/J18</f>
        <v>197.17647058823525</v>
      </c>
      <c r="M18" s="390">
        <v>0.19097222222222221</v>
      </c>
      <c r="N18" s="390">
        <v>0.25</v>
      </c>
      <c r="O18" s="380">
        <v>10</v>
      </c>
      <c r="P18" s="391">
        <f t="shared" ref="P18:P19" si="7">(N18-M18)*24*60</f>
        <v>85.000000000000014</v>
      </c>
      <c r="Q18" s="392"/>
      <c r="R18" s="392"/>
    </row>
    <row r="19" spans="1:18" ht="15.75" customHeight="1">
      <c r="A19" s="870"/>
      <c r="B19" s="381">
        <v>0</v>
      </c>
      <c r="C19" s="394"/>
      <c r="D19" s="382" t="s">
        <v>262</v>
      </c>
      <c r="E19" s="382"/>
      <c r="F19" s="384" t="s">
        <v>236</v>
      </c>
      <c r="G19" s="395">
        <v>2250</v>
      </c>
      <c r="H19" s="385">
        <f t="shared" si="4"/>
        <v>0</v>
      </c>
      <c r="I19" s="386"/>
      <c r="J19" s="387">
        <v>9</v>
      </c>
      <c r="K19" s="388">
        <f t="shared" si="5"/>
        <v>1687.4999999999993</v>
      </c>
      <c r="L19" s="389">
        <f t="shared" si="6"/>
        <v>187.49999999999991</v>
      </c>
      <c r="M19" s="390">
        <v>0.25347222222222221</v>
      </c>
      <c r="N19" s="390">
        <v>0.30902777777777779</v>
      </c>
      <c r="O19" s="380">
        <v>5</v>
      </c>
      <c r="P19" s="391">
        <f t="shared" si="7"/>
        <v>80.000000000000028</v>
      </c>
      <c r="Q19" s="392">
        <v>0.30902777777777779</v>
      </c>
      <c r="R19" s="392">
        <v>0.35069444444444442</v>
      </c>
    </row>
    <row r="20" spans="1:18" ht="15.75" customHeight="1">
      <c r="A20" s="871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871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871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871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872"/>
      <c r="B24" s="381">
        <v>0</v>
      </c>
      <c r="C24" s="240" t="s">
        <v>440</v>
      </c>
      <c r="D24" s="852" t="s">
        <v>351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1648.0294117647043</v>
      </c>
      <c r="L24" s="404">
        <f>AVERAGE(L17:L23)</f>
        <v>177.62549019607829</v>
      </c>
      <c r="M24" s="390"/>
      <c r="N24" s="390"/>
      <c r="O24" s="380"/>
      <c r="P24" s="380"/>
      <c r="Q24" s="380"/>
      <c r="R24" s="380"/>
    </row>
    <row r="25" spans="1:18">
      <c r="A25" s="859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1592</v>
      </c>
      <c r="H25" s="385">
        <f t="shared" ref="H25:H37" si="8">F25*G25</f>
        <v>29499.760000000002</v>
      </c>
      <c r="I25" s="386"/>
      <c r="J25" s="387">
        <v>3</v>
      </c>
      <c r="K25" s="388">
        <f t="shared" ref="K25:K30" si="9">G25/P25*60</f>
        <v>2729.1428571428578</v>
      </c>
      <c r="L25" s="389">
        <f t="shared" ref="L25:L30" si="10">K25/J25</f>
        <v>909.71428571428589</v>
      </c>
      <c r="M25" s="390">
        <v>0.16666666666666666</v>
      </c>
      <c r="N25" s="390">
        <v>0.19097222222222221</v>
      </c>
      <c r="O25" s="380">
        <v>10</v>
      </c>
      <c r="P25" s="391">
        <f>(N25-M25)*24*60</f>
        <v>34.999999999999993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378">
        <v>2361</v>
      </c>
      <c r="H26" s="385">
        <f t="shared" si="8"/>
        <v>42922.979999999996</v>
      </c>
      <c r="I26" s="386"/>
      <c r="J26" s="387">
        <v>4</v>
      </c>
      <c r="K26" s="388">
        <f t="shared" si="9"/>
        <v>2833.2000000000007</v>
      </c>
      <c r="L26" s="389">
        <f t="shared" si="10"/>
        <v>708.30000000000018</v>
      </c>
      <c r="M26" s="390">
        <v>0.20624999999999999</v>
      </c>
      <c r="N26" s="390">
        <v>0.2409722222222222</v>
      </c>
      <c r="O26" s="380">
        <v>22</v>
      </c>
      <c r="P26" s="391">
        <f>(N26-M26)*24*60</f>
        <v>49.999999999999986</v>
      </c>
      <c r="Q26" s="392"/>
      <c r="R26" s="392"/>
    </row>
    <row r="27" spans="1:18">
      <c r="A27" s="859"/>
      <c r="B27" s="381" t="s">
        <v>314</v>
      </c>
      <c r="C27" s="408"/>
      <c r="D27" s="409" t="s">
        <v>472</v>
      </c>
      <c r="E27" s="411"/>
      <c r="F27" s="384">
        <v>22.32</v>
      </c>
      <c r="G27" s="378">
        <v>2843</v>
      </c>
      <c r="H27" s="385">
        <f t="shared" si="8"/>
        <v>63455.76</v>
      </c>
      <c r="I27" s="386"/>
      <c r="J27" s="387">
        <v>4</v>
      </c>
      <c r="K27" s="388">
        <f t="shared" si="9"/>
        <v>2796.3934426229498</v>
      </c>
      <c r="L27" s="389">
        <f t="shared" si="10"/>
        <v>699.09836065573745</v>
      </c>
      <c r="M27" s="390">
        <v>0.25347222222222221</v>
      </c>
      <c r="N27" s="390">
        <v>0.29583333333333334</v>
      </c>
      <c r="O27" s="380">
        <v>18</v>
      </c>
      <c r="P27" s="391">
        <f t="shared" ref="P27:P30" si="11">(N27-M27)*24*60</f>
        <v>61.000000000000021</v>
      </c>
      <c r="Q27" s="392"/>
      <c r="R27" s="392"/>
    </row>
    <row r="28" spans="1:18">
      <c r="A28" s="859"/>
      <c r="B28" s="381" t="s">
        <v>240</v>
      </c>
      <c r="C28" s="394"/>
      <c r="D28" s="410" t="s">
        <v>473</v>
      </c>
      <c r="E28" s="411"/>
      <c r="F28" s="384">
        <v>17.890909090909091</v>
      </c>
      <c r="G28" s="378">
        <v>1791</v>
      </c>
      <c r="H28" s="385">
        <f t="shared" si="8"/>
        <v>32042.618181818183</v>
      </c>
      <c r="I28" s="386"/>
      <c r="J28" s="387">
        <v>3</v>
      </c>
      <c r="K28" s="388">
        <f t="shared" si="9"/>
        <v>3256.3636363636397</v>
      </c>
      <c r="L28" s="389">
        <f t="shared" si="10"/>
        <v>1085.4545454545466</v>
      </c>
      <c r="M28" s="390">
        <v>0.34444444444444444</v>
      </c>
      <c r="N28" s="390">
        <v>0.36736111111111108</v>
      </c>
      <c r="O28" s="380">
        <v>20</v>
      </c>
      <c r="P28" s="391">
        <f t="shared" si="11"/>
        <v>32.999999999999964</v>
      </c>
      <c r="Q28" s="392">
        <v>0.30555555555555552</v>
      </c>
      <c r="R28" s="392">
        <v>0.34027777777777773</v>
      </c>
    </row>
    <row r="29" spans="1:18">
      <c r="A29" s="859"/>
      <c r="B29" s="381" t="s">
        <v>314</v>
      </c>
      <c r="C29" s="378"/>
      <c r="D29" s="382" t="s">
        <v>269</v>
      </c>
      <c r="E29" s="411"/>
      <c r="F29" s="384">
        <v>18.77</v>
      </c>
      <c r="G29" s="378">
        <v>1248</v>
      </c>
      <c r="H29" s="385">
        <f t="shared" si="8"/>
        <v>23424.959999999999</v>
      </c>
      <c r="I29" s="386"/>
      <c r="J29" s="387">
        <v>4</v>
      </c>
      <c r="K29" s="388">
        <f t="shared" si="9"/>
        <v>2773.3333333333348</v>
      </c>
      <c r="L29" s="389">
        <f t="shared" si="10"/>
        <v>693.33333333333371</v>
      </c>
      <c r="M29" s="390">
        <v>0.37777777777777777</v>
      </c>
      <c r="N29" s="390">
        <v>0.39652777777777776</v>
      </c>
      <c r="O29" s="380">
        <v>15</v>
      </c>
      <c r="P29" s="391">
        <f t="shared" si="11"/>
        <v>26.999999999999986</v>
      </c>
      <c r="Q29" s="392"/>
      <c r="R29" s="392"/>
    </row>
    <row r="30" spans="1:18">
      <c r="A30" s="859"/>
      <c r="B30" s="381" t="s">
        <v>240</v>
      </c>
      <c r="C30" s="378"/>
      <c r="D30" s="409" t="s">
        <v>474</v>
      </c>
      <c r="E30" s="411"/>
      <c r="F30" s="384">
        <v>24.93</v>
      </c>
      <c r="G30" s="378">
        <v>535</v>
      </c>
      <c r="H30" s="385">
        <f t="shared" si="8"/>
        <v>13337.55</v>
      </c>
      <c r="I30" s="386"/>
      <c r="J30" s="387">
        <v>4</v>
      </c>
      <c r="K30" s="388">
        <f t="shared" si="9"/>
        <v>2469.2307692307627</v>
      </c>
      <c r="L30" s="389">
        <f t="shared" si="10"/>
        <v>617.30769230769067</v>
      </c>
      <c r="M30" s="390">
        <v>0.40972222222222221</v>
      </c>
      <c r="N30" s="390">
        <v>0.41875000000000001</v>
      </c>
      <c r="O30" s="380">
        <v>19</v>
      </c>
      <c r="P30" s="391">
        <f t="shared" si="11"/>
        <v>13.000000000000034</v>
      </c>
      <c r="Q30" s="392"/>
      <c r="R30" s="392"/>
    </row>
    <row r="31" spans="1:18" ht="15.75" customHeight="1">
      <c r="A31" s="859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859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859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2809.610673115591</v>
      </c>
      <c r="L38" s="404">
        <f>AVERAGE(L25:L37)</f>
        <v>785.53470291093242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3474</v>
      </c>
      <c r="H39" s="385">
        <f t="shared" ref="H39:H47" si="12">F39*G39</f>
        <v>57876.840000000004</v>
      </c>
      <c r="I39" s="386"/>
      <c r="J39" s="387">
        <v>3</v>
      </c>
      <c r="K39" s="388">
        <f t="shared" ref="K39" si="13">G39/P39*60</f>
        <v>2779.2000000000007</v>
      </c>
      <c r="L39" s="389">
        <f t="shared" ref="L39" si="14">K39/J39</f>
        <v>926.4000000000002</v>
      </c>
      <c r="M39" s="390">
        <v>0.18055555555555555</v>
      </c>
      <c r="N39" s="390">
        <v>0.23263888888888887</v>
      </c>
      <c r="O39" s="380">
        <v>20</v>
      </c>
      <c r="P39" s="391">
        <f t="shared" ref="P39" si="15">(N39-M39)*24*60</f>
        <v>74.999999999999972</v>
      </c>
      <c r="Q39" s="392"/>
      <c r="R39" s="392"/>
    </row>
    <row r="40" spans="1:18">
      <c r="A40" s="84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84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84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84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84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85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85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85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351</v>
      </c>
      <c r="E51" s="852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2794.4053365577956</v>
      </c>
      <c r="L51" s="404">
        <f>AVERAGE(L38:L50)</f>
        <v>855.96735145546631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872</v>
      </c>
      <c r="H52" s="385">
        <f>F52*G52</f>
        <v>21826.16</v>
      </c>
      <c r="I52" s="386"/>
      <c r="J52" s="387">
        <v>4</v>
      </c>
      <c r="K52" s="388">
        <f>G52/P52*60</f>
        <v>3270.0000000000036</v>
      </c>
      <c r="L52" s="389">
        <f>K52/J52</f>
        <v>817.50000000000091</v>
      </c>
      <c r="M52" s="390">
        <v>0.16666666666666666</v>
      </c>
      <c r="N52" s="390">
        <v>0.17777777777777776</v>
      </c>
      <c r="O52" s="388">
        <v>10</v>
      </c>
      <c r="P52" s="391">
        <f>(N52-M52)*24*60</f>
        <v>15.999999999999982</v>
      </c>
      <c r="Q52" s="392"/>
      <c r="R52" s="392"/>
    </row>
    <row r="53" spans="1:18" ht="15.6" customHeight="1">
      <c r="A53" s="854"/>
      <c r="B53" s="381" t="s">
        <v>240</v>
      </c>
      <c r="C53" s="394"/>
      <c r="D53" s="410" t="s">
        <v>276</v>
      </c>
      <c r="E53" s="426"/>
      <c r="F53" s="384">
        <v>24.82</v>
      </c>
      <c r="G53" s="393">
        <v>1154</v>
      </c>
      <c r="H53" s="385">
        <f t="shared" ref="H53:H116" si="16">F53*G53</f>
        <v>28642.28</v>
      </c>
      <c r="I53" s="386"/>
      <c r="J53" s="387">
        <v>4</v>
      </c>
      <c r="K53" s="388">
        <f t="shared" ref="K53:K57" si="17">G53/P53*60</f>
        <v>3147.272727272727</v>
      </c>
      <c r="L53" s="389">
        <f t="shared" ref="L53:L57" si="18">K53/J53</f>
        <v>786.81818181818176</v>
      </c>
      <c r="M53" s="390">
        <v>0.19027777777777777</v>
      </c>
      <c r="N53" s="390">
        <v>0.20555555555555555</v>
      </c>
      <c r="O53" s="388">
        <v>18</v>
      </c>
      <c r="P53" s="391">
        <f t="shared" ref="P53:P57" si="19">(N53-M53)*24*60</f>
        <v>22</v>
      </c>
      <c r="Q53" s="392"/>
      <c r="R53" s="392"/>
    </row>
    <row r="54" spans="1:18" ht="15.6" customHeight="1">
      <c r="A54" s="854"/>
      <c r="B54" s="381" t="s">
        <v>240</v>
      </c>
      <c r="C54" s="394"/>
      <c r="D54" s="410" t="s">
        <v>277</v>
      </c>
      <c r="E54" s="383"/>
      <c r="F54" s="384">
        <v>30</v>
      </c>
      <c r="G54" s="393">
        <v>1105</v>
      </c>
      <c r="H54" s="385">
        <f t="shared" si="16"/>
        <v>33150</v>
      </c>
      <c r="I54" s="386"/>
      <c r="J54" s="387">
        <v>4</v>
      </c>
      <c r="K54" s="388">
        <f t="shared" si="17"/>
        <v>3157.142857142856</v>
      </c>
      <c r="L54" s="389">
        <f t="shared" si="18"/>
        <v>789.28571428571399</v>
      </c>
      <c r="M54" s="390">
        <v>0.21805555555555556</v>
      </c>
      <c r="N54" s="390">
        <v>0.2326388888888889</v>
      </c>
      <c r="O54" s="388">
        <v>18</v>
      </c>
      <c r="P54" s="391">
        <f t="shared" si="19"/>
        <v>21.000000000000007</v>
      </c>
      <c r="Q54" s="392"/>
      <c r="R54" s="392"/>
    </row>
    <row r="55" spans="1:18" ht="15.6" customHeight="1">
      <c r="A55" s="854"/>
      <c r="B55" s="381" t="s">
        <v>240</v>
      </c>
      <c r="C55" s="394"/>
      <c r="D55" s="412" t="s">
        <v>448</v>
      </c>
      <c r="E55" s="411"/>
      <c r="F55" s="384">
        <v>30</v>
      </c>
      <c r="G55" s="393">
        <v>996</v>
      </c>
      <c r="H55" s="385">
        <f t="shared" si="16"/>
        <v>29880</v>
      </c>
      <c r="I55" s="386"/>
      <c r="J55" s="387">
        <v>4</v>
      </c>
      <c r="K55" s="388">
        <f t="shared" si="17"/>
        <v>3145.2631578947344</v>
      </c>
      <c r="L55" s="389">
        <f t="shared" si="18"/>
        <v>786.31578947368359</v>
      </c>
      <c r="M55" s="390">
        <v>0.24652777777777779</v>
      </c>
      <c r="N55" s="390">
        <v>0.25972222222222224</v>
      </c>
      <c r="O55" s="388">
        <v>20</v>
      </c>
      <c r="P55" s="391">
        <f t="shared" si="19"/>
        <v>19.000000000000014</v>
      </c>
      <c r="Q55" s="392"/>
      <c r="R55" s="392"/>
    </row>
    <row r="56" spans="1:18" ht="15.6" customHeight="1">
      <c r="A56" s="854"/>
      <c r="B56" s="381" t="s">
        <v>240</v>
      </c>
      <c r="C56" s="394"/>
      <c r="D56" s="410" t="s">
        <v>449</v>
      </c>
      <c r="E56" s="411"/>
      <c r="F56" s="384">
        <v>27.48</v>
      </c>
      <c r="G56" s="393">
        <v>1839</v>
      </c>
      <c r="H56" s="385">
        <f t="shared" si="16"/>
        <v>50535.72</v>
      </c>
      <c r="I56" s="386"/>
      <c r="J56" s="387">
        <v>4</v>
      </c>
      <c r="K56" s="388">
        <f t="shared" si="17"/>
        <v>3152.5714285714253</v>
      </c>
      <c r="L56" s="389">
        <f t="shared" si="18"/>
        <v>788.14285714285631</v>
      </c>
      <c r="M56" s="390">
        <v>0.30833333333333335</v>
      </c>
      <c r="N56" s="390">
        <v>0.33263888888888893</v>
      </c>
      <c r="O56" s="388">
        <v>20</v>
      </c>
      <c r="P56" s="391">
        <f t="shared" si="19"/>
        <v>35.000000000000036</v>
      </c>
      <c r="Q56" s="392">
        <v>0.27083333333333331</v>
      </c>
      <c r="R56" s="392">
        <v>0.30555555555555552</v>
      </c>
    </row>
    <row r="57" spans="1:18" ht="15.75" customHeight="1">
      <c r="A57" s="854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3392</v>
      </c>
      <c r="H57" s="385">
        <f t="shared" si="16"/>
        <v>80729.600000000006</v>
      </c>
      <c r="I57" s="386"/>
      <c r="J57" s="387">
        <v>4</v>
      </c>
      <c r="K57" s="388">
        <f t="shared" si="17"/>
        <v>3230.4761904761895</v>
      </c>
      <c r="L57" s="389">
        <f t="shared" si="18"/>
        <v>807.61904761904736</v>
      </c>
      <c r="M57" s="390">
        <v>0.34305555555555561</v>
      </c>
      <c r="N57" s="390">
        <v>0.38680555555555562</v>
      </c>
      <c r="O57" s="388">
        <v>15</v>
      </c>
      <c r="P57" s="391">
        <f t="shared" si="19"/>
        <v>63.000000000000014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854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854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854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854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855"/>
      <c r="B64" s="381">
        <v>0</v>
      </c>
      <c r="C64" s="240" t="s">
        <v>451</v>
      </c>
      <c r="D64" s="852" t="s">
        <v>351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3183.7877268929897</v>
      </c>
      <c r="L64" s="404">
        <f>AVERAGE(L52:L63)</f>
        <v>795.94693172324742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823</v>
      </c>
      <c r="H65" s="385">
        <f>F65*G65</f>
        <v>14962.14</v>
      </c>
      <c r="I65" s="386"/>
      <c r="J65" s="387">
        <v>3</v>
      </c>
      <c r="K65" s="388">
        <f>G65/P65*60</f>
        <v>3086.2500000000036</v>
      </c>
      <c r="L65" s="389">
        <f t="shared" ref="L65:L71" si="20">K65/J65</f>
        <v>1028.7500000000011</v>
      </c>
      <c r="M65" s="390">
        <v>0.16666666666666666</v>
      </c>
      <c r="N65" s="390">
        <v>0.17777777777777776</v>
      </c>
      <c r="O65" s="388">
        <v>10</v>
      </c>
      <c r="P65" s="391">
        <f>(N65-M65)*24*60</f>
        <v>15.999999999999982</v>
      </c>
      <c r="Q65" s="392"/>
      <c r="R65" s="392"/>
    </row>
    <row r="66" spans="1:18" ht="15.6" customHeight="1">
      <c r="A66" s="857"/>
      <c r="B66" s="381" t="s">
        <v>240</v>
      </c>
      <c r="C66" s="394"/>
      <c r="D66" s="432" t="s">
        <v>284</v>
      </c>
      <c r="E66" s="426"/>
      <c r="F66" s="384">
        <v>14.03</v>
      </c>
      <c r="G66" s="393">
        <v>3325</v>
      </c>
      <c r="H66" s="385">
        <f t="shared" ref="H66:H74" si="21">F66*G66</f>
        <v>46649.75</v>
      </c>
      <c r="I66" s="386"/>
      <c r="J66" s="387">
        <v>3</v>
      </c>
      <c r="K66" s="388">
        <f t="shared" ref="K66:K71" si="22">G66/P66*60</f>
        <v>3270.4918032786891</v>
      </c>
      <c r="L66" s="389">
        <f t="shared" si="20"/>
        <v>1090.1639344262296</v>
      </c>
      <c r="M66" s="390">
        <v>0.18819444444444441</v>
      </c>
      <c r="N66" s="390">
        <v>0.23055555555555551</v>
      </c>
      <c r="O66" s="388">
        <v>15</v>
      </c>
      <c r="P66" s="391">
        <f t="shared" ref="P66:P71" si="23">(N66-M66)*24*60</f>
        <v>60.999999999999986</v>
      </c>
      <c r="Q66" s="392"/>
      <c r="R66" s="392"/>
    </row>
    <row r="67" spans="1:18" ht="15.6" customHeight="1">
      <c r="A67" s="857"/>
      <c r="B67" s="381" t="s">
        <v>240</v>
      </c>
      <c r="C67" s="394"/>
      <c r="D67" s="409" t="s">
        <v>285</v>
      </c>
      <c r="E67" s="411"/>
      <c r="F67" s="384">
        <v>18.18</v>
      </c>
      <c r="G67" s="393">
        <v>1474</v>
      </c>
      <c r="H67" s="385">
        <f t="shared" si="21"/>
        <v>26797.32</v>
      </c>
      <c r="I67" s="386"/>
      <c r="J67" s="387">
        <v>3</v>
      </c>
      <c r="K67" s="388">
        <f t="shared" si="22"/>
        <v>3158.5714285714307</v>
      </c>
      <c r="L67" s="389">
        <f t="shared" si="20"/>
        <v>1052.8571428571436</v>
      </c>
      <c r="M67" s="390">
        <v>0.24444444444444441</v>
      </c>
      <c r="N67" s="390">
        <v>0.26388888888888884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857"/>
      <c r="B68" s="381" t="s">
        <v>240</v>
      </c>
      <c r="C68" s="394"/>
      <c r="D68" s="410" t="s">
        <v>453</v>
      </c>
      <c r="E68" s="411"/>
      <c r="F68" s="384">
        <v>17.07</v>
      </c>
      <c r="G68" s="393">
        <v>1033</v>
      </c>
      <c r="H68" s="385">
        <f t="shared" si="21"/>
        <v>17633.310000000001</v>
      </c>
      <c r="I68" s="386"/>
      <c r="J68" s="387">
        <v>3</v>
      </c>
      <c r="K68" s="388">
        <f t="shared" si="22"/>
        <v>3262.1052631578923</v>
      </c>
      <c r="L68" s="389">
        <f t="shared" si="20"/>
        <v>1087.3684210526308</v>
      </c>
      <c r="M68" s="390">
        <v>0.27638888888888885</v>
      </c>
      <c r="N68" s="390">
        <v>0.2895833333333333</v>
      </c>
      <c r="O68" s="388">
        <v>18</v>
      </c>
      <c r="P68" s="391">
        <f t="shared" si="23"/>
        <v>19.000000000000014</v>
      </c>
      <c r="Q68" s="392"/>
      <c r="R68" s="392"/>
    </row>
    <row r="69" spans="1:18" ht="15.6" customHeight="1">
      <c r="A69" s="857"/>
      <c r="B69" s="381" t="s">
        <v>240</v>
      </c>
      <c r="C69" s="394"/>
      <c r="D69" s="412" t="s">
        <v>454</v>
      </c>
      <c r="E69" s="411"/>
      <c r="F69" s="384">
        <v>20.72</v>
      </c>
      <c r="G69" s="393">
        <v>539</v>
      </c>
      <c r="H69" s="385">
        <f t="shared" si="21"/>
        <v>11168.08</v>
      </c>
      <c r="I69" s="386"/>
      <c r="J69" s="387">
        <v>3</v>
      </c>
      <c r="K69" s="388">
        <f t="shared" si="22"/>
        <v>2694.9999999999918</v>
      </c>
      <c r="L69" s="389">
        <f t="shared" si="20"/>
        <v>898.33333333333064</v>
      </c>
      <c r="M69" s="390">
        <v>0.30208333333333331</v>
      </c>
      <c r="N69" s="390">
        <v>0.31041666666666667</v>
      </c>
      <c r="O69" s="388">
        <v>18</v>
      </c>
      <c r="P69" s="391">
        <f t="shared" si="23"/>
        <v>12.000000000000037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4982</v>
      </c>
      <c r="H70" s="385">
        <f t="shared" si="21"/>
        <v>71171.428571428551</v>
      </c>
      <c r="I70" s="386"/>
      <c r="J70" s="387">
        <v>3</v>
      </c>
      <c r="K70" s="388">
        <f t="shared" si="22"/>
        <v>3180.0000000000005</v>
      </c>
      <c r="L70" s="389">
        <f t="shared" si="20"/>
        <v>1060.0000000000002</v>
      </c>
      <c r="M70" s="390">
        <v>0.35902777777777778</v>
      </c>
      <c r="N70" s="390">
        <v>0.42430555555555555</v>
      </c>
      <c r="O70" s="388">
        <v>20</v>
      </c>
      <c r="P70" s="391">
        <f t="shared" si="23"/>
        <v>93.999999999999986</v>
      </c>
      <c r="Q70" s="392">
        <v>0.32291666666666669</v>
      </c>
      <c r="R70" s="392">
        <v>0.3576388888888889</v>
      </c>
    </row>
    <row r="71" spans="1:18" ht="15.6" customHeight="1">
      <c r="A71" s="857"/>
      <c r="B71" s="381" t="s">
        <v>240</v>
      </c>
      <c r="C71" s="427"/>
      <c r="D71" s="410" t="s">
        <v>455</v>
      </c>
      <c r="E71" s="411"/>
      <c r="F71" s="384">
        <v>24.76</v>
      </c>
      <c r="G71" s="428">
        <v>3589</v>
      </c>
      <c r="H71" s="385">
        <f t="shared" si="21"/>
        <v>88863.64</v>
      </c>
      <c r="I71" s="386"/>
      <c r="J71" s="387">
        <v>4</v>
      </c>
      <c r="K71" s="388">
        <f t="shared" si="22"/>
        <v>3214.0298507462689</v>
      </c>
      <c r="L71" s="389">
        <f t="shared" si="20"/>
        <v>803.50746268656724</v>
      </c>
      <c r="M71" s="390">
        <v>0.4375</v>
      </c>
      <c r="N71" s="390">
        <v>0.48402777777777778</v>
      </c>
      <c r="O71" s="388">
        <v>19</v>
      </c>
      <c r="P71" s="391">
        <f t="shared" si="23"/>
        <v>67</v>
      </c>
      <c r="Q71" s="392"/>
      <c r="R71" s="392"/>
    </row>
    <row r="72" spans="1:18" ht="15.6" customHeight="1">
      <c r="A72" s="857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1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857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1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857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1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858"/>
      <c r="B75" s="381">
        <v>0</v>
      </c>
      <c r="C75" s="240" t="s">
        <v>456</v>
      </c>
      <c r="D75" s="852" t="s">
        <v>351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3123.7783351077537</v>
      </c>
      <c r="L75" s="404">
        <f>AVERAGE(L65:L74)</f>
        <v>1002.997184907986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351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2895</v>
      </c>
      <c r="H82" s="439">
        <f t="shared" ref="H82:H90" si="24">F82*G82</f>
        <v>64616.4</v>
      </c>
      <c r="I82" s="386"/>
      <c r="J82" s="387">
        <v>4</v>
      </c>
      <c r="K82" s="388">
        <f>G82/P82*60</f>
        <v>2757.1428571428601</v>
      </c>
      <c r="L82" s="389">
        <f t="shared" ref="L82:L84" si="25">K82/J82</f>
        <v>689.28571428571502</v>
      </c>
      <c r="M82" s="390">
        <v>0.78472222222222221</v>
      </c>
      <c r="N82" s="390">
        <v>0.82847222222222217</v>
      </c>
      <c r="O82" s="388">
        <v>22</v>
      </c>
      <c r="P82" s="391">
        <f>(N82-M82)*24*60</f>
        <v>62.999999999999936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5201</v>
      </c>
      <c r="H83" s="439">
        <f t="shared" si="24"/>
        <v>86648.66</v>
      </c>
      <c r="I83" s="386"/>
      <c r="J83" s="387">
        <v>4</v>
      </c>
      <c r="K83" s="388">
        <f t="shared" ref="K83:K84" si="26">G83/P83*60</f>
        <v>2836.9090909090928</v>
      </c>
      <c r="L83" s="389">
        <f t="shared" si="25"/>
        <v>709.2272727272732</v>
      </c>
      <c r="M83" s="390">
        <v>0.84305555555555545</v>
      </c>
      <c r="N83" s="390">
        <v>0.91944444444444429</v>
      </c>
      <c r="O83" s="388">
        <v>21</v>
      </c>
      <c r="P83" s="391">
        <f t="shared" ref="P83:P84" si="27">(N83-M83)*24*60</f>
        <v>109.99999999999993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7858</v>
      </c>
      <c r="H84" s="439">
        <f t="shared" si="24"/>
        <v>140586.76363636364</v>
      </c>
      <c r="I84" s="386"/>
      <c r="J84" s="387">
        <v>3</v>
      </c>
      <c r="K84" s="388">
        <f t="shared" si="26"/>
        <v>2773.411764705882</v>
      </c>
      <c r="L84" s="389">
        <f t="shared" si="25"/>
        <v>924.47058823529403</v>
      </c>
      <c r="M84" s="390">
        <v>0.93333333333333313</v>
      </c>
      <c r="N84" s="390">
        <v>1.0513888888888887</v>
      </c>
      <c r="O84" s="388">
        <v>20</v>
      </c>
      <c r="P84" s="391">
        <f t="shared" si="27"/>
        <v>170.00000000000003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441</v>
      </c>
      <c r="D91" s="844" t="s">
        <v>351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2789.1545709192783</v>
      </c>
      <c r="L91" s="404">
        <f>AVERAGE(L82:L90)</f>
        <v>774.32785841609405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1435</v>
      </c>
      <c r="H92" s="385">
        <f t="shared" ref="H92:H99" si="28">F92*G92</f>
        <v>35214.9</v>
      </c>
      <c r="I92" s="386"/>
      <c r="J92" s="387">
        <v>3</v>
      </c>
      <c r="K92" s="388">
        <f>G92/P92*60</f>
        <v>2152.4999999999991</v>
      </c>
      <c r="L92" s="389">
        <f t="shared" ref="L92:L93" si="29">K92/J92</f>
        <v>717.49999999999966</v>
      </c>
      <c r="M92" s="390">
        <v>0.70833333333333337</v>
      </c>
      <c r="N92" s="390">
        <v>0.73611111111111116</v>
      </c>
      <c r="O92" s="380">
        <v>19</v>
      </c>
      <c r="P92" s="391">
        <f>(N92-M92)*24*60</f>
        <v>40.000000000000014</v>
      </c>
      <c r="Q92" s="392"/>
      <c r="R92" s="392"/>
    </row>
    <row r="93" spans="1:18">
      <c r="A93" s="846"/>
      <c r="B93" s="381" t="s">
        <v>240</v>
      </c>
      <c r="C93" s="398"/>
      <c r="D93" s="410" t="s">
        <v>461</v>
      </c>
      <c r="E93" s="429"/>
      <c r="F93" s="384">
        <v>24.33</v>
      </c>
      <c r="G93" s="393">
        <v>971</v>
      </c>
      <c r="H93" s="385">
        <f t="shared" si="28"/>
        <v>23624.429999999997</v>
      </c>
      <c r="I93" s="386"/>
      <c r="J93" s="387">
        <v>4</v>
      </c>
      <c r="K93" s="388">
        <f t="shared" ref="K93" si="30">G93/P93*60</f>
        <v>2157.7777777777728</v>
      </c>
      <c r="L93" s="389">
        <f t="shared" si="29"/>
        <v>539.44444444444321</v>
      </c>
      <c r="M93" s="390">
        <v>0.74930555555555556</v>
      </c>
      <c r="N93" s="390">
        <v>0.7680555555555556</v>
      </c>
      <c r="O93" s="380">
        <v>23</v>
      </c>
      <c r="P93" s="391">
        <f>(N93-M93)*24*60</f>
        <v>27.000000000000064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847"/>
      <c r="B100" s="381">
        <v>0</v>
      </c>
      <c r="C100" s="240" t="s">
        <v>462</v>
      </c>
      <c r="D100" s="840" t="s">
        <v>351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2155.138888888886</v>
      </c>
      <c r="L100" s="404">
        <f>AVERAGE(L92:L99)</f>
        <v>628.47222222222149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1792</v>
      </c>
      <c r="H101" s="385">
        <f t="shared" ref="H101:H110" si="31">F101*G101</f>
        <v>44853.760000000002</v>
      </c>
      <c r="I101" s="386"/>
      <c r="J101" s="387">
        <v>4</v>
      </c>
      <c r="K101" s="388">
        <f>G101/P101*60</f>
        <v>2986.6666666666642</v>
      </c>
      <c r="L101" s="389">
        <f t="shared" ref="L101:L105" si="32">K101/J101</f>
        <v>746.66666666666606</v>
      </c>
      <c r="M101" s="390">
        <v>0.71527777777777779</v>
      </c>
      <c r="N101" s="390">
        <v>0.74027777777777781</v>
      </c>
      <c r="O101" s="380">
        <v>10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475</v>
      </c>
      <c r="E102" s="446"/>
      <c r="F102" s="384">
        <v>30</v>
      </c>
      <c r="G102" s="378">
        <v>3160</v>
      </c>
      <c r="H102" s="385">
        <f t="shared" si="31"/>
        <v>94800</v>
      </c>
      <c r="I102" s="386"/>
      <c r="J102" s="387">
        <v>4</v>
      </c>
      <c r="K102" s="388">
        <f t="shared" ref="K102:K105" si="34">G102/P102*60</f>
        <v>3058.0645161290349</v>
      </c>
      <c r="L102" s="389">
        <f t="shared" si="32"/>
        <v>764.51612903225873</v>
      </c>
      <c r="M102" s="390">
        <v>0.75277777777777777</v>
      </c>
      <c r="N102" s="390">
        <v>0.79583333333333328</v>
      </c>
      <c r="O102" s="380">
        <v>18</v>
      </c>
      <c r="P102" s="388">
        <f t="shared" si="33"/>
        <v>61.999999999999943</v>
      </c>
      <c r="Q102" s="392"/>
      <c r="R102" s="392"/>
    </row>
    <row r="103" spans="1:18">
      <c r="A103" s="832"/>
      <c r="B103" s="381" t="s">
        <v>240</v>
      </c>
      <c r="C103" s="240"/>
      <c r="D103" s="410" t="s">
        <v>476</v>
      </c>
      <c r="E103" s="410"/>
      <c r="F103" s="384">
        <v>24.76</v>
      </c>
      <c r="G103" s="378">
        <v>2653</v>
      </c>
      <c r="H103" s="385">
        <f t="shared" si="31"/>
        <v>65688.28</v>
      </c>
      <c r="I103" s="386"/>
      <c r="J103" s="387">
        <v>4</v>
      </c>
      <c r="K103" s="388">
        <f t="shared" si="34"/>
        <v>3183.6000000000008</v>
      </c>
      <c r="L103" s="389">
        <f t="shared" si="32"/>
        <v>795.9000000000002</v>
      </c>
      <c r="M103" s="390">
        <v>0.81041666666666656</v>
      </c>
      <c r="N103" s="390">
        <v>0.84513888888888877</v>
      </c>
      <c r="O103" s="380">
        <v>21</v>
      </c>
      <c r="P103" s="388">
        <f t="shared" si="33"/>
        <v>49.999999999999986</v>
      </c>
      <c r="Q103" s="392"/>
      <c r="R103" s="392"/>
    </row>
    <row r="104" spans="1:18">
      <c r="A104" s="832"/>
      <c r="B104" s="381" t="s">
        <v>240</v>
      </c>
      <c r="C104" s="240"/>
      <c r="D104" s="410" t="s">
        <v>477</v>
      </c>
      <c r="E104" s="429"/>
      <c r="F104" s="384">
        <v>23.8</v>
      </c>
      <c r="G104" s="378">
        <v>2220</v>
      </c>
      <c r="H104" s="385">
        <f t="shared" si="31"/>
        <v>52836</v>
      </c>
      <c r="I104" s="386"/>
      <c r="J104" s="387">
        <v>4</v>
      </c>
      <c r="K104" s="388">
        <f t="shared" si="34"/>
        <v>3171.4285714285702</v>
      </c>
      <c r="L104" s="389">
        <f t="shared" si="32"/>
        <v>792.85714285714255</v>
      </c>
      <c r="M104" s="390">
        <v>0.85902777777777761</v>
      </c>
      <c r="N104" s="390">
        <v>0.88819444444444429</v>
      </c>
      <c r="O104" s="380">
        <v>20</v>
      </c>
      <c r="P104" s="388">
        <f>(N104-M104)*24*60</f>
        <v>42.000000000000014</v>
      </c>
      <c r="Q104" s="392"/>
      <c r="R104" s="392"/>
    </row>
    <row r="105" spans="1:18">
      <c r="A105" s="832"/>
      <c r="B105" s="381" t="s">
        <v>240</v>
      </c>
      <c r="C105" s="240"/>
      <c r="D105" s="410" t="s">
        <v>478</v>
      </c>
      <c r="E105" s="412"/>
      <c r="F105" s="384">
        <v>14.03</v>
      </c>
      <c r="G105" s="378">
        <v>8058</v>
      </c>
      <c r="H105" s="385">
        <f t="shared" si="31"/>
        <v>113053.73999999999</v>
      </c>
      <c r="I105" s="386"/>
      <c r="J105" s="387">
        <v>3</v>
      </c>
      <c r="K105" s="388">
        <f t="shared" si="34"/>
        <v>3021.7499999999991</v>
      </c>
      <c r="L105" s="389">
        <f t="shared" si="32"/>
        <v>1007.2499999999997</v>
      </c>
      <c r="M105" s="390">
        <v>0.90208333333333313</v>
      </c>
      <c r="N105" s="390">
        <v>1.0131944444444443</v>
      </c>
      <c r="O105" s="380">
        <v>20</v>
      </c>
      <c r="P105" s="388">
        <f>(N105-M105)*24*60</f>
        <v>160.00000000000006</v>
      </c>
      <c r="Q105" s="389"/>
      <c r="R105" s="392"/>
    </row>
    <row r="106" spans="1:18">
      <c r="A106" s="832"/>
      <c r="B106" s="381">
        <v>0</v>
      </c>
      <c r="C106" s="240"/>
      <c r="D106" s="412"/>
      <c r="E106" s="446"/>
      <c r="F106" s="384" t="s">
        <v>236</v>
      </c>
      <c r="G106" s="393"/>
      <c r="H106" s="385">
        <f t="shared" si="31"/>
        <v>0</v>
      </c>
      <c r="I106" s="38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451</v>
      </c>
      <c r="D111" s="833" t="s">
        <v>351</v>
      </c>
      <c r="E111" s="834"/>
      <c r="F111" s="447"/>
      <c r="G111" s="448"/>
      <c r="H111" s="401"/>
      <c r="I111" s="402"/>
      <c r="J111" s="403">
        <f>AVERAGE(J101:J110)</f>
        <v>3.8</v>
      </c>
      <c r="K111" s="403">
        <f>AVERAGE(K101:K110)</f>
        <v>3084.3019508448538</v>
      </c>
      <c r="L111" s="404">
        <f>AVERAGE(L101:L110)</f>
        <v>821.43798771121351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468</v>
      </c>
      <c r="B112" s="381" t="s">
        <v>240</v>
      </c>
      <c r="C112" s="240"/>
      <c r="D112" s="436" t="s">
        <v>302</v>
      </c>
      <c r="E112" s="449"/>
      <c r="F112" s="384">
        <v>24.82</v>
      </c>
      <c r="G112" s="378">
        <v>2509</v>
      </c>
      <c r="H112" s="439">
        <f t="shared" si="16"/>
        <v>62273.38</v>
      </c>
      <c r="I112" s="386"/>
      <c r="J112" s="387">
        <v>4</v>
      </c>
      <c r="K112" s="388">
        <f t="shared" ref="K112:K117" si="35">G112/P112*60</f>
        <v>3136.2500000000009</v>
      </c>
      <c r="L112" s="389">
        <f t="shared" ref="L112:L117" si="36">K112/J112</f>
        <v>784.06250000000023</v>
      </c>
      <c r="M112" s="390">
        <v>0.70833333333333337</v>
      </c>
      <c r="N112" s="390">
        <v>0.7416666666666667</v>
      </c>
      <c r="O112" s="380">
        <v>10</v>
      </c>
      <c r="P112" s="391">
        <f t="shared" ref="P112:P117" si="37">(N112-M112)*24*60</f>
        <v>47.999999999999986</v>
      </c>
      <c r="Q112" s="380"/>
      <c r="R112" s="380"/>
    </row>
    <row r="113" spans="1:18">
      <c r="A113" s="835"/>
      <c r="B113" s="381" t="s">
        <v>240</v>
      </c>
      <c r="C113" s="408"/>
      <c r="D113" s="436" t="s">
        <v>310</v>
      </c>
      <c r="E113" s="436"/>
      <c r="F113" s="384">
        <v>28.57</v>
      </c>
      <c r="G113" s="378">
        <v>3891</v>
      </c>
      <c r="H113" s="439">
        <f t="shared" si="16"/>
        <v>111165.87</v>
      </c>
      <c r="I113" s="386"/>
      <c r="J113" s="387">
        <v>3</v>
      </c>
      <c r="K113" s="388">
        <f t="shared" si="35"/>
        <v>3112.7999999999975</v>
      </c>
      <c r="L113" s="389">
        <f t="shared" si="36"/>
        <v>1037.5999999999992</v>
      </c>
      <c r="M113" s="390">
        <v>0.75555555555555554</v>
      </c>
      <c r="N113" s="390">
        <v>0.80763888888888891</v>
      </c>
      <c r="O113" s="380">
        <v>20</v>
      </c>
      <c r="P113" s="391">
        <f t="shared" si="37"/>
        <v>75.000000000000057</v>
      </c>
      <c r="Q113" s="392"/>
      <c r="R113" s="392"/>
    </row>
    <row r="114" spans="1:18">
      <c r="A114" s="835"/>
      <c r="B114" s="381" t="s">
        <v>240</v>
      </c>
      <c r="C114" s="408"/>
      <c r="D114" s="412" t="s">
        <v>479</v>
      </c>
      <c r="E114" s="410"/>
      <c r="F114" s="384">
        <v>18.18</v>
      </c>
      <c r="G114" s="378">
        <v>1480</v>
      </c>
      <c r="H114" s="439">
        <f t="shared" si="16"/>
        <v>26906.399999999998</v>
      </c>
      <c r="I114" s="386"/>
      <c r="J114" s="387">
        <v>3</v>
      </c>
      <c r="K114" s="388">
        <f t="shared" si="35"/>
        <v>3062.0689655172355</v>
      </c>
      <c r="L114" s="389">
        <f t="shared" si="36"/>
        <v>1020.6896551724118</v>
      </c>
      <c r="M114" s="390">
        <v>0.82291666666666663</v>
      </c>
      <c r="N114" s="390">
        <v>0.84305555555555556</v>
      </c>
      <c r="O114" s="380">
        <v>22</v>
      </c>
      <c r="P114" s="391">
        <f t="shared" si="37"/>
        <v>29.000000000000057</v>
      </c>
      <c r="Q114" s="392"/>
      <c r="R114" s="392"/>
    </row>
    <row r="115" spans="1:18">
      <c r="A115" s="835"/>
      <c r="B115" s="381" t="s">
        <v>240</v>
      </c>
      <c r="C115" s="408"/>
      <c r="D115" s="410" t="s">
        <v>309</v>
      </c>
      <c r="E115" s="429"/>
      <c r="F115" s="384">
        <v>18.18</v>
      </c>
      <c r="G115" s="378">
        <v>1479</v>
      </c>
      <c r="H115" s="439">
        <f t="shared" si="16"/>
        <v>26888.22</v>
      </c>
      <c r="I115" s="386"/>
      <c r="J115" s="387">
        <v>4</v>
      </c>
      <c r="K115" s="388">
        <f t="shared" si="35"/>
        <v>3059.9999999999941</v>
      </c>
      <c r="L115" s="389">
        <f t="shared" si="36"/>
        <v>764.99999999999852</v>
      </c>
      <c r="M115" s="390">
        <v>0.85763888888888884</v>
      </c>
      <c r="N115" s="390">
        <v>0.87777777777777777</v>
      </c>
      <c r="O115" s="380">
        <v>21</v>
      </c>
      <c r="P115" s="391">
        <f t="shared" si="37"/>
        <v>29.000000000000057</v>
      </c>
      <c r="Q115" s="392"/>
      <c r="R115" s="392"/>
    </row>
    <row r="116" spans="1:18">
      <c r="A116" s="835"/>
      <c r="B116" s="381" t="s">
        <v>240</v>
      </c>
      <c r="C116" s="408"/>
      <c r="D116" s="410" t="s">
        <v>306</v>
      </c>
      <c r="E116" s="412"/>
      <c r="F116" s="384">
        <v>16.7</v>
      </c>
      <c r="G116" s="378">
        <v>1338</v>
      </c>
      <c r="H116" s="439">
        <f t="shared" si="16"/>
        <v>22344.6</v>
      </c>
      <c r="I116" s="386"/>
      <c r="J116" s="387">
        <v>3</v>
      </c>
      <c r="K116" s="388">
        <f t="shared" si="35"/>
        <v>3087.6923076922994</v>
      </c>
      <c r="L116" s="389">
        <f t="shared" si="36"/>
        <v>1029.2307692307666</v>
      </c>
      <c r="M116" s="390">
        <v>0.89027777777777772</v>
      </c>
      <c r="N116" s="441">
        <v>0.90833333333333333</v>
      </c>
      <c r="O116" s="380">
        <v>18</v>
      </c>
      <c r="P116" s="391">
        <f t="shared" si="37"/>
        <v>26.000000000000068</v>
      </c>
      <c r="Q116" s="392"/>
      <c r="R116" s="392"/>
    </row>
    <row r="117" spans="1:18">
      <c r="A117" s="835"/>
      <c r="B117" s="381" t="s">
        <v>240</v>
      </c>
      <c r="C117" s="408"/>
      <c r="D117" s="410" t="s">
        <v>311</v>
      </c>
      <c r="E117" s="426"/>
      <c r="F117" s="384">
        <v>14.285714285714283</v>
      </c>
      <c r="G117" s="378">
        <v>11272</v>
      </c>
      <c r="H117" s="439">
        <f t="shared" ref="H117:H123" si="38">F117*G117</f>
        <v>161028.57142857139</v>
      </c>
      <c r="I117" s="386"/>
      <c r="J117" s="387">
        <v>3</v>
      </c>
      <c r="K117" s="388">
        <f t="shared" si="35"/>
        <v>3175.2112676056358</v>
      </c>
      <c r="L117" s="389">
        <f t="shared" si="36"/>
        <v>1058.4037558685452</v>
      </c>
      <c r="M117" s="390">
        <v>0.92222222222222217</v>
      </c>
      <c r="N117" s="390">
        <v>1.0701388888888888</v>
      </c>
      <c r="O117" s="388">
        <v>20</v>
      </c>
      <c r="P117" s="391">
        <f t="shared" si="37"/>
        <v>212.99999999999989</v>
      </c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835"/>
      <c r="B124" s="398">
        <v>0</v>
      </c>
      <c r="C124" s="240" t="s">
        <v>456</v>
      </c>
      <c r="D124" s="836" t="s">
        <v>351</v>
      </c>
      <c r="E124" s="836"/>
      <c r="F124" s="399"/>
      <c r="G124" s="442"/>
      <c r="H124" s="443"/>
      <c r="I124" s="402"/>
      <c r="J124" s="403">
        <f>AVERAGE(J112:J123)</f>
        <v>3.3333333333333335</v>
      </c>
      <c r="K124" s="403">
        <f>AVERAGE(K112:K123)</f>
        <v>3105.6704234691938</v>
      </c>
      <c r="L124" s="404">
        <f>AVERAGE(L112:L123)</f>
        <v>949.16444671195359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01" activePane="bottomLeft" state="frozen"/>
      <selection activeCell="D20" sqref="D20"/>
      <selection pane="bottomLeft" activeCell="L114" sqref="L11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143055.90000000002</v>
      </c>
      <c r="F1" s="83" t="s">
        <v>3</v>
      </c>
      <c r="G1" s="71">
        <f>SUM(H5:H173)</f>
        <v>5721636.122701956</v>
      </c>
      <c r="H1" s="75" t="s">
        <v>79</v>
      </c>
      <c r="I1" s="73">
        <f>M17+M30+M43+M56+M69+M82+M95+M108+M121+M134+M147+M160+M173</f>
        <v>192.29761904761904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323</v>
      </c>
      <c r="Q1" s="956"/>
      <c r="R1" s="956"/>
      <c r="S1" s="956"/>
      <c r="T1" s="956" t="s">
        <v>324</v>
      </c>
      <c r="U1" s="956"/>
      <c r="V1" s="956"/>
      <c r="W1" s="956"/>
      <c r="X1" s="956"/>
      <c r="Y1" s="956"/>
      <c r="Z1" s="74" t="s">
        <v>325</v>
      </c>
      <c r="AA1" s="74" t="s">
        <v>326</v>
      </c>
      <c r="AB1" s="963" t="s">
        <v>327</v>
      </c>
      <c r="AC1" s="964"/>
      <c r="AD1" s="74" t="s">
        <v>325</v>
      </c>
      <c r="AE1" s="74" t="s">
        <v>328</v>
      </c>
      <c r="AF1" s="956" t="s">
        <v>329</v>
      </c>
      <c r="AG1" s="957"/>
      <c r="AH1" s="957"/>
    </row>
    <row r="2" spans="1:34" ht="26.25" customHeight="1">
      <c r="A2" s="958" t="s">
        <v>399</v>
      </c>
      <c r="B2" s="958"/>
      <c r="C2" s="77"/>
      <c r="D2" s="77" t="s">
        <v>331</v>
      </c>
      <c r="E2" s="78">
        <f>AVERAGE(O17,O30,O43,O56,O69,O82,O95,O108,O121,O134,O147,O160,O173)</f>
        <v>122.96143150583808</v>
      </c>
      <c r="F2" s="79" t="s">
        <v>91</v>
      </c>
      <c r="G2" s="80">
        <f>G1/E1</f>
        <v>39.995806693061631</v>
      </c>
      <c r="H2" s="75" t="s">
        <v>92</v>
      </c>
      <c r="I2" s="75">
        <f>COUNT(I5:I173)</f>
        <v>1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2</v>
      </c>
      <c r="AE2" s="82">
        <f>AE17+AE30+AE43+AE56+AE69+AE82+AE95+AE108+AE121+AE134+AE147+AE160+AE173</f>
        <v>3</v>
      </c>
      <c r="AF2" s="957"/>
      <c r="AG2" s="957"/>
      <c r="AH2" s="957"/>
    </row>
    <row r="3" spans="1:34" ht="30.6" customHeight="1">
      <c r="A3" s="897" t="s">
        <v>332</v>
      </c>
      <c r="B3" s="897" t="s">
        <v>94</v>
      </c>
      <c r="C3" s="954"/>
      <c r="D3" s="897" t="s">
        <v>333</v>
      </c>
      <c r="E3" s="897"/>
      <c r="F3" s="954" t="s">
        <v>96</v>
      </c>
      <c r="G3" s="946" t="s">
        <v>97</v>
      </c>
      <c r="H3" s="954" t="s">
        <v>98</v>
      </c>
      <c r="I3" s="948" t="s">
        <v>334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335</v>
      </c>
      <c r="O3" s="926" t="s">
        <v>331</v>
      </c>
      <c r="P3" s="952" t="s">
        <v>336</v>
      </c>
      <c r="Q3" s="926" t="s">
        <v>331</v>
      </c>
      <c r="R3" s="953" t="s">
        <v>337</v>
      </c>
      <c r="S3" s="927" t="s">
        <v>338</v>
      </c>
      <c r="T3" s="946" t="s">
        <v>106</v>
      </c>
      <c r="U3" s="946"/>
      <c r="V3" s="947" t="s">
        <v>107</v>
      </c>
      <c r="W3" s="948" t="s">
        <v>339</v>
      </c>
      <c r="X3" s="946" t="s">
        <v>340</v>
      </c>
      <c r="Y3" s="946"/>
      <c r="Z3" s="949" t="s">
        <v>341</v>
      </c>
      <c r="AA3" s="950"/>
      <c r="AB3" s="959" t="s">
        <v>342</v>
      </c>
      <c r="AC3" s="960"/>
      <c r="AD3" s="961" t="s">
        <v>343</v>
      </c>
      <c r="AE3" s="962"/>
      <c r="AF3" s="951" t="s">
        <v>335</v>
      </c>
      <c r="AG3" s="953" t="s">
        <v>337</v>
      </c>
      <c r="AH3" s="927" t="s">
        <v>338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84" t="s">
        <v>113</v>
      </c>
      <c r="U4" s="84" t="s">
        <v>114</v>
      </c>
      <c r="V4" s="946"/>
      <c r="W4" s="948"/>
      <c r="X4" s="83" t="s">
        <v>344</v>
      </c>
      <c r="Y4" s="83" t="s">
        <v>36</v>
      </c>
      <c r="Z4" s="84" t="s">
        <v>345</v>
      </c>
      <c r="AA4" s="84" t="s">
        <v>346</v>
      </c>
      <c r="AB4" s="960"/>
      <c r="AC4" s="960"/>
      <c r="AD4" s="84" t="s">
        <v>347</v>
      </c>
      <c r="AE4" s="85" t="s">
        <v>348</v>
      </c>
      <c r="AF4" s="951"/>
      <c r="AG4" s="953"/>
      <c r="AH4" s="927"/>
    </row>
    <row r="5" spans="1:34" ht="18.75" customHeight="1">
      <c r="A5" s="943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5237</v>
      </c>
      <c r="H5" s="92">
        <f t="shared" ref="H5:H16" si="0">F5*G5</f>
        <v>198115.71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2362.5563909774437</v>
      </c>
      <c r="O5" s="95">
        <f t="shared" ref="O5:O12" si="2">N5/M5</f>
        <v>118.12781954887218</v>
      </c>
      <c r="P5" s="97">
        <f t="shared" ref="P5:P12" si="3">M5-J5</f>
        <v>0</v>
      </c>
      <c r="Q5" s="98">
        <f t="shared" ref="Q5:Q12" si="4">O5-L5</f>
        <v>-1.8721804511278179</v>
      </c>
      <c r="R5" s="100">
        <f t="shared" ref="R5:R12" si="5">O5/L5</f>
        <v>0.98439849624060149</v>
      </c>
      <c r="S5" s="912">
        <f>R17</f>
        <v>0.89760132325298014</v>
      </c>
      <c r="T5" s="101">
        <v>0.25</v>
      </c>
      <c r="U5" s="101">
        <v>0.34236111111111112</v>
      </c>
      <c r="V5" s="83">
        <v>5</v>
      </c>
      <c r="W5" s="93">
        <f>(U5-T5)*24*60</f>
        <v>133</v>
      </c>
      <c r="X5" s="83"/>
      <c r="Y5" s="83"/>
      <c r="Z5" s="102"/>
      <c r="AA5" s="102"/>
      <c r="AB5" s="897"/>
      <c r="AC5" s="897"/>
      <c r="AD5" s="103"/>
      <c r="AE5" s="103"/>
      <c r="AF5" s="97">
        <f t="shared" ref="AF5:AF70" si="6">N5-K5</f>
        <v>-37.443609022556302</v>
      </c>
      <c r="AG5" s="100">
        <f t="shared" ref="AG5:AG70" si="7">N5/K5</f>
        <v>0.98439849624060149</v>
      </c>
      <c r="AH5" s="912">
        <f>AG17</f>
        <v>0.90413274317220294</v>
      </c>
    </row>
    <row r="6" spans="1:34" ht="19.2" customHeight="1">
      <c r="A6" s="944"/>
      <c r="B6" s="86" t="s">
        <v>238</v>
      </c>
      <c r="C6" s="87"/>
      <c r="D6" s="88" t="s">
        <v>122</v>
      </c>
      <c r="E6" s="89"/>
      <c r="F6" s="90">
        <v>36.92</v>
      </c>
      <c r="G6" s="91">
        <v>900.40000000000009</v>
      </c>
      <c r="H6" s="92">
        <f t="shared" si="0"/>
        <v>33242.768000000004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1588.9411764705906</v>
      </c>
      <c r="O6" s="95">
        <f t="shared" si="2"/>
        <v>132.41176470588255</v>
      </c>
      <c r="P6" s="97">
        <f t="shared" si="3"/>
        <v>0</v>
      </c>
      <c r="Q6" s="98">
        <f t="shared" si="4"/>
        <v>-34.25490196078411</v>
      </c>
      <c r="R6" s="100">
        <f t="shared" si="5"/>
        <v>0.79447058823529537</v>
      </c>
      <c r="S6" s="912"/>
      <c r="T6" s="101">
        <v>0.35833333333333334</v>
      </c>
      <c r="U6" s="101">
        <v>0.38194444444444442</v>
      </c>
      <c r="V6" s="83">
        <v>23</v>
      </c>
      <c r="W6" s="93">
        <f t="shared" ref="W6:W17" si="8">(U6-T6)*24*60</f>
        <v>33.999999999999957</v>
      </c>
      <c r="X6" s="104">
        <v>0.34722222222222227</v>
      </c>
      <c r="Y6" s="104">
        <v>0.3576388888888889</v>
      </c>
      <c r="Z6" s="105"/>
      <c r="AA6" s="105"/>
      <c r="AB6" s="897"/>
      <c r="AC6" s="897"/>
      <c r="AD6" s="357"/>
      <c r="AE6" s="357"/>
      <c r="AF6" s="97">
        <f t="shared" si="6"/>
        <v>-411.05882352940944</v>
      </c>
      <c r="AG6" s="100">
        <f t="shared" si="7"/>
        <v>0.79447058823529526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2639</v>
      </c>
      <c r="H7" s="92">
        <f t="shared" si="0"/>
        <v>94713.71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2328.5294117647063</v>
      </c>
      <c r="O7" s="95">
        <f t="shared" si="2"/>
        <v>129.36274509803923</v>
      </c>
      <c r="P7" s="97">
        <f t="shared" si="3"/>
        <v>0</v>
      </c>
      <c r="Q7" s="98">
        <f t="shared" si="4"/>
        <v>-13.470588235294116</v>
      </c>
      <c r="R7" s="100">
        <f t="shared" si="5"/>
        <v>0.90569016404694902</v>
      </c>
      <c r="S7" s="912"/>
      <c r="T7" s="101">
        <v>0.38541666666666663</v>
      </c>
      <c r="U7" s="101">
        <v>0.43263888888888885</v>
      </c>
      <c r="V7" s="83">
        <v>5</v>
      </c>
      <c r="W7" s="93">
        <f t="shared" si="8"/>
        <v>68</v>
      </c>
      <c r="X7" s="104"/>
      <c r="Y7" s="104"/>
      <c r="Z7" s="105"/>
      <c r="AA7" s="105"/>
      <c r="AB7" s="897"/>
      <c r="AC7" s="897"/>
      <c r="AD7" s="357"/>
      <c r="AE7" s="357"/>
      <c r="AF7" s="97">
        <f t="shared" si="6"/>
        <v>-242.47058823529369</v>
      </c>
      <c r="AG7" s="100">
        <f t="shared" si="7"/>
        <v>0.90569016404694913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1014</v>
      </c>
      <c r="H8" s="92">
        <f t="shared" si="0"/>
        <v>29264.04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2340.0000000000014</v>
      </c>
      <c r="O8" s="95">
        <f t="shared" si="2"/>
        <v>137.64705882352951</v>
      </c>
      <c r="P8" s="97">
        <f t="shared" si="3"/>
        <v>0</v>
      </c>
      <c r="Q8" s="98">
        <f t="shared" si="4"/>
        <v>-13.588235294117567</v>
      </c>
      <c r="R8" s="100">
        <f t="shared" si="5"/>
        <v>0.91015169194865864</v>
      </c>
      <c r="S8" s="912"/>
      <c r="T8" s="101">
        <v>0.43819444444444439</v>
      </c>
      <c r="U8" s="101">
        <v>0.45624999999999993</v>
      </c>
      <c r="V8" s="83">
        <v>8</v>
      </c>
      <c r="W8" s="93">
        <f t="shared" si="8"/>
        <v>25.999999999999986</v>
      </c>
      <c r="X8" s="104"/>
      <c r="Y8" s="104"/>
      <c r="Z8" s="105"/>
      <c r="AA8" s="105"/>
      <c r="AB8" s="897"/>
      <c r="AC8" s="897"/>
      <c r="AD8" s="357"/>
      <c r="AE8" s="357"/>
      <c r="AF8" s="97">
        <f t="shared" si="6"/>
        <v>-230.99999999999864</v>
      </c>
      <c r="AG8" s="100">
        <f t="shared" si="7"/>
        <v>0.91015169194865864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854</v>
      </c>
      <c r="H9" s="92">
        <f t="shared" si="0"/>
        <v>31367.42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2329.090909090909</v>
      </c>
      <c r="O9" s="95">
        <f t="shared" si="2"/>
        <v>129.39393939393938</v>
      </c>
      <c r="P9" s="97">
        <f t="shared" si="3"/>
        <v>0</v>
      </c>
      <c r="Q9" s="98">
        <f t="shared" si="4"/>
        <v>-13.439393939393966</v>
      </c>
      <c r="R9" s="100">
        <f t="shared" si="5"/>
        <v>0.90590856051766189</v>
      </c>
      <c r="S9" s="912"/>
      <c r="T9" s="101">
        <v>0.46041666666666659</v>
      </c>
      <c r="U9" s="101">
        <v>0.47569444444444436</v>
      </c>
      <c r="V9" s="83">
        <v>6</v>
      </c>
      <c r="W9" s="93">
        <f t="shared" si="8"/>
        <v>22</v>
      </c>
      <c r="X9" s="104"/>
      <c r="Y9" s="104"/>
      <c r="Z9" s="105"/>
      <c r="AA9" s="105"/>
      <c r="AB9" s="897"/>
      <c r="AC9" s="897"/>
      <c r="AD9" s="357"/>
      <c r="AE9" s="357"/>
      <c r="AF9" s="97">
        <f t="shared" si="6"/>
        <v>-241.90909090909099</v>
      </c>
      <c r="AG9" s="100">
        <f t="shared" si="7"/>
        <v>0.905908560517662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2160</v>
      </c>
      <c r="H10" s="92">
        <f t="shared" si="0"/>
        <v>67197.600000000006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2400.0000000000014</v>
      </c>
      <c r="O10" s="95">
        <f t="shared" si="2"/>
        <v>133.3333333333334</v>
      </c>
      <c r="P10" s="97">
        <f t="shared" si="3"/>
        <v>0</v>
      </c>
      <c r="Q10" s="98">
        <f t="shared" si="4"/>
        <v>-20.499999999999943</v>
      </c>
      <c r="R10" s="100">
        <f t="shared" si="5"/>
        <v>0.86673889490790934</v>
      </c>
      <c r="S10" s="913"/>
      <c r="T10" s="101">
        <v>0.51736111111111105</v>
      </c>
      <c r="U10" s="101">
        <v>0.55486111111111103</v>
      </c>
      <c r="V10" s="83">
        <v>7</v>
      </c>
      <c r="W10" s="93">
        <f t="shared" si="8"/>
        <v>53.999999999999972</v>
      </c>
      <c r="X10" s="104"/>
      <c r="Y10" s="104"/>
      <c r="Z10" s="105"/>
      <c r="AA10" s="105"/>
      <c r="AB10" s="897"/>
      <c r="AC10" s="897"/>
      <c r="AD10" s="357"/>
      <c r="AE10" s="357"/>
      <c r="AF10" s="97">
        <f>N10-K10</f>
        <v>-368.99999999999864</v>
      </c>
      <c r="AG10" s="100">
        <f>N10/K10</f>
        <v>0.86673889490790945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2802</v>
      </c>
      <c r="H11" s="92">
        <f t="shared" si="0"/>
        <v>107820.95999999999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2547.2727272727302</v>
      </c>
      <c r="O11" s="95">
        <f t="shared" si="2"/>
        <v>134.06698564593316</v>
      </c>
      <c r="P11" s="97">
        <f t="shared" si="3"/>
        <v>0</v>
      </c>
      <c r="Q11" s="98">
        <f t="shared" si="4"/>
        <v>-11.669856459329992</v>
      </c>
      <c r="R11" s="100">
        <f t="shared" si="5"/>
        <v>0.91992514527725899</v>
      </c>
      <c r="S11" s="913"/>
      <c r="T11" s="101">
        <v>0.56041666666666656</v>
      </c>
      <c r="U11" s="101">
        <v>0.60624999999999984</v>
      </c>
      <c r="V11" s="83">
        <v>8</v>
      </c>
      <c r="W11" s="93">
        <f t="shared" si="8"/>
        <v>65.999999999999929</v>
      </c>
      <c r="X11" s="104"/>
      <c r="Y11" s="104"/>
      <c r="Z11" s="105"/>
      <c r="AA11" s="105"/>
      <c r="AB11" s="897"/>
      <c r="AC11" s="897"/>
      <c r="AD11" s="357"/>
      <c r="AE11" s="357"/>
      <c r="AF11" s="97">
        <f>N11-K11</f>
        <v>-221.72727272726979</v>
      </c>
      <c r="AG11" s="100">
        <f>N11/K11</f>
        <v>0.91992514527725899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3849</v>
      </c>
      <c r="H12" s="92">
        <f t="shared" si="0"/>
        <v>145492.19999999998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2566</v>
      </c>
      <c r="O12" s="95">
        <f t="shared" si="2"/>
        <v>128.30000000000001</v>
      </c>
      <c r="P12" s="97">
        <f t="shared" si="3"/>
        <v>0</v>
      </c>
      <c r="Q12" s="98">
        <f t="shared" si="4"/>
        <v>-10.149999999999977</v>
      </c>
      <c r="R12" s="100">
        <f t="shared" si="5"/>
        <v>0.92668833513903948</v>
      </c>
      <c r="S12" s="913"/>
      <c r="T12" s="101">
        <v>0.62222222222222201</v>
      </c>
      <c r="U12" s="101">
        <v>0.68472222222222201</v>
      </c>
      <c r="V12" s="83">
        <v>23</v>
      </c>
      <c r="W12" s="93">
        <f t="shared" si="8"/>
        <v>90</v>
      </c>
      <c r="X12" s="104">
        <v>0.61111111111111105</v>
      </c>
      <c r="Y12" s="104">
        <v>0.62152777777777779</v>
      </c>
      <c r="Z12" s="105"/>
      <c r="AA12" s="105"/>
      <c r="AB12" s="897"/>
      <c r="AC12" s="897"/>
      <c r="AD12" s="357"/>
      <c r="AE12" s="357"/>
      <c r="AF12" s="97">
        <f t="shared" si="6"/>
        <v>-203</v>
      </c>
      <c r="AG12" s="100">
        <f t="shared" si="7"/>
        <v>0.92668833513903937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897"/>
      <c r="AC13" s="897"/>
      <c r="AD13" s="357"/>
      <c r="AE13" s="357"/>
      <c r="AF13" s="97">
        <f t="shared" si="6"/>
        <v>0</v>
      </c>
      <c r="AG13" s="100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897"/>
      <c r="AC14" s="897"/>
      <c r="AD14" s="357"/>
      <c r="AE14" s="357"/>
      <c r="AF14" s="97">
        <f t="shared" si="6"/>
        <v>0</v>
      </c>
      <c r="AG14" s="100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897"/>
      <c r="AC15" s="897"/>
      <c r="AD15" s="357"/>
      <c r="AE15" s="357"/>
      <c r="AF15" s="97">
        <f t="shared" si="6"/>
        <v>0</v>
      </c>
      <c r="AG15" s="100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897"/>
      <c r="AC16" s="897"/>
      <c r="AD16" s="357"/>
      <c r="AE16" s="357"/>
      <c r="AF16" s="97">
        <f t="shared" si="6"/>
        <v>0</v>
      </c>
      <c r="AG16" s="100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350</v>
      </c>
      <c r="D17" s="907" t="s">
        <v>351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2307.7988269470479</v>
      </c>
      <c r="O17" s="125">
        <f t="shared" si="9"/>
        <v>130.33045581869118</v>
      </c>
      <c r="P17" s="127">
        <f t="shared" ref="P17:P24" si="10">M17-J17</f>
        <v>0</v>
      </c>
      <c r="Q17" s="128">
        <f t="shared" ref="Q17:Q24" si="11">O17-L17</f>
        <v>-14.868144542505945</v>
      </c>
      <c r="R17" s="129">
        <f>O17/L17</f>
        <v>0.89760132325298014</v>
      </c>
      <c r="S17" s="9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0</v>
      </c>
      <c r="AF17" s="127">
        <f t="shared" si="6"/>
        <v>-244.70117305295207</v>
      </c>
      <c r="AG17" s="134">
        <f t="shared" si="7"/>
        <v>0.90413274317220294</v>
      </c>
      <c r="AH17" s="913"/>
    </row>
    <row r="18" spans="1:34" ht="19.2" customHeight="1">
      <c r="A18" s="895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206</v>
      </c>
      <c r="H18" s="140">
        <f t="shared" ref="H18:H29" si="12">F18*G18</f>
        <v>5665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1235.9999999999995</v>
      </c>
      <c r="O18" s="142">
        <f t="shared" ref="O18:O24" si="14">N18/M18</f>
        <v>102.99999999999996</v>
      </c>
      <c r="P18" s="105">
        <f t="shared" si="10"/>
        <v>0</v>
      </c>
      <c r="Q18" s="143">
        <f t="shared" si="11"/>
        <v>-63.6666666666667</v>
      </c>
      <c r="R18" s="145">
        <f t="shared" ref="R18:R24" si="15">O18/L18</f>
        <v>0.61799999999999977</v>
      </c>
      <c r="S18" s="896">
        <f>R30</f>
        <v>0.83987806633880957</v>
      </c>
      <c r="T18" s="101">
        <v>0.125</v>
      </c>
      <c r="U18" s="101">
        <v>0.13194444444444445</v>
      </c>
      <c r="V18" s="357">
        <v>5</v>
      </c>
      <c r="W18" s="146">
        <f>(U18-T18)*24*60</f>
        <v>10.000000000000004</v>
      </c>
      <c r="X18" s="142"/>
      <c r="Y18" s="142"/>
      <c r="Z18" s="105"/>
      <c r="AA18" s="105"/>
      <c r="AB18" s="897"/>
      <c r="AC18" s="897"/>
      <c r="AD18" s="357"/>
      <c r="AE18" s="357"/>
      <c r="AF18" s="147">
        <f t="shared" si="6"/>
        <v>-764.00000000000045</v>
      </c>
      <c r="AG18" s="148">
        <f t="shared" si="7"/>
        <v>0.61799999999999977</v>
      </c>
      <c r="AH18" s="938">
        <f>AG30</f>
        <v>0.85619829035048989</v>
      </c>
    </row>
    <row r="19" spans="1:34" ht="19.2" customHeight="1">
      <c r="A19" s="895"/>
      <c r="B19" s="234" t="s">
        <v>239</v>
      </c>
      <c r="C19" s="233"/>
      <c r="D19" s="137" t="s">
        <v>133</v>
      </c>
      <c r="E19" s="138"/>
      <c r="F19" s="90">
        <v>53.27</v>
      </c>
      <c r="G19" s="107">
        <v>1123</v>
      </c>
      <c r="H19" s="140">
        <f t="shared" si="12"/>
        <v>59822.210000000006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1295.7692307692314</v>
      </c>
      <c r="O19" s="153">
        <f t="shared" si="14"/>
        <v>76.221719457013606</v>
      </c>
      <c r="P19" s="105">
        <f t="shared" si="10"/>
        <v>0</v>
      </c>
      <c r="Q19" s="143">
        <f t="shared" si="11"/>
        <v>-15.837104072398162</v>
      </c>
      <c r="R19" s="145">
        <f t="shared" si="15"/>
        <v>0.8279675595969529</v>
      </c>
      <c r="S19" s="896"/>
      <c r="T19" s="101">
        <v>0.13750000000000001</v>
      </c>
      <c r="U19" s="101">
        <v>0.1736111111111111</v>
      </c>
      <c r="V19" s="357">
        <v>8</v>
      </c>
      <c r="W19" s="146">
        <f>(U19-T19)*24*60</f>
        <v>51.999999999999972</v>
      </c>
      <c r="X19" s="154"/>
      <c r="Y19" s="154"/>
      <c r="Z19" s="105"/>
      <c r="AA19" s="105"/>
      <c r="AB19" s="897"/>
      <c r="AC19" s="897"/>
      <c r="AD19" s="357"/>
      <c r="AE19" s="357"/>
      <c r="AF19" s="97">
        <f t="shared" si="6"/>
        <v>-269.2307692307686</v>
      </c>
      <c r="AG19" s="100">
        <f t="shared" si="7"/>
        <v>0.82796755959695301</v>
      </c>
      <c r="AH19" s="939"/>
    </row>
    <row r="20" spans="1:34" ht="19.2" customHeight="1">
      <c r="A20" s="895"/>
      <c r="B20" s="234" t="s">
        <v>239</v>
      </c>
      <c r="C20" s="108"/>
      <c r="D20" s="88" t="s">
        <v>134</v>
      </c>
      <c r="E20" s="138"/>
      <c r="F20" s="90">
        <v>49.91</v>
      </c>
      <c r="G20" s="107">
        <v>1256</v>
      </c>
      <c r="H20" s="140">
        <f t="shared" si="12"/>
        <v>62686.96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1449.2307692307688</v>
      </c>
      <c r="O20" s="153">
        <f t="shared" si="14"/>
        <v>85.248868778280524</v>
      </c>
      <c r="P20" s="105">
        <f t="shared" si="10"/>
        <v>0</v>
      </c>
      <c r="Q20" s="143">
        <f t="shared" si="11"/>
        <v>-6.8099547511312437</v>
      </c>
      <c r="R20" s="145">
        <f t="shared" si="15"/>
        <v>0.92602605062668941</v>
      </c>
      <c r="S20" s="896"/>
      <c r="T20" s="101">
        <v>0.17777777777777778</v>
      </c>
      <c r="U20" s="101">
        <v>0.21388888888888891</v>
      </c>
      <c r="V20" s="357">
        <v>6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897"/>
      <c r="AC20" s="897"/>
      <c r="AD20" s="357"/>
      <c r="AE20" s="357"/>
      <c r="AF20" s="147">
        <f t="shared" si="6"/>
        <v>-115.76923076923117</v>
      </c>
      <c r="AG20" s="148">
        <f t="shared" si="7"/>
        <v>0.9260260506266893</v>
      </c>
      <c r="AH20" s="939"/>
    </row>
    <row r="21" spans="1:34" ht="19.2" customHeight="1">
      <c r="A21" s="895"/>
      <c r="B21" s="234" t="s">
        <v>239</v>
      </c>
      <c r="C21" s="155"/>
      <c r="D21" s="156" t="s">
        <v>135</v>
      </c>
      <c r="E21" s="89"/>
      <c r="F21" s="90">
        <v>38.39</v>
      </c>
      <c r="G21" s="91">
        <v>2702</v>
      </c>
      <c r="H21" s="140">
        <f t="shared" si="12"/>
        <v>103729.78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1460.5405405405404</v>
      </c>
      <c r="O21" s="153">
        <f t="shared" si="14"/>
        <v>85.9141494435612</v>
      </c>
      <c r="P21" s="105">
        <f t="shared" si="10"/>
        <v>0</v>
      </c>
      <c r="Q21" s="143">
        <f t="shared" si="11"/>
        <v>-6.1446740858505677</v>
      </c>
      <c r="R21" s="145">
        <f t="shared" si="15"/>
        <v>0.9332527415594507</v>
      </c>
      <c r="S21" s="896"/>
      <c r="T21" s="101">
        <v>0.22986111111111113</v>
      </c>
      <c r="U21" s="101">
        <v>0.30694444444444446</v>
      </c>
      <c r="V21" s="357">
        <v>23</v>
      </c>
      <c r="W21" s="146">
        <f t="shared" si="16"/>
        <v>111</v>
      </c>
      <c r="X21" s="154">
        <v>0.21875</v>
      </c>
      <c r="Y21" s="154">
        <v>0.22916666666666666</v>
      </c>
      <c r="Z21" s="105"/>
      <c r="AA21" s="105"/>
      <c r="AB21" s="897"/>
      <c r="AC21" s="897"/>
      <c r="AD21" s="357"/>
      <c r="AE21" s="357"/>
      <c r="AF21" s="97">
        <f t="shared" si="6"/>
        <v>-104.45945945945959</v>
      </c>
      <c r="AG21" s="100">
        <f t="shared" si="7"/>
        <v>0.9332527415594507</v>
      </c>
      <c r="AH21" s="940"/>
    </row>
    <row r="22" spans="1:34" ht="19.2" customHeight="1">
      <c r="A22" s="895"/>
      <c r="B22" s="234" t="s">
        <v>239</v>
      </c>
      <c r="C22" s="155"/>
      <c r="D22" s="88" t="s">
        <v>136</v>
      </c>
      <c r="E22" s="89"/>
      <c r="F22" s="90">
        <v>44.3</v>
      </c>
      <c r="G22" s="91">
        <v>1112</v>
      </c>
      <c r="H22" s="140">
        <f t="shared" si="12"/>
        <v>49261.599999999999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1419.5744680851067</v>
      </c>
      <c r="O22" s="153">
        <f t="shared" si="14"/>
        <v>78.865248226950371</v>
      </c>
      <c r="P22" s="105">
        <f t="shared" si="10"/>
        <v>0</v>
      </c>
      <c r="Q22" s="143">
        <f t="shared" si="11"/>
        <v>-8.0791962174940721</v>
      </c>
      <c r="R22" s="145">
        <f t="shared" si="15"/>
        <v>0.90707633743457294</v>
      </c>
      <c r="S22" s="896"/>
      <c r="T22" s="101">
        <v>0.3125</v>
      </c>
      <c r="U22" s="101">
        <v>0.34513888888888888</v>
      </c>
      <c r="V22" s="357">
        <v>8</v>
      </c>
      <c r="W22" s="146">
        <f t="shared" si="16"/>
        <v>46.999999999999993</v>
      </c>
      <c r="X22" s="154"/>
      <c r="Y22" s="154"/>
      <c r="Z22" s="105"/>
      <c r="AA22" s="105"/>
      <c r="AB22" s="897"/>
      <c r="AC22" s="897"/>
      <c r="AD22" s="357"/>
      <c r="AE22" s="357"/>
      <c r="AF22" s="147">
        <f t="shared" si="6"/>
        <v>-145.42553191489333</v>
      </c>
      <c r="AG22" s="148">
        <f t="shared" si="7"/>
        <v>0.90707633743457294</v>
      </c>
      <c r="AH22" s="940"/>
    </row>
    <row r="23" spans="1:34" ht="19.2" customHeight="1">
      <c r="A23" s="895"/>
      <c r="B23" s="234" t="s">
        <v>239</v>
      </c>
      <c r="C23" s="155"/>
      <c r="D23" s="88" t="s">
        <v>137</v>
      </c>
      <c r="E23" s="89"/>
      <c r="F23" s="90">
        <v>49.91</v>
      </c>
      <c r="G23" s="91">
        <v>3151</v>
      </c>
      <c r="H23" s="140">
        <f t="shared" si="12"/>
        <v>157266.41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1432.2727272727273</v>
      </c>
      <c r="O23" s="153">
        <f t="shared" si="14"/>
        <v>84.251336898395721</v>
      </c>
      <c r="P23" s="105">
        <f t="shared" si="10"/>
        <v>0</v>
      </c>
      <c r="Q23" s="143">
        <f t="shared" si="11"/>
        <v>-7.8074866310160473</v>
      </c>
      <c r="R23" s="145">
        <f t="shared" si="15"/>
        <v>0.91519024106883529</v>
      </c>
      <c r="S23" s="896"/>
      <c r="T23" s="101">
        <v>0.34930555555555554</v>
      </c>
      <c r="U23" s="101">
        <v>0.44097222222222221</v>
      </c>
      <c r="V23" s="357">
        <v>6</v>
      </c>
      <c r="W23" s="146">
        <f t="shared" si="16"/>
        <v>132</v>
      </c>
      <c r="X23" s="154"/>
      <c r="Y23" s="154"/>
      <c r="Z23" s="105"/>
      <c r="AA23" s="105"/>
      <c r="AB23" s="897"/>
      <c r="AC23" s="897"/>
      <c r="AD23" s="357"/>
      <c r="AE23" s="357"/>
      <c r="AF23" s="97">
        <f t="shared" si="6"/>
        <v>-132.72727272727275</v>
      </c>
      <c r="AG23" s="100">
        <f t="shared" si="7"/>
        <v>0.91519024106883529</v>
      </c>
      <c r="AH23" s="940"/>
    </row>
    <row r="24" spans="1:34" ht="19.2" customHeight="1">
      <c r="A24" s="895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1594</v>
      </c>
      <c r="H24" s="140">
        <f t="shared" si="12"/>
        <v>58547.619999999995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2173.6363636363635</v>
      </c>
      <c r="O24" s="153">
        <f t="shared" si="14"/>
        <v>120.75757575757575</v>
      </c>
      <c r="P24" s="105">
        <f t="shared" si="10"/>
        <v>0</v>
      </c>
      <c r="Q24" s="143">
        <f t="shared" si="11"/>
        <v>-12.575757575757592</v>
      </c>
      <c r="R24" s="145">
        <f t="shared" si="15"/>
        <v>0.90568181818181803</v>
      </c>
      <c r="S24" s="896"/>
      <c r="T24" s="101">
        <v>0.48124999999999996</v>
      </c>
      <c r="U24" s="101">
        <v>0.51180555555555551</v>
      </c>
      <c r="V24" s="357">
        <v>5</v>
      </c>
      <c r="W24" s="146">
        <f t="shared" si="16"/>
        <v>44</v>
      </c>
      <c r="X24" s="154"/>
      <c r="Y24" s="154"/>
      <c r="Z24" s="105"/>
      <c r="AA24" s="105"/>
      <c r="AB24" s="897"/>
      <c r="AC24" s="897"/>
      <c r="AD24" s="357"/>
      <c r="AE24" s="357"/>
      <c r="AF24" s="147">
        <f t="shared" si="6"/>
        <v>-226.36363636363649</v>
      </c>
      <c r="AG24" s="148">
        <f t="shared" si="7"/>
        <v>0.90568181818181814</v>
      </c>
      <c r="AH24" s="940"/>
    </row>
    <row r="25" spans="1:34" ht="19.2" customHeight="1">
      <c r="A25" s="895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896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897"/>
      <c r="AC25" s="897"/>
      <c r="AD25" s="357"/>
      <c r="AE25" s="357"/>
      <c r="AF25" s="97">
        <f t="shared" si="6"/>
        <v>0</v>
      </c>
      <c r="AG25" s="100" t="e">
        <f t="shared" si="7"/>
        <v>#DIV/0!</v>
      </c>
      <c r="AH25" s="940"/>
    </row>
    <row r="26" spans="1:34" ht="19.2" customHeight="1">
      <c r="A26" s="895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896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897"/>
      <c r="AC26" s="897"/>
      <c r="AD26" s="357"/>
      <c r="AE26" s="357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896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897"/>
      <c r="AC27" s="897"/>
      <c r="AD27" s="357"/>
      <c r="AE27" s="357"/>
      <c r="AF27" s="97">
        <f t="shared" si="6"/>
        <v>0</v>
      </c>
      <c r="AG27" s="100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896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897"/>
      <c r="AC28" s="897"/>
      <c r="AD28" s="357"/>
      <c r="AE28" s="357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896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897"/>
      <c r="AC29" s="897"/>
      <c r="AD29" s="357"/>
      <c r="AE29" s="357"/>
      <c r="AF29" s="97">
        <f t="shared" si="6"/>
        <v>0</v>
      </c>
      <c r="AG29" s="100"/>
      <c r="AH29" s="940"/>
    </row>
    <row r="30" spans="1:34" ht="19.2" customHeight="1">
      <c r="A30" s="895"/>
      <c r="B30" s="159">
        <v>0</v>
      </c>
      <c r="C30" s="160" t="s">
        <v>386</v>
      </c>
      <c r="D30" s="942" t="s">
        <v>351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1495.2891570763911</v>
      </c>
      <c r="O30" s="164">
        <f t="shared" si="17"/>
        <v>90.60841408025388</v>
      </c>
      <c r="P30" s="105">
        <f t="shared" ref="P30:P35" si="18">M30-J30</f>
        <v>0</v>
      </c>
      <c r="Q30" s="143">
        <f t="shared" ref="Q30:Q35" si="19">O30-L30</f>
        <v>-17.274405714330626</v>
      </c>
      <c r="R30" s="165">
        <f t="shared" ref="R30:R35" si="20">O30/L30</f>
        <v>0.83987806633880957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-251.13941435218021</v>
      </c>
      <c r="AG30" s="169">
        <f t="shared" ref="AG30" si="21">N30/K30</f>
        <v>0.85619829035048989</v>
      </c>
      <c r="AH30" s="941"/>
    </row>
    <row r="31" spans="1:34" ht="19.2" customHeight="1">
      <c r="A31" s="932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1693</v>
      </c>
      <c r="H31" s="174">
        <f t="shared" ref="H31:H41" si="22">F31*G31</f>
        <v>44864.5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1516.1194029850747</v>
      </c>
      <c r="O31" s="177">
        <f t="shared" ref="O31:O35" si="24">N31/M31</f>
        <v>126.34328358208955</v>
      </c>
      <c r="P31" s="178">
        <f t="shared" si="18"/>
        <v>0</v>
      </c>
      <c r="Q31" s="179">
        <f t="shared" si="19"/>
        <v>-40.323383084577102</v>
      </c>
      <c r="R31" s="185">
        <f t="shared" si="20"/>
        <v>0.75805970149253732</v>
      </c>
      <c r="S31" s="933">
        <f>R43</f>
        <v>0.89011916839536531</v>
      </c>
      <c r="T31" s="181">
        <v>0.125</v>
      </c>
      <c r="U31" s="181">
        <v>0.17152777777777778</v>
      </c>
      <c r="V31" s="182">
        <v>5</v>
      </c>
      <c r="W31" s="183">
        <f t="shared" ref="W31:W42" si="25">(U31-T31)*24*60</f>
        <v>67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-483.88059701492534</v>
      </c>
      <c r="AG31" s="184">
        <f t="shared" si="7"/>
        <v>0.75805970149253732</v>
      </c>
      <c r="AH31" s="911">
        <f>AG43</f>
        <v>0.88484952037236364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2868</v>
      </c>
      <c r="H32" s="140">
        <f t="shared" si="22"/>
        <v>98171.639999999985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2073.2530120481929</v>
      </c>
      <c r="O32" s="95">
        <f t="shared" si="24"/>
        <v>159.48100092678408</v>
      </c>
      <c r="P32" s="178">
        <f t="shared" si="18"/>
        <v>0</v>
      </c>
      <c r="Q32" s="98">
        <f t="shared" si="19"/>
        <v>-13.595922150138989</v>
      </c>
      <c r="R32" s="100">
        <f t="shared" si="20"/>
        <v>0.92144578313253023</v>
      </c>
      <c r="S32" s="896"/>
      <c r="T32" s="101">
        <v>0.17708333333333334</v>
      </c>
      <c r="U32" s="101">
        <v>0.23472222222222222</v>
      </c>
      <c r="V32" s="182">
        <v>8</v>
      </c>
      <c r="W32" s="146">
        <f t="shared" si="25"/>
        <v>82.999999999999986</v>
      </c>
      <c r="X32" s="188"/>
      <c r="Y32" s="188"/>
      <c r="Z32" s="189"/>
      <c r="AA32" s="189"/>
      <c r="AB32" s="897"/>
      <c r="AC32" s="897"/>
      <c r="AD32" s="357"/>
      <c r="AE32" s="357"/>
      <c r="AF32" s="97">
        <f t="shared" si="6"/>
        <v>-176.74698795180711</v>
      </c>
      <c r="AG32" s="100">
        <f t="shared" si="7"/>
        <v>0.92144578313253012</v>
      </c>
      <c r="AH32" s="912"/>
    </row>
    <row r="33" spans="1:34" ht="19.2" customHeight="1">
      <c r="A33" s="925"/>
      <c r="B33" s="186" t="s">
        <v>240</v>
      </c>
      <c r="C33" s="357"/>
      <c r="D33" s="88" t="s">
        <v>144</v>
      </c>
      <c r="E33" s="138"/>
      <c r="F33" s="90">
        <v>35.83</v>
      </c>
      <c r="G33" s="173">
        <v>4557</v>
      </c>
      <c r="H33" s="140">
        <f t="shared" si="22"/>
        <v>163277.31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2103.2307692307695</v>
      </c>
      <c r="O33" s="95">
        <f t="shared" si="24"/>
        <v>191.20279720279723</v>
      </c>
      <c r="P33" s="178">
        <f t="shared" si="18"/>
        <v>0</v>
      </c>
      <c r="Q33" s="98">
        <f t="shared" si="19"/>
        <v>-13.342657342657304</v>
      </c>
      <c r="R33" s="100">
        <f t="shared" si="20"/>
        <v>0.93476923076923091</v>
      </c>
      <c r="S33" s="896"/>
      <c r="T33" s="101">
        <v>0.2388888888888889</v>
      </c>
      <c r="U33" s="101">
        <v>0.32916666666666666</v>
      </c>
      <c r="V33" s="182">
        <v>6</v>
      </c>
      <c r="W33" s="146">
        <f t="shared" si="25"/>
        <v>129.99999999999997</v>
      </c>
      <c r="X33" s="188"/>
      <c r="Y33" s="188"/>
      <c r="Z33" s="189"/>
      <c r="AA33" s="189"/>
      <c r="AB33" s="897"/>
      <c r="AC33" s="897"/>
      <c r="AD33" s="357"/>
      <c r="AE33" s="357"/>
      <c r="AF33" s="97">
        <f t="shared" si="6"/>
        <v>-146.76923076923049</v>
      </c>
      <c r="AG33" s="190">
        <f t="shared" si="7"/>
        <v>0.93476923076923091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1541</v>
      </c>
      <c r="H34" s="140">
        <f t="shared" si="22"/>
        <v>66478.740000000005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1359.705882352941</v>
      </c>
      <c r="O34" s="95">
        <f t="shared" si="24"/>
        <v>84.981617647058812</v>
      </c>
      <c r="P34" s="178">
        <f t="shared" si="18"/>
        <v>-1</v>
      </c>
      <c r="Q34" s="98">
        <f t="shared" si="19"/>
        <v>-3.2536764705882462</v>
      </c>
      <c r="R34" s="100">
        <f t="shared" si="20"/>
        <v>0.9631249999999999</v>
      </c>
      <c r="S34" s="896"/>
      <c r="T34" s="101">
        <v>0.34513888888888888</v>
      </c>
      <c r="U34" s="101">
        <v>0.3923611111111111</v>
      </c>
      <c r="V34" s="193">
        <v>23</v>
      </c>
      <c r="W34" s="146">
        <f t="shared" si="25"/>
        <v>68</v>
      </c>
      <c r="X34" s="188">
        <v>0.33333333333333331</v>
      </c>
      <c r="Y34" s="188">
        <v>0.3444444444444445</v>
      </c>
      <c r="Z34" s="189"/>
      <c r="AA34" s="189"/>
      <c r="AB34" s="897"/>
      <c r="AC34" s="897"/>
      <c r="AD34" s="357"/>
      <c r="AE34" s="357"/>
      <c r="AF34" s="97">
        <f t="shared" si="6"/>
        <v>-140.29411764705901</v>
      </c>
      <c r="AG34" s="190">
        <f t="shared" si="7"/>
        <v>0.90647058823529403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4422</v>
      </c>
      <c r="H35" s="140">
        <f t="shared" si="22"/>
        <v>218977.44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1411.2765957446804</v>
      </c>
      <c r="O35" s="95">
        <f t="shared" si="24"/>
        <v>78.404255319148916</v>
      </c>
      <c r="P35" s="178">
        <f t="shared" si="18"/>
        <v>0</v>
      </c>
      <c r="Q35" s="98">
        <f t="shared" si="19"/>
        <v>-8.5401891252955267</v>
      </c>
      <c r="R35" s="100">
        <f t="shared" si="20"/>
        <v>0.9017741825844604</v>
      </c>
      <c r="S35" s="896"/>
      <c r="T35" s="101">
        <v>0.43333333333333329</v>
      </c>
      <c r="U35" s="101">
        <v>0.56388888888888888</v>
      </c>
      <c r="V35" s="173">
        <v>6</v>
      </c>
      <c r="W35" s="146">
        <f t="shared" si="25"/>
        <v>188.00000000000006</v>
      </c>
      <c r="X35" s="188"/>
      <c r="Y35" s="188"/>
      <c r="Z35" s="189"/>
      <c r="AA35" s="189"/>
      <c r="AB35" s="897"/>
      <c r="AC35" s="897"/>
      <c r="AD35" s="357"/>
      <c r="AE35" s="357"/>
      <c r="AF35" s="178">
        <f t="shared" si="6"/>
        <v>-153.72340425531956</v>
      </c>
      <c r="AG35" s="184">
        <f t="shared" si="7"/>
        <v>0.90177418258446029</v>
      </c>
      <c r="AH35" s="913"/>
    </row>
    <row r="36" spans="1:34" ht="19.2" customHeight="1">
      <c r="A36" s="925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896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897"/>
      <c r="AC36" s="897"/>
      <c r="AD36" s="357"/>
      <c r="AE36" s="357"/>
      <c r="AF36" s="97">
        <f t="shared" si="6"/>
        <v>0</v>
      </c>
      <c r="AG36" s="100" t="e">
        <f t="shared" si="7"/>
        <v>#DIV/0!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357"/>
      <c r="AE37" s="357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896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897"/>
      <c r="AC38" s="897"/>
      <c r="AD38" s="357"/>
      <c r="AE38" s="357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896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897"/>
      <c r="AC39" s="897"/>
      <c r="AD39" s="357"/>
      <c r="AE39" s="357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896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897"/>
      <c r="AC40" s="897"/>
      <c r="AD40" s="357"/>
      <c r="AE40" s="357"/>
      <c r="AF40" s="97">
        <f t="shared" si="6"/>
        <v>0</v>
      </c>
      <c r="AG40" s="100" t="e">
        <f t="shared" si="7"/>
        <v>#DIV/0!</v>
      </c>
      <c r="AH40" s="913"/>
    </row>
    <row r="41" spans="1:34" ht="19.2" customHeight="1">
      <c r="A41" s="925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896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897"/>
      <c r="AC41" s="897"/>
      <c r="AD41" s="357"/>
      <c r="AE41" s="357"/>
      <c r="AF41" s="97"/>
      <c r="AG41" s="200"/>
      <c r="AH41" s="913"/>
    </row>
    <row r="42" spans="1:34" ht="19.2" customHeight="1">
      <c r="A42" s="925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896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897"/>
      <c r="AC42" s="897"/>
      <c r="AD42" s="357"/>
      <c r="AE42" s="357"/>
      <c r="AF42" s="97"/>
      <c r="AG42" s="200"/>
      <c r="AH42" s="913"/>
    </row>
    <row r="43" spans="1:34" ht="19.2" customHeight="1">
      <c r="A43" s="925"/>
      <c r="B43" s="186">
        <v>0</v>
      </c>
      <c r="C43" s="160" t="s">
        <v>388</v>
      </c>
      <c r="D43" s="893" t="s">
        <v>351</v>
      </c>
      <c r="E43" s="893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1692.7171324723317</v>
      </c>
      <c r="O43" s="164">
        <f t="shared" si="26"/>
        <v>128.08259093557572</v>
      </c>
      <c r="P43" s="105">
        <f>M43-J43</f>
        <v>-0.19999999999999929</v>
      </c>
      <c r="Q43" s="143">
        <f>N43-K43</f>
        <v>-220.28286752766826</v>
      </c>
      <c r="R43" s="165">
        <f t="shared" ref="R43:R51" si="27">O43/L43</f>
        <v>0.89011916839536531</v>
      </c>
      <c r="S43" s="896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0</v>
      </c>
      <c r="AE43" s="167">
        <f>SUM(AE31:AE42)</f>
        <v>0</v>
      </c>
      <c r="AF43" s="97">
        <f t="shared" ref="AF43:AF54" si="28">N43-K43</f>
        <v>-220.28286752766826</v>
      </c>
      <c r="AG43" s="134">
        <f t="shared" si="7"/>
        <v>0.88484952037236364</v>
      </c>
      <c r="AH43" s="913"/>
    </row>
    <row r="44" spans="1:34" s="215" customFormat="1" ht="19.2" customHeight="1">
      <c r="A44" s="935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1318</v>
      </c>
      <c r="H44" s="92">
        <f>F44*G44</f>
        <v>32594.14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2081.052631578948</v>
      </c>
      <c r="O44" s="208">
        <f t="shared" ref="O44:O51" si="30">N44/M44</f>
        <v>416.21052631578959</v>
      </c>
      <c r="P44" s="102">
        <f t="shared" ref="P44:P51" si="31">M44-J44</f>
        <v>1</v>
      </c>
      <c r="Q44" s="209">
        <f t="shared" ref="Q44:Q51" si="32">O44-L44</f>
        <v>-83.789473684210407</v>
      </c>
      <c r="R44" s="210">
        <f t="shared" si="27"/>
        <v>0.83242105263157917</v>
      </c>
      <c r="S44" s="912">
        <f>R56</f>
        <v>0.89458138182061209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897"/>
      <c r="AC44" s="897"/>
      <c r="AD44" s="357"/>
      <c r="AE44" s="357"/>
      <c r="AF44" s="212">
        <f t="shared" si="28"/>
        <v>81.052631578947967</v>
      </c>
      <c r="AG44" s="214">
        <f t="shared" si="7"/>
        <v>1.040526315789474</v>
      </c>
      <c r="AH44" s="929">
        <f>AG56</f>
        <v>0.96797889124694925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1249</v>
      </c>
      <c r="H45" s="92">
        <f>F45*G45</f>
        <v>30887.77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2141.1428571428573</v>
      </c>
      <c r="O45" s="208">
        <f t="shared" si="30"/>
        <v>428.22857142857146</v>
      </c>
      <c r="P45" s="102">
        <f t="shared" si="31"/>
        <v>1</v>
      </c>
      <c r="Q45" s="209">
        <f t="shared" si="32"/>
        <v>-71.771428571428544</v>
      </c>
      <c r="R45" s="210">
        <f t="shared" si="27"/>
        <v>0.85645714285714292</v>
      </c>
      <c r="S45" s="912"/>
      <c r="T45" s="101">
        <v>0.15486111111111109</v>
      </c>
      <c r="U45" s="101">
        <v>0.17916666666666664</v>
      </c>
      <c r="V45" s="182">
        <v>5</v>
      </c>
      <c r="W45" s="211">
        <f t="shared" si="33"/>
        <v>34.999999999999993</v>
      </c>
      <c r="X45" s="188"/>
      <c r="Y45" s="188"/>
      <c r="Z45" s="189"/>
      <c r="AA45" s="189"/>
      <c r="AB45" s="897"/>
      <c r="AC45" s="897"/>
      <c r="AD45" s="357"/>
      <c r="AE45" s="357"/>
      <c r="AF45" s="212">
        <f t="shared" si="28"/>
        <v>141.14285714285734</v>
      </c>
      <c r="AG45" s="214">
        <f t="shared" si="7"/>
        <v>1.0705714285714287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1118</v>
      </c>
      <c r="H46" s="92">
        <f t="shared" ref="H46:H55" si="34">F46*G46</f>
        <v>35138.74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1490.6666666666667</v>
      </c>
      <c r="O46" s="208">
        <f t="shared" si="30"/>
        <v>212.95238095238096</v>
      </c>
      <c r="P46" s="102">
        <f t="shared" si="31"/>
        <v>0</v>
      </c>
      <c r="Q46" s="209">
        <f t="shared" si="32"/>
        <v>-1.3333333333333144</v>
      </c>
      <c r="R46" s="210">
        <f t="shared" si="27"/>
        <v>0.99377777777777787</v>
      </c>
      <c r="S46" s="912"/>
      <c r="T46" s="101">
        <v>0.18402777777777776</v>
      </c>
      <c r="U46" s="101">
        <v>0.21527777777777776</v>
      </c>
      <c r="V46" s="182">
        <v>7</v>
      </c>
      <c r="W46" s="211">
        <f t="shared" si="33"/>
        <v>45</v>
      </c>
      <c r="X46" s="188"/>
      <c r="Y46" s="188"/>
      <c r="Z46" s="189"/>
      <c r="AA46" s="189"/>
      <c r="AB46" s="897"/>
      <c r="AC46" s="897"/>
      <c r="AD46" s="357"/>
      <c r="AE46" s="357"/>
      <c r="AF46" s="212">
        <f t="shared" si="28"/>
        <v>-9.3333333333332575</v>
      </c>
      <c r="AG46" s="214">
        <f t="shared" si="7"/>
        <v>0.99377777777777787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855</v>
      </c>
      <c r="H47" s="92">
        <f t="shared" si="34"/>
        <v>24162.300000000003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1465.714285714286</v>
      </c>
      <c r="O47" s="208">
        <f t="shared" si="30"/>
        <v>209.38775510204087</v>
      </c>
      <c r="P47" s="102">
        <f t="shared" si="31"/>
        <v>0</v>
      </c>
      <c r="Q47" s="209">
        <f t="shared" si="32"/>
        <v>-4.8979591836734073</v>
      </c>
      <c r="R47" s="210">
        <f t="shared" si="27"/>
        <v>0.97714285714285742</v>
      </c>
      <c r="S47" s="912"/>
      <c r="T47" s="101">
        <v>0.23263888888888887</v>
      </c>
      <c r="U47" s="101">
        <v>0.25694444444444442</v>
      </c>
      <c r="V47" s="193">
        <v>25</v>
      </c>
      <c r="W47" s="211">
        <f t="shared" si="33"/>
        <v>34.999999999999993</v>
      </c>
      <c r="X47" s="188">
        <v>0.21944444444444444</v>
      </c>
      <c r="Y47" s="188">
        <v>0.23194444444444443</v>
      </c>
      <c r="Z47" s="189"/>
      <c r="AA47" s="189"/>
      <c r="AB47" s="897"/>
      <c r="AC47" s="897"/>
      <c r="AD47" s="357"/>
      <c r="AE47" s="357"/>
      <c r="AF47" s="212">
        <f t="shared" si="28"/>
        <v>-34.285714285713993</v>
      </c>
      <c r="AG47" s="214">
        <f t="shared" si="7"/>
        <v>0.97714285714285731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462</v>
      </c>
      <c r="H48" s="92">
        <f t="shared" si="34"/>
        <v>13153.14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1205.2173913043478</v>
      </c>
      <c r="O48" s="208">
        <f t="shared" si="30"/>
        <v>172.17391304347825</v>
      </c>
      <c r="P48" s="102">
        <f t="shared" si="31"/>
        <v>0</v>
      </c>
      <c r="Q48" s="209">
        <f t="shared" si="32"/>
        <v>-42.111801242236027</v>
      </c>
      <c r="R48" s="210">
        <f t="shared" si="27"/>
        <v>0.8034782608695652</v>
      </c>
      <c r="S48" s="912"/>
      <c r="T48" s="101">
        <v>0.26111111111111107</v>
      </c>
      <c r="U48" s="101">
        <v>0.27708333333333329</v>
      </c>
      <c r="V48" s="173">
        <v>6</v>
      </c>
      <c r="W48" s="211">
        <f t="shared" si="33"/>
        <v>23</v>
      </c>
      <c r="X48" s="188"/>
      <c r="Y48" s="188"/>
      <c r="Z48" s="189"/>
      <c r="AA48" s="189"/>
      <c r="AB48" s="897"/>
      <c r="AC48" s="897"/>
      <c r="AD48" s="357"/>
      <c r="AE48" s="357"/>
      <c r="AF48" s="212">
        <f t="shared" si="28"/>
        <v>-294.78260869565224</v>
      </c>
      <c r="AG48" s="214">
        <f t="shared" si="7"/>
        <v>0.8034782608695652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4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1430.6666666666667</v>
      </c>
      <c r="O49" s="208">
        <f t="shared" si="30"/>
        <v>238.44444444444446</v>
      </c>
      <c r="P49" s="102">
        <f t="shared" si="31"/>
        <v>0</v>
      </c>
      <c r="Q49" s="209">
        <f t="shared" si="32"/>
        <v>-34.222222222222229</v>
      </c>
      <c r="R49" s="210">
        <f t="shared" si="27"/>
        <v>0.87449062754686224</v>
      </c>
      <c r="S49" s="912"/>
      <c r="T49" s="101">
        <v>0.28194444444444439</v>
      </c>
      <c r="U49" s="101">
        <v>0.31319444444444439</v>
      </c>
      <c r="V49" s="173">
        <v>7</v>
      </c>
      <c r="W49" s="211">
        <f t="shared" si="33"/>
        <v>45</v>
      </c>
      <c r="X49" s="218"/>
      <c r="Y49" s="218"/>
      <c r="Z49" s="219"/>
      <c r="AA49" s="189"/>
      <c r="AB49" s="897"/>
      <c r="AC49" s="897"/>
      <c r="AD49" s="357"/>
      <c r="AE49" s="357"/>
      <c r="AF49" s="212">
        <f t="shared" si="28"/>
        <v>-205.33333333333326</v>
      </c>
      <c r="AG49" s="214">
        <f t="shared" si="7"/>
        <v>0.87449062754686235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2826.81</v>
      </c>
      <c r="H50" s="92">
        <f t="shared" si="34"/>
        <v>28522.512899999998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1449.646153846154</v>
      </c>
      <c r="O50" s="208">
        <f t="shared" si="30"/>
        <v>241.60769230769233</v>
      </c>
      <c r="P50" s="102">
        <f t="shared" si="31"/>
        <v>0</v>
      </c>
      <c r="Q50" s="209">
        <f t="shared" si="32"/>
        <v>-8.3923076923076678</v>
      </c>
      <c r="R50" s="210">
        <f t="shared" si="27"/>
        <v>0.96643076923076932</v>
      </c>
      <c r="S50" s="912"/>
      <c r="T50" s="101">
        <v>0.32708333333333328</v>
      </c>
      <c r="U50" s="101">
        <v>0.40833333333333327</v>
      </c>
      <c r="V50" s="173">
        <v>20</v>
      </c>
      <c r="W50" s="211">
        <f t="shared" si="33"/>
        <v>116.99999999999999</v>
      </c>
      <c r="X50" s="218">
        <v>0.31805555555555554</v>
      </c>
      <c r="Y50" s="218">
        <v>0.3263888888888889</v>
      </c>
      <c r="Z50" s="219"/>
      <c r="AA50" s="219"/>
      <c r="AB50" s="897"/>
      <c r="AC50" s="897"/>
      <c r="AD50" s="357"/>
      <c r="AE50" s="357"/>
      <c r="AF50" s="212">
        <f t="shared" si="28"/>
        <v>-50.353846153846007</v>
      </c>
      <c r="AG50" s="214">
        <f t="shared" si="7"/>
        <v>0.96643076923076932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3096.03</v>
      </c>
      <c r="H51" s="92">
        <f t="shared" si="34"/>
        <v>31238.942700000003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1451.2640625000008</v>
      </c>
      <c r="O51" s="208">
        <f t="shared" si="30"/>
        <v>241.87734375000014</v>
      </c>
      <c r="P51" s="102">
        <f t="shared" si="31"/>
        <v>0</v>
      </c>
      <c r="Q51" s="209">
        <f t="shared" si="32"/>
        <v>-8.1226562499998636</v>
      </c>
      <c r="R51" s="210">
        <f t="shared" si="27"/>
        <v>0.96750937500000056</v>
      </c>
      <c r="S51" s="912"/>
      <c r="T51" s="198">
        <v>0.44861111111111102</v>
      </c>
      <c r="U51" s="198">
        <v>0.53749999999999987</v>
      </c>
      <c r="V51" s="173">
        <v>5</v>
      </c>
      <c r="W51" s="211">
        <f t="shared" si="33"/>
        <v>127.99999999999994</v>
      </c>
      <c r="X51" s="218"/>
      <c r="Y51" s="218"/>
      <c r="Z51" s="219"/>
      <c r="AA51" s="219"/>
      <c r="AB51" s="897"/>
      <c r="AC51" s="897"/>
      <c r="AD51" s="357"/>
      <c r="AE51" s="357"/>
      <c r="AF51" s="212">
        <f t="shared" si="28"/>
        <v>-48.735937499999181</v>
      </c>
      <c r="AG51" s="214">
        <f t="shared" si="7"/>
        <v>0.96750937500000056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357"/>
      <c r="AE52" s="357"/>
      <c r="AF52" s="212">
        <f t="shared" si="28"/>
        <v>0</v>
      </c>
      <c r="AG52" s="21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357"/>
      <c r="AE53" s="357"/>
      <c r="AF53" s="212">
        <f t="shared" si="28"/>
        <v>0</v>
      </c>
      <c r="AG53" s="21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357"/>
      <c r="AE54" s="357"/>
      <c r="AF54" s="212">
        <f t="shared" si="28"/>
        <v>0</v>
      </c>
      <c r="AG54" s="21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357"/>
      <c r="AE55" s="357"/>
      <c r="AF55" s="212"/>
      <c r="AG55" s="214"/>
      <c r="AH55" s="929"/>
    </row>
    <row r="56" spans="1:34" ht="19.2" customHeight="1">
      <c r="A56" s="937"/>
      <c r="B56" s="223">
        <v>0</v>
      </c>
      <c r="C56" s="224" t="s">
        <v>390</v>
      </c>
      <c r="D56" s="934" t="s">
        <v>351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1589.4213394274907</v>
      </c>
      <c r="O56" s="164">
        <f t="shared" si="35"/>
        <v>270.11032841804979</v>
      </c>
      <c r="P56" s="225">
        <f>M56-J56</f>
        <v>0.25</v>
      </c>
      <c r="Q56" s="179">
        <f>N56-K56</f>
        <v>-52.578660572509307</v>
      </c>
      <c r="R56" s="226">
        <f t="shared" ref="R56:R60" si="36">O56/L56</f>
        <v>0.89458138182061209</v>
      </c>
      <c r="S56" s="9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-52.578660572509307</v>
      </c>
      <c r="AG56" s="145">
        <f>N56/K56</f>
        <v>0.96797889124694925</v>
      </c>
      <c r="AH56" s="929"/>
    </row>
    <row r="57" spans="1:34" ht="19.2" customHeight="1">
      <c r="A57" s="924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2788</v>
      </c>
      <c r="H57" s="140">
        <f t="shared" ref="H57:H66" si="37">F57*G57</f>
        <v>77729.440000000002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1493.5714285714284</v>
      </c>
      <c r="O57" s="142">
        <f t="shared" ref="O57:O60" si="39">N57/M57</f>
        <v>213.36734693877548</v>
      </c>
      <c r="P57" s="231">
        <f t="shared" ref="P57:P60" si="40">M57-J57</f>
        <v>0</v>
      </c>
      <c r="Q57" s="98">
        <f t="shared" ref="Q57:Q60" si="41">O57-L57</f>
        <v>-0.91836734693879407</v>
      </c>
      <c r="R57" s="100">
        <f t="shared" si="36"/>
        <v>0.99571428571428566</v>
      </c>
      <c r="S57" s="912">
        <f>R69</f>
        <v>0.97344768481746502</v>
      </c>
      <c r="T57" s="232">
        <v>0.125</v>
      </c>
      <c r="U57" s="232">
        <v>0.20277777777777778</v>
      </c>
      <c r="V57" s="83">
        <v>5</v>
      </c>
      <c r="W57" s="93">
        <f>(U57-T57)*24*60</f>
        <v>112</v>
      </c>
      <c r="X57" s="104"/>
      <c r="Y57" s="104"/>
      <c r="Z57" s="105"/>
      <c r="AA57" s="105"/>
      <c r="AB57" s="897"/>
      <c r="AC57" s="897"/>
      <c r="AD57" s="357"/>
      <c r="AE57" s="357"/>
      <c r="AF57" s="97">
        <f t="shared" si="6"/>
        <v>-6.4285714285715585</v>
      </c>
      <c r="AG57" s="185">
        <f t="shared" si="7"/>
        <v>0.99571428571428566</v>
      </c>
      <c r="AH57" s="911">
        <f>AG69</f>
        <v>0.97405365139701872</v>
      </c>
    </row>
    <row r="58" spans="1:34" ht="19.2" customHeight="1">
      <c r="A58" s="925"/>
      <c r="B58" s="186" t="s">
        <v>238</v>
      </c>
      <c r="C58" s="357"/>
      <c r="D58" s="88" t="s">
        <v>158</v>
      </c>
      <c r="E58" s="89"/>
      <c r="F58" s="90">
        <v>28</v>
      </c>
      <c r="G58" s="91">
        <v>2614</v>
      </c>
      <c r="H58" s="92">
        <f t="shared" si="37"/>
        <v>73192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1452.2222222222219</v>
      </c>
      <c r="O58" s="95">
        <f t="shared" si="39"/>
        <v>207.46031746031741</v>
      </c>
      <c r="P58" s="231">
        <f t="shared" si="40"/>
        <v>0</v>
      </c>
      <c r="Q58" s="98">
        <f t="shared" si="41"/>
        <v>-6.8253968253968651</v>
      </c>
      <c r="R58" s="100">
        <f t="shared" si="36"/>
        <v>0.96814814814814798</v>
      </c>
      <c r="S58" s="912"/>
      <c r="T58" s="232">
        <v>0.21666666666666667</v>
      </c>
      <c r="U58" s="232">
        <v>0.29166666666666669</v>
      </c>
      <c r="V58" s="83">
        <v>20</v>
      </c>
      <c r="W58" s="93">
        <f>(U58-T58)*24*60</f>
        <v>108.00000000000001</v>
      </c>
      <c r="X58" s="104">
        <v>0.20694444444444446</v>
      </c>
      <c r="Y58" s="104">
        <v>0.21527777777777779</v>
      </c>
      <c r="Z58" s="105"/>
      <c r="AA58" s="105"/>
      <c r="AB58" s="930"/>
      <c r="AC58" s="931"/>
      <c r="AD58" s="357"/>
      <c r="AE58" s="357"/>
      <c r="AF58" s="97">
        <f t="shared" si="6"/>
        <v>-47.777777777778056</v>
      </c>
      <c r="AG58" s="100">
        <f t="shared" si="7"/>
        <v>0.96814814814814798</v>
      </c>
      <c r="AH58" s="912"/>
    </row>
    <row r="59" spans="1:34" ht="19.2" customHeight="1">
      <c r="A59" s="925"/>
      <c r="B59" s="186" t="s">
        <v>241</v>
      </c>
      <c r="C59" s="357"/>
      <c r="D59" s="88" t="s">
        <v>154</v>
      </c>
      <c r="E59" s="89"/>
      <c r="F59" s="90">
        <v>10.09</v>
      </c>
      <c r="G59" s="91">
        <v>3230.64</v>
      </c>
      <c r="H59" s="92">
        <f t="shared" si="37"/>
        <v>32597.157599999999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1446.5552238805969</v>
      </c>
      <c r="O59" s="95">
        <f t="shared" si="39"/>
        <v>241.09253731343281</v>
      </c>
      <c r="P59" s="231">
        <f t="shared" si="40"/>
        <v>0</v>
      </c>
      <c r="Q59" s="98">
        <f t="shared" si="41"/>
        <v>-8.907462686567186</v>
      </c>
      <c r="R59" s="100">
        <f t="shared" si="36"/>
        <v>0.96437014925373121</v>
      </c>
      <c r="S59" s="912"/>
      <c r="T59" s="232">
        <v>0.30555555555555558</v>
      </c>
      <c r="U59" s="232">
        <v>0.39861111111111114</v>
      </c>
      <c r="V59" s="182">
        <v>20</v>
      </c>
      <c r="W59" s="93">
        <f t="shared" ref="W59:W69" si="42">(U59-T59)*24*60</f>
        <v>134</v>
      </c>
      <c r="X59" s="104">
        <v>0.29583333333333334</v>
      </c>
      <c r="Y59" s="104">
        <v>0.30416666666666664</v>
      </c>
      <c r="Z59" s="105"/>
      <c r="AA59" s="105"/>
      <c r="AB59" s="897"/>
      <c r="AC59" s="897"/>
      <c r="AD59" s="357"/>
      <c r="AE59" s="357"/>
      <c r="AF59" s="97">
        <f t="shared" si="6"/>
        <v>-53.444776119403059</v>
      </c>
      <c r="AG59" s="100">
        <f t="shared" si="7"/>
        <v>0.96437014925373132</v>
      </c>
      <c r="AH59" s="912"/>
    </row>
    <row r="60" spans="1:34" ht="19.2" customHeight="1">
      <c r="A60" s="925"/>
      <c r="B60" s="186" t="s">
        <v>241</v>
      </c>
      <c r="C60" s="357"/>
      <c r="D60" s="88" t="s">
        <v>154</v>
      </c>
      <c r="E60" s="89"/>
      <c r="F60" s="90">
        <v>10.09</v>
      </c>
      <c r="G60" s="91">
        <v>4307.5200000000004</v>
      </c>
      <c r="H60" s="92">
        <f t="shared" si="37"/>
        <v>43462.876800000005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1451.9730337078652</v>
      </c>
      <c r="O60" s="95">
        <f t="shared" si="39"/>
        <v>241.99550561797753</v>
      </c>
      <c r="P60" s="231">
        <f t="shared" si="40"/>
        <v>0</v>
      </c>
      <c r="Q60" s="98">
        <f t="shared" si="41"/>
        <v>-8.0044943820224717</v>
      </c>
      <c r="R60" s="100">
        <f t="shared" si="36"/>
        <v>0.96798202247191012</v>
      </c>
      <c r="S60" s="912"/>
      <c r="T60" s="232">
        <v>0.43819444444444444</v>
      </c>
      <c r="U60" s="232">
        <v>0.56180555555555556</v>
      </c>
      <c r="V60" s="182">
        <v>4</v>
      </c>
      <c r="W60" s="93">
        <f t="shared" si="42"/>
        <v>178</v>
      </c>
      <c r="X60" s="104"/>
      <c r="Y60" s="104"/>
      <c r="Z60" s="105"/>
      <c r="AA60" s="105"/>
      <c r="AB60" s="897"/>
      <c r="AC60" s="897"/>
      <c r="AD60" s="357"/>
      <c r="AE60" s="357"/>
      <c r="AF60" s="97">
        <f t="shared" si="6"/>
        <v>-48.02696629213483</v>
      </c>
      <c r="AG60" s="185">
        <f t="shared" si="7"/>
        <v>0.96798202247191012</v>
      </c>
      <c r="AH60" s="912"/>
    </row>
    <row r="61" spans="1:34" ht="19.2" customHeight="1">
      <c r="A61" s="925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912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897"/>
      <c r="AC61" s="897"/>
      <c r="AD61" s="357"/>
      <c r="AE61" s="357"/>
      <c r="AF61" s="97">
        <f t="shared" si="6"/>
        <v>0</v>
      </c>
      <c r="AG61" s="100" t="e">
        <f t="shared" si="7"/>
        <v>#DIV/0!</v>
      </c>
      <c r="AH61" s="912"/>
    </row>
    <row r="62" spans="1:34" ht="19.2" customHeight="1">
      <c r="A62" s="925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897"/>
      <c r="AC62" s="897"/>
      <c r="AD62" s="357"/>
      <c r="AE62" s="357"/>
      <c r="AF62" s="97">
        <f t="shared" si="6"/>
        <v>0</v>
      </c>
      <c r="AG62" s="100" t="e">
        <f t="shared" si="7"/>
        <v>#DIV/0!</v>
      </c>
      <c r="AH62" s="912"/>
    </row>
    <row r="63" spans="1:34" ht="19.2" customHeight="1">
      <c r="A63" s="925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897"/>
      <c r="AC63" s="897"/>
      <c r="AD63" s="357"/>
      <c r="AE63" s="357"/>
      <c r="AF63" s="97">
        <f t="shared" si="6"/>
        <v>0</v>
      </c>
      <c r="AG63" s="18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897"/>
      <c r="AC64" s="897"/>
      <c r="AD64" s="357"/>
      <c r="AE64" s="357"/>
      <c r="AF64" s="97">
        <f t="shared" si="6"/>
        <v>0</v>
      </c>
      <c r="AG64" s="100" t="e">
        <f t="shared" si="7"/>
        <v>#DIV/0!</v>
      </c>
      <c r="AH64" s="912"/>
    </row>
    <row r="65" spans="1:34" ht="19.2" customHeight="1">
      <c r="A65" s="926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897"/>
      <c r="AC65" s="897"/>
      <c r="AD65" s="357"/>
      <c r="AE65" s="357"/>
      <c r="AF65" s="97">
        <f t="shared" si="6"/>
        <v>0</v>
      </c>
      <c r="AG65" s="100" t="e">
        <f t="shared" si="7"/>
        <v>#DIV/0!</v>
      </c>
      <c r="AH65" s="912"/>
    </row>
    <row r="66" spans="1:34" ht="19.2" customHeight="1">
      <c r="A66" s="926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897"/>
      <c r="AC66" s="897"/>
      <c r="AD66" s="357"/>
      <c r="AE66" s="357"/>
      <c r="AF66" s="97">
        <f t="shared" si="6"/>
        <v>0</v>
      </c>
      <c r="AG66" s="185" t="e">
        <f t="shared" si="7"/>
        <v>#DIV/0!</v>
      </c>
      <c r="AH66" s="912"/>
    </row>
    <row r="67" spans="1:34" ht="19.2" customHeight="1">
      <c r="A67" s="926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897"/>
      <c r="AC67" s="897"/>
      <c r="AD67" s="357"/>
      <c r="AE67" s="357"/>
      <c r="AF67" s="97">
        <f t="shared" si="6"/>
        <v>0</v>
      </c>
      <c r="AG67" s="100" t="e">
        <f t="shared" si="7"/>
        <v>#DIV/0!</v>
      </c>
      <c r="AH67" s="912"/>
    </row>
    <row r="68" spans="1:34" ht="19.2" customHeight="1">
      <c r="A68" s="926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897"/>
      <c r="AC68" s="897"/>
      <c r="AD68" s="357"/>
      <c r="AE68" s="357"/>
      <c r="AF68" s="97"/>
      <c r="AG68" s="100"/>
      <c r="AH68" s="912"/>
    </row>
    <row r="69" spans="1:34" ht="19.2" customHeight="1">
      <c r="A69" s="926"/>
      <c r="B69" s="239">
        <v>0</v>
      </c>
      <c r="C69" s="240" t="s">
        <v>361</v>
      </c>
      <c r="D69" s="893" t="s">
        <v>351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1461.0804770955281</v>
      </c>
      <c r="O69" s="125">
        <f t="shared" si="43"/>
        <v>225.9789268326258</v>
      </c>
      <c r="P69" s="97">
        <f>M69-J69</f>
        <v>0</v>
      </c>
      <c r="Q69" s="98">
        <f>N69-K69</f>
        <v>-38.919522904471933</v>
      </c>
      <c r="R69" s="245">
        <f t="shared" ref="R69:R75" si="44">O69/L69</f>
        <v>0.97344768481746502</v>
      </c>
      <c r="S69" s="9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-38.919522904471933</v>
      </c>
      <c r="AG69" s="100">
        <f t="shared" si="7"/>
        <v>0.97405365139701872</v>
      </c>
      <c r="AH69" s="912"/>
    </row>
    <row r="70" spans="1:34" ht="19.2" customHeight="1">
      <c r="A70" s="927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1488.75</v>
      </c>
      <c r="H70" s="92">
        <f>F70*G70</f>
        <v>80526.487500000003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1294.5652173913043</v>
      </c>
      <c r="O70" s="95">
        <f t="shared" ref="O70:O75" si="46">N70/M70</f>
        <v>76.150895140664957</v>
      </c>
      <c r="P70" s="97">
        <f t="shared" ref="P70:P75" si="47">M70-J70</f>
        <v>1</v>
      </c>
      <c r="Q70" s="98">
        <f t="shared" ref="Q70:Q75" si="48">O70-L70</f>
        <v>-17.599104859335043</v>
      </c>
      <c r="R70" s="100">
        <f t="shared" si="44"/>
        <v>0.81227621483375956</v>
      </c>
      <c r="S70" s="912">
        <f>R82</f>
        <v>0.89504844890074808</v>
      </c>
      <c r="T70" s="232">
        <v>0.25</v>
      </c>
      <c r="U70" s="232">
        <v>0.29791666666666666</v>
      </c>
      <c r="V70" s="83">
        <v>5</v>
      </c>
      <c r="W70" s="93">
        <f>(U70-T70)*24*60</f>
        <v>69</v>
      </c>
      <c r="X70" s="83"/>
      <c r="Y70" s="83"/>
      <c r="Z70" s="105"/>
      <c r="AA70" s="105"/>
      <c r="AB70" s="897"/>
      <c r="AC70" s="897"/>
      <c r="AD70" s="357"/>
      <c r="AE70" s="357"/>
      <c r="AF70" s="97">
        <f t="shared" si="6"/>
        <v>-205.43478260869574</v>
      </c>
      <c r="AG70" s="100">
        <f t="shared" si="7"/>
        <v>0.86304347826086947</v>
      </c>
      <c r="AH70" s="912">
        <f>AG82</f>
        <v>0.89768392743857828</v>
      </c>
    </row>
    <row r="71" spans="1:34" ht="19.2" customHeight="1">
      <c r="A71" s="927"/>
      <c r="B71" s="83" t="s">
        <v>242</v>
      </c>
      <c r="C71" s="87"/>
      <c r="D71" s="247" t="s">
        <v>162</v>
      </c>
      <c r="E71" s="89"/>
      <c r="F71" s="90">
        <v>77.34</v>
      </c>
      <c r="G71" s="91">
        <v>1320</v>
      </c>
      <c r="H71" s="92">
        <f>F71*G71</f>
        <v>102088.8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1319.9999999999993</v>
      </c>
      <c r="O71" s="95">
        <f t="shared" si="46"/>
        <v>73.3333333333333</v>
      </c>
      <c r="P71" s="97">
        <f t="shared" si="47"/>
        <v>0</v>
      </c>
      <c r="Q71" s="98">
        <f t="shared" si="48"/>
        <v>-6.6666666666666998</v>
      </c>
      <c r="R71" s="100">
        <f t="shared" si="44"/>
        <v>0.9166666666666663</v>
      </c>
      <c r="S71" s="912"/>
      <c r="T71" s="232">
        <v>0.30208333333333331</v>
      </c>
      <c r="U71" s="232">
        <v>0.34375</v>
      </c>
      <c r="V71" s="83">
        <v>6</v>
      </c>
      <c r="W71" s="93">
        <f t="shared" ref="W71:W81" si="49">(U71-T71)*24*60</f>
        <v>60.000000000000028</v>
      </c>
      <c r="X71" s="104"/>
      <c r="Y71" s="104"/>
      <c r="Z71" s="105"/>
      <c r="AA71" s="105"/>
      <c r="AB71" s="897"/>
      <c r="AC71" s="897"/>
      <c r="AD71" s="357"/>
      <c r="AE71" s="357"/>
      <c r="AF71" s="97">
        <f>N71-K71</f>
        <v>-120.00000000000068</v>
      </c>
      <c r="AG71" s="100">
        <f>N71/K71</f>
        <v>0.91666666666666619</v>
      </c>
      <c r="AH71" s="912"/>
    </row>
    <row r="72" spans="1:34" ht="19.2" customHeight="1">
      <c r="A72" s="927"/>
      <c r="B72" s="83" t="s">
        <v>242</v>
      </c>
      <c r="C72" s="117"/>
      <c r="D72" s="247" t="s">
        <v>163</v>
      </c>
      <c r="E72" s="89"/>
      <c r="F72" s="90">
        <v>53.36</v>
      </c>
      <c r="G72" s="91">
        <v>3801</v>
      </c>
      <c r="H72" s="92">
        <f t="shared" ref="H72:H76" si="50">F72*G72</f>
        <v>202821.36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1416.5217391304348</v>
      </c>
      <c r="O72" s="95">
        <f t="shared" si="46"/>
        <v>74.553775743707092</v>
      </c>
      <c r="P72" s="97">
        <f t="shared" si="47"/>
        <v>0</v>
      </c>
      <c r="Q72" s="98">
        <f t="shared" si="48"/>
        <v>-11.551487414187648</v>
      </c>
      <c r="R72" s="100">
        <f t="shared" si="44"/>
        <v>0.86584458382055907</v>
      </c>
      <c r="S72" s="912"/>
      <c r="T72" s="232">
        <v>0.35902777777777778</v>
      </c>
      <c r="U72" s="232">
        <v>0.47083333333333333</v>
      </c>
      <c r="V72" s="83">
        <v>22</v>
      </c>
      <c r="W72" s="93">
        <f t="shared" si="49"/>
        <v>161</v>
      </c>
      <c r="X72" s="104">
        <v>0.34861111111111115</v>
      </c>
      <c r="Y72" s="104">
        <v>0.35833333333333334</v>
      </c>
      <c r="Z72" s="105"/>
      <c r="AA72" s="105"/>
      <c r="AB72" s="897"/>
      <c r="AC72" s="897"/>
      <c r="AD72" s="357"/>
      <c r="AE72" s="357">
        <v>1</v>
      </c>
      <c r="AF72" s="97">
        <f>N72-K72</f>
        <v>-219.47826086956525</v>
      </c>
      <c r="AG72" s="100">
        <f>N72/K72</f>
        <v>0.86584458382055918</v>
      </c>
      <c r="AH72" s="912"/>
    </row>
    <row r="73" spans="1:34" ht="19.2" customHeight="1">
      <c r="A73" s="927"/>
      <c r="B73" s="83" t="s">
        <v>241</v>
      </c>
      <c r="C73" s="249"/>
      <c r="D73" s="250" t="s">
        <v>183</v>
      </c>
      <c r="E73" s="251"/>
      <c r="F73" s="90">
        <v>56.43</v>
      </c>
      <c r="G73" s="91">
        <v>1011</v>
      </c>
      <c r="H73" s="92">
        <f t="shared" si="50"/>
        <v>57050.73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1213.2000000000003</v>
      </c>
      <c r="O73" s="95">
        <f t="shared" si="46"/>
        <v>60.660000000000011</v>
      </c>
      <c r="P73" s="97">
        <f t="shared" si="47"/>
        <v>-1</v>
      </c>
      <c r="Q73" s="98">
        <f t="shared" si="48"/>
        <v>-5.2923809523809382</v>
      </c>
      <c r="R73" s="100">
        <f t="shared" si="44"/>
        <v>0.91975451263537922</v>
      </c>
      <c r="S73" s="912"/>
      <c r="T73" s="232">
        <v>0.47569444444444442</v>
      </c>
      <c r="U73" s="232">
        <v>0.51041666666666663</v>
      </c>
      <c r="V73" s="83">
        <v>7</v>
      </c>
      <c r="W73" s="93">
        <f t="shared" si="49"/>
        <v>49.999999999999986</v>
      </c>
      <c r="X73" s="254"/>
      <c r="Y73" s="254"/>
      <c r="Z73" s="189"/>
      <c r="AA73" s="189"/>
      <c r="AB73" s="897"/>
      <c r="AC73" s="897"/>
      <c r="AD73" s="357">
        <v>1</v>
      </c>
      <c r="AE73" s="357"/>
      <c r="AF73" s="97">
        <f>N73-K73</f>
        <v>-171.79999999999973</v>
      </c>
      <c r="AG73" s="100">
        <f>N73/K73</f>
        <v>0.8759566787003612</v>
      </c>
      <c r="AH73" s="912"/>
    </row>
    <row r="74" spans="1:34" ht="19.2" customHeight="1">
      <c r="A74" s="927"/>
      <c r="B74" s="83" t="s">
        <v>242</v>
      </c>
      <c r="C74" s="249"/>
      <c r="D74" s="250" t="s">
        <v>165</v>
      </c>
      <c r="E74" s="251"/>
      <c r="F74" s="90">
        <v>47.51</v>
      </c>
      <c r="G74" s="248">
        <v>1578</v>
      </c>
      <c r="H74" s="92">
        <f t="shared" si="50"/>
        <v>74970.78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1352.5714285714271</v>
      </c>
      <c r="O74" s="95">
        <f t="shared" si="46"/>
        <v>79.56302521008395</v>
      </c>
      <c r="P74" s="97">
        <f t="shared" si="47"/>
        <v>0</v>
      </c>
      <c r="Q74" s="98">
        <f t="shared" si="48"/>
        <v>-5.1428571428572241</v>
      </c>
      <c r="R74" s="100">
        <f t="shared" si="44"/>
        <v>0.93928571428571328</v>
      </c>
      <c r="S74" s="912"/>
      <c r="T74" s="232">
        <v>0.54930555555555549</v>
      </c>
      <c r="U74" s="232">
        <v>0.59791666666666665</v>
      </c>
      <c r="V74" s="83">
        <v>6</v>
      </c>
      <c r="W74" s="93">
        <f t="shared" si="49"/>
        <v>70.000000000000071</v>
      </c>
      <c r="X74" s="254"/>
      <c r="Y74" s="254"/>
      <c r="Z74" s="189"/>
      <c r="AA74" s="189"/>
      <c r="AB74" s="897"/>
      <c r="AC74" s="897"/>
      <c r="AD74" s="357"/>
      <c r="AE74" s="357"/>
      <c r="AF74" s="97">
        <f t="shared" ref="AF74:AF80" si="51">N74-K74</f>
        <v>-87.428571428572923</v>
      </c>
      <c r="AG74" s="100">
        <f t="shared" ref="AG74:AG80" si="52">N74/K74</f>
        <v>0.93928571428571328</v>
      </c>
      <c r="AH74" s="912"/>
    </row>
    <row r="75" spans="1:34" ht="19.2" customHeight="1">
      <c r="A75" s="927"/>
      <c r="B75" s="83" t="s">
        <v>242</v>
      </c>
      <c r="C75" s="117"/>
      <c r="D75" s="250" t="s">
        <v>166</v>
      </c>
      <c r="E75" s="251"/>
      <c r="F75" s="90">
        <v>53.76</v>
      </c>
      <c r="G75" s="248">
        <v>2054</v>
      </c>
      <c r="H75" s="92">
        <f t="shared" si="50"/>
        <v>110423.03999999999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1339.5652173913043</v>
      </c>
      <c r="O75" s="95">
        <f t="shared" si="46"/>
        <v>83.722826086956516</v>
      </c>
      <c r="P75" s="97">
        <f t="shared" si="47"/>
        <v>0</v>
      </c>
      <c r="Q75" s="98">
        <f t="shared" si="48"/>
        <v>-6.2771739130434838</v>
      </c>
      <c r="R75" s="100">
        <f t="shared" si="44"/>
        <v>0.93025362318840576</v>
      </c>
      <c r="S75" s="912"/>
      <c r="T75" s="232">
        <v>0.60277777777777775</v>
      </c>
      <c r="U75" s="232">
        <v>0.66666666666666663</v>
      </c>
      <c r="V75" s="83">
        <v>7</v>
      </c>
      <c r="W75" s="93">
        <f t="shared" si="49"/>
        <v>92</v>
      </c>
      <c r="X75" s="254"/>
      <c r="Y75" s="254"/>
      <c r="Z75" s="189"/>
      <c r="AA75" s="189"/>
      <c r="AB75" s="897"/>
      <c r="AC75" s="897"/>
      <c r="AD75" s="357"/>
      <c r="AE75" s="357"/>
      <c r="AF75" s="97">
        <f t="shared" si="51"/>
        <v>-100.43478260869574</v>
      </c>
      <c r="AG75" s="100">
        <f t="shared" si="52"/>
        <v>0.93025362318840576</v>
      </c>
      <c r="AH75" s="912"/>
    </row>
    <row r="76" spans="1:34" ht="19.2" customHeight="1">
      <c r="A76" s="927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897"/>
      <c r="AC76" s="897"/>
      <c r="AD76" s="357"/>
      <c r="AE76" s="357"/>
      <c r="AF76" s="97">
        <f t="shared" si="51"/>
        <v>0</v>
      </c>
      <c r="AG76" s="100" t="e">
        <f t="shared" si="52"/>
        <v>#DIV/0!</v>
      </c>
      <c r="AH76" s="912"/>
    </row>
    <row r="77" spans="1:34" ht="19.2" customHeight="1">
      <c r="A77" s="927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897"/>
      <c r="AC77" s="897"/>
      <c r="AD77" s="357"/>
      <c r="AE77" s="357"/>
      <c r="AF77" s="97">
        <f t="shared" si="51"/>
        <v>0</v>
      </c>
      <c r="AG77" s="100" t="e">
        <f t="shared" si="52"/>
        <v>#DIV/0!</v>
      </c>
      <c r="AH77" s="912"/>
    </row>
    <row r="78" spans="1:34" ht="19.2" customHeight="1">
      <c r="A78" s="927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897"/>
      <c r="AC78" s="897"/>
      <c r="AD78" s="357"/>
      <c r="AE78" s="357"/>
      <c r="AF78" s="97">
        <f t="shared" si="51"/>
        <v>0</v>
      </c>
      <c r="AG78" s="100" t="e">
        <f t="shared" si="52"/>
        <v>#DIV/0!</v>
      </c>
      <c r="AH78" s="912"/>
    </row>
    <row r="79" spans="1:34" ht="19.2" customHeight="1">
      <c r="A79" s="927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897"/>
      <c r="AC79" s="897"/>
      <c r="AD79" s="357"/>
      <c r="AE79" s="357"/>
      <c r="AF79" s="97">
        <f t="shared" si="51"/>
        <v>0</v>
      </c>
      <c r="AG79" s="100" t="e">
        <f t="shared" si="52"/>
        <v>#DIV/0!</v>
      </c>
      <c r="AH79" s="912"/>
    </row>
    <row r="80" spans="1:34" ht="19.2" customHeight="1">
      <c r="A80" s="927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897"/>
      <c r="AC80" s="897"/>
      <c r="AD80" s="357"/>
      <c r="AE80" s="357"/>
      <c r="AF80" s="97">
        <f t="shared" si="51"/>
        <v>0</v>
      </c>
      <c r="AG80" s="100" t="e">
        <f t="shared" si="52"/>
        <v>#DIV/0!</v>
      </c>
      <c r="AH80" s="912"/>
    </row>
    <row r="81" spans="1:34" ht="19.2" customHeight="1">
      <c r="A81" s="927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897"/>
      <c r="AC81" s="897"/>
      <c r="AD81" s="357"/>
      <c r="AE81" s="357"/>
      <c r="AF81" s="97"/>
      <c r="AG81" s="190"/>
      <c r="AH81" s="912"/>
    </row>
    <row r="82" spans="1:34" ht="19.2" customHeight="1">
      <c r="A82" s="928"/>
      <c r="B82" s="239">
        <v>0</v>
      </c>
      <c r="C82" s="160" t="s">
        <v>363</v>
      </c>
      <c r="D82" s="893" t="s">
        <v>351</v>
      </c>
      <c r="E82" s="893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1322.7372670807451</v>
      </c>
      <c r="O82" s="260">
        <f t="shared" si="53"/>
        <v>74.663975919124297</v>
      </c>
      <c r="P82" s="178">
        <f>M82-J82</f>
        <v>0</v>
      </c>
      <c r="Q82" s="179">
        <f>N82-K82</f>
        <v>-150.76273291925486</v>
      </c>
      <c r="R82" s="245">
        <f>O82/L82</f>
        <v>0.89504844890074808</v>
      </c>
      <c r="S82" s="9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1</v>
      </c>
      <c r="AF82" s="97">
        <f>N82-K82</f>
        <v>-150.76273291925486</v>
      </c>
      <c r="AG82" s="100">
        <f>N82/K82</f>
        <v>0.89768392743857828</v>
      </c>
      <c r="AH82" s="912"/>
    </row>
    <row r="83" spans="1:34" ht="19.2" customHeight="1">
      <c r="A83" s="92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1414</v>
      </c>
      <c r="H83" s="140">
        <f t="shared" ref="H83:H94" si="54">F83*G83</f>
        <v>79792.02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1247.6470588235293</v>
      </c>
      <c r="O83" s="257">
        <f t="shared" ref="O83:O87" si="56">N83/M83</f>
        <v>69.313725490196077</v>
      </c>
      <c r="P83" s="105">
        <f t="shared" ref="P83:P85" si="57">M83-J83</f>
        <v>0</v>
      </c>
      <c r="Q83" s="143">
        <f t="shared" ref="Q83:Q85" si="58">O83-L83</f>
        <v>-14.019607843137251</v>
      </c>
      <c r="R83" s="262">
        <f t="shared" ref="R83:R85" si="59">O83/L83</f>
        <v>0.83176470588235296</v>
      </c>
      <c r="S83" s="912">
        <f>R95</f>
        <v>0.8747433576728455</v>
      </c>
      <c r="T83" s="232">
        <v>0.33333333333333331</v>
      </c>
      <c r="U83" s="232">
        <v>0.38055555555555554</v>
      </c>
      <c r="V83" s="83">
        <v>5</v>
      </c>
      <c r="W83" s="93">
        <f t="shared" ref="W83:W93" si="60">(U83-T83)*24*60</f>
        <v>68</v>
      </c>
      <c r="X83" s="104"/>
      <c r="Y83" s="104"/>
      <c r="Z83" s="105"/>
      <c r="AA83" s="105"/>
      <c r="AB83" s="897"/>
      <c r="AC83" s="897"/>
      <c r="AD83" s="357"/>
      <c r="AE83" s="357"/>
      <c r="AF83" s="97">
        <f t="shared" ref="AF83:AF173" si="61">N83-K83</f>
        <v>-252.35294117647072</v>
      </c>
      <c r="AG83" s="100">
        <f t="shared" ref="AG83:AG173" si="62">N83/K83</f>
        <v>0.83176470588235285</v>
      </c>
      <c r="AH83" s="912">
        <f>AG95</f>
        <v>0.87333491740457703</v>
      </c>
    </row>
    <row r="84" spans="1:34" ht="19.2" customHeight="1">
      <c r="A84" s="921"/>
      <c r="B84" s="170" t="s">
        <v>242</v>
      </c>
      <c r="C84" s="233"/>
      <c r="D84" s="263" t="s">
        <v>170</v>
      </c>
      <c r="E84" s="89"/>
      <c r="F84" s="205">
        <v>61.02</v>
      </c>
      <c r="G84" s="91">
        <v>2111</v>
      </c>
      <c r="H84" s="140">
        <f t="shared" si="54"/>
        <v>128813.22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1319.3750000000005</v>
      </c>
      <c r="O84" s="257">
        <f t="shared" si="56"/>
        <v>82.460937500000028</v>
      </c>
      <c r="P84" s="105">
        <f t="shared" si="57"/>
        <v>0</v>
      </c>
      <c r="Q84" s="143">
        <f t="shared" si="58"/>
        <v>-7.5390624999999716</v>
      </c>
      <c r="R84" s="262">
        <f t="shared" si="59"/>
        <v>0.91623263888888917</v>
      </c>
      <c r="S84" s="912"/>
      <c r="T84" s="232">
        <v>0.39583333333333331</v>
      </c>
      <c r="U84" s="232">
        <v>0.46249999999999997</v>
      </c>
      <c r="V84" s="83">
        <v>22</v>
      </c>
      <c r="W84" s="93">
        <f t="shared" si="60"/>
        <v>95.999999999999972</v>
      </c>
      <c r="X84" s="104">
        <v>0.38472222222222219</v>
      </c>
      <c r="Y84" s="104">
        <v>0.39513888888888887</v>
      </c>
      <c r="Z84" s="105"/>
      <c r="AA84" s="105"/>
      <c r="AB84" s="897"/>
      <c r="AC84" s="897"/>
      <c r="AD84" s="357"/>
      <c r="AE84" s="357"/>
      <c r="AF84" s="97">
        <f t="shared" si="61"/>
        <v>-120.62499999999955</v>
      </c>
      <c r="AG84" s="100">
        <f t="shared" si="62"/>
        <v>0.91623263888888917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1628</v>
      </c>
      <c r="H85" s="140">
        <f t="shared" si="54"/>
        <v>99454.52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1302.399999999999</v>
      </c>
      <c r="O85" s="257">
        <f t="shared" si="56"/>
        <v>76.611764705882294</v>
      </c>
      <c r="P85" s="105">
        <f t="shared" si="57"/>
        <v>0</v>
      </c>
      <c r="Q85" s="143">
        <f t="shared" si="58"/>
        <v>-8.09411764705888</v>
      </c>
      <c r="R85" s="262">
        <f t="shared" si="59"/>
        <v>0.90444444444444383</v>
      </c>
      <c r="S85" s="912"/>
      <c r="T85" s="232">
        <v>0.50277777777777777</v>
      </c>
      <c r="U85" s="232">
        <v>0.55486111111111114</v>
      </c>
      <c r="V85" s="83">
        <v>5</v>
      </c>
      <c r="W85" s="93">
        <f t="shared" si="60"/>
        <v>75.000000000000057</v>
      </c>
      <c r="X85" s="104"/>
      <c r="Y85" s="104"/>
      <c r="Z85" s="105"/>
      <c r="AA85" s="105"/>
      <c r="AB85" s="897"/>
      <c r="AC85" s="897"/>
      <c r="AD85" s="357"/>
      <c r="AE85" s="357"/>
      <c r="AF85" s="97">
        <f t="shared" si="61"/>
        <v>-137.60000000000105</v>
      </c>
      <c r="AG85" s="100">
        <f t="shared" si="62"/>
        <v>0.90444444444444372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315</v>
      </c>
      <c r="H86" s="140">
        <f t="shared" si="54"/>
        <v>21785.399999999998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1111.7647058823568</v>
      </c>
      <c r="O86" s="257">
        <f t="shared" si="56"/>
        <v>58.513931888545095</v>
      </c>
      <c r="P86" s="105">
        <f>M86-J86</f>
        <v>0</v>
      </c>
      <c r="Q86" s="143">
        <f>O86-L86</f>
        <v>-14.380804953560165</v>
      </c>
      <c r="R86" s="262">
        <f>O86/L86</f>
        <v>0.80271819919303744</v>
      </c>
      <c r="S86" s="912"/>
      <c r="T86" s="232">
        <v>0.55972222222222223</v>
      </c>
      <c r="U86" s="232">
        <v>0.57152777777777775</v>
      </c>
      <c r="V86" s="83">
        <v>7</v>
      </c>
      <c r="W86" s="93">
        <f t="shared" si="60"/>
        <v>16.99999999999994</v>
      </c>
      <c r="X86" s="104"/>
      <c r="Y86" s="104"/>
      <c r="Z86" s="105"/>
      <c r="AA86" s="105"/>
      <c r="AB86" s="897"/>
      <c r="AC86" s="897"/>
      <c r="AD86" s="357"/>
      <c r="AE86" s="357"/>
      <c r="AF86" s="97">
        <f>N86-K86</f>
        <v>-273.23529411764321</v>
      </c>
      <c r="AG86" s="100">
        <f>N86/K86</f>
        <v>0.80271819919303744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800</v>
      </c>
      <c r="H87" s="140">
        <f t="shared" si="54"/>
        <v>55408.000000000007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1263.1578947368412</v>
      </c>
      <c r="O87" s="257">
        <f t="shared" si="56"/>
        <v>63.15789473684206</v>
      </c>
      <c r="P87" s="105">
        <f>M87-J87</f>
        <v>0</v>
      </c>
      <c r="Q87" s="143">
        <f>O87-L87</f>
        <v>-6.09210526315794</v>
      </c>
      <c r="R87" s="262">
        <f>O87/L87</f>
        <v>0.91202736082082392</v>
      </c>
      <c r="S87" s="912"/>
      <c r="T87" s="232">
        <v>0.5756944444444444</v>
      </c>
      <c r="U87" s="232">
        <v>0.6020833333333333</v>
      </c>
      <c r="V87" s="83">
        <v>6</v>
      </c>
      <c r="W87" s="93">
        <f t="shared" si="60"/>
        <v>38.000000000000028</v>
      </c>
      <c r="X87" s="104"/>
      <c r="Y87" s="104"/>
      <c r="Z87" s="105"/>
      <c r="AA87" s="105"/>
      <c r="AB87" s="897"/>
      <c r="AC87" s="897"/>
      <c r="AD87" s="357"/>
      <c r="AE87" s="357"/>
      <c r="AF87" s="97">
        <f>N87-K87</f>
        <v>-121.84210526315883</v>
      </c>
      <c r="AG87" s="100">
        <f>N87/K87</f>
        <v>0.91202736082082392</v>
      </c>
      <c r="AH87" s="912"/>
    </row>
    <row r="88" spans="1:34" ht="19.2" customHeight="1">
      <c r="A88" s="921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912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897"/>
      <c r="AC88" s="897"/>
      <c r="AD88" s="357"/>
      <c r="AE88" s="357"/>
      <c r="AF88" s="97">
        <f>N88-K88</f>
        <v>0</v>
      </c>
      <c r="AG88" s="100" t="e">
        <f>N88/K88</f>
        <v>#DIV/0!</v>
      </c>
      <c r="AH88" s="912"/>
    </row>
    <row r="89" spans="1:34" ht="19.2" customHeight="1">
      <c r="A89" s="921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912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897"/>
      <c r="AC89" s="897"/>
      <c r="AD89" s="357"/>
      <c r="AE89" s="357"/>
      <c r="AF89" s="97">
        <f>N89-K89</f>
        <v>0</v>
      </c>
      <c r="AG89" s="100" t="e">
        <f>N89/K89</f>
        <v>#DIV/0!</v>
      </c>
      <c r="AH89" s="912"/>
    </row>
    <row r="90" spans="1:34" ht="19.2" customHeight="1">
      <c r="A90" s="921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12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897"/>
      <c r="AC90" s="897"/>
      <c r="AD90" s="357"/>
      <c r="AE90" s="357"/>
      <c r="AF90" s="97">
        <f t="shared" si="61"/>
        <v>0</v>
      </c>
      <c r="AG90" s="100" t="e">
        <f t="shared" si="62"/>
        <v>#DIV/0!</v>
      </c>
      <c r="AH90" s="912"/>
    </row>
    <row r="91" spans="1:34" ht="19.2" customHeight="1">
      <c r="A91" s="92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897"/>
      <c r="AC91" s="897"/>
      <c r="AD91" s="357"/>
      <c r="AE91" s="357"/>
      <c r="AF91" s="97">
        <f t="shared" si="61"/>
        <v>0</v>
      </c>
      <c r="AG91" s="100" t="e">
        <f t="shared" si="62"/>
        <v>#DIV/0!</v>
      </c>
      <c r="AH91" s="913"/>
    </row>
    <row r="92" spans="1:34" ht="19.2" customHeight="1">
      <c r="A92" s="92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897"/>
      <c r="AC92" s="897"/>
      <c r="AD92" s="357"/>
      <c r="AE92" s="357"/>
      <c r="AF92" s="97">
        <f t="shared" si="61"/>
        <v>0</v>
      </c>
      <c r="AG92" s="100" t="e">
        <f t="shared" si="62"/>
        <v>#DIV/0!</v>
      </c>
      <c r="AH92" s="913"/>
    </row>
    <row r="93" spans="1:34" ht="19.2" customHeight="1">
      <c r="A93" s="92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2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897"/>
      <c r="AC93" s="897"/>
      <c r="AD93" s="357"/>
      <c r="AE93" s="357"/>
      <c r="AF93" s="97">
        <f t="shared" si="61"/>
        <v>0</v>
      </c>
      <c r="AG93" s="100" t="e">
        <f t="shared" si="62"/>
        <v>#DIV/0!</v>
      </c>
      <c r="AH93" s="913"/>
    </row>
    <row r="94" spans="1:34" ht="19.2" customHeight="1">
      <c r="A94" s="92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2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897"/>
      <c r="AC94" s="897"/>
      <c r="AD94" s="357"/>
      <c r="AE94" s="357"/>
      <c r="AF94" s="97">
        <f t="shared" si="61"/>
        <v>0</v>
      </c>
      <c r="AG94" s="100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392</v>
      </c>
      <c r="D95" s="893" t="s">
        <v>351</v>
      </c>
      <c r="E95" s="893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1248.8689318885451</v>
      </c>
      <c r="O95" s="277">
        <f t="shared" si="63"/>
        <v>70.011650864293102</v>
      </c>
      <c r="P95" s="278">
        <f>M95-J95</f>
        <v>0</v>
      </c>
      <c r="Q95" s="279">
        <f t="shared" ref="Q95:Q100" si="64">O95-L95</f>
        <v>-10.02513964138285</v>
      </c>
      <c r="R95" s="280">
        <f>O95/L95</f>
        <v>0.8747433576728455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0</v>
      </c>
      <c r="AF95" s="127">
        <f t="shared" si="61"/>
        <v>-181.13106811145485</v>
      </c>
      <c r="AG95" s="134">
        <f t="shared" si="62"/>
        <v>0.87333491740457703</v>
      </c>
      <c r="AH95" s="913"/>
    </row>
    <row r="96" spans="1:34" ht="19.2" customHeight="1">
      <c r="A96" s="923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2656</v>
      </c>
      <c r="H96" s="92">
        <f t="shared" ref="H96:H105" si="65">F96*G96</f>
        <v>77324.525993883784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1154.7826086956522</v>
      </c>
      <c r="O96" s="95">
        <f t="shared" ref="O96:O100" si="67">N96/M96</f>
        <v>57.739130434782609</v>
      </c>
      <c r="P96" s="97">
        <f t="shared" ref="P96:P100" si="68">M96-J96</f>
        <v>0</v>
      </c>
      <c r="Q96" s="98">
        <f t="shared" si="64"/>
        <v>-11.510869565217391</v>
      </c>
      <c r="R96" s="100">
        <f t="shared" ref="R96:R100" si="69">O96/L96</f>
        <v>0.83377805681996553</v>
      </c>
      <c r="S96" s="912">
        <f>R108</f>
        <v>0.8755860124907292</v>
      </c>
      <c r="T96" s="101">
        <v>0.33333333333333331</v>
      </c>
      <c r="U96" s="101">
        <v>0.42916666666666664</v>
      </c>
      <c r="V96" s="357">
        <v>5</v>
      </c>
      <c r="W96" s="146">
        <f t="shared" ref="W96:W133" si="70">(U96-T96)*24*60</f>
        <v>138</v>
      </c>
      <c r="X96" s="154"/>
      <c r="Y96" s="154"/>
      <c r="Z96" s="105"/>
      <c r="AA96" s="105"/>
      <c r="AB96" s="897"/>
      <c r="AC96" s="897"/>
      <c r="AD96" s="357"/>
      <c r="AE96" s="357"/>
      <c r="AF96" s="105">
        <f t="shared" si="61"/>
        <v>-230.21739130434776</v>
      </c>
      <c r="AG96" s="145">
        <f t="shared" si="62"/>
        <v>0.83377805681996553</v>
      </c>
      <c r="AH96" s="896">
        <f>AG108</f>
        <v>0.87455274647857906</v>
      </c>
    </row>
    <row r="97" spans="1:34" s="290" customFormat="1" ht="19.2" customHeight="1">
      <c r="A97" s="923"/>
      <c r="B97" s="83" t="s">
        <v>239</v>
      </c>
      <c r="C97" s="281"/>
      <c r="D97" s="282" t="s">
        <v>174</v>
      </c>
      <c r="E97" s="109"/>
      <c r="F97" s="283">
        <v>68.88</v>
      </c>
      <c r="G97" s="284">
        <v>971</v>
      </c>
      <c r="H97" s="285">
        <f t="shared" si="65"/>
        <v>66882.48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1266.5217391304348</v>
      </c>
      <c r="O97" s="95">
        <f t="shared" si="67"/>
        <v>74.501278772378512</v>
      </c>
      <c r="P97" s="97">
        <f t="shared" si="68"/>
        <v>0</v>
      </c>
      <c r="Q97" s="98">
        <f t="shared" si="64"/>
        <v>-10.204603580562662</v>
      </c>
      <c r="R97" s="100">
        <f t="shared" si="69"/>
        <v>0.87952898550724634</v>
      </c>
      <c r="S97" s="912"/>
      <c r="T97" s="286">
        <v>0.44513888888888886</v>
      </c>
      <c r="U97" s="286">
        <v>0.4770833333333333</v>
      </c>
      <c r="V97" s="287">
        <v>23</v>
      </c>
      <c r="W97" s="146">
        <f t="shared" si="70"/>
        <v>46</v>
      </c>
      <c r="X97" s="104">
        <v>0.43333333333333335</v>
      </c>
      <c r="Y97" s="104">
        <v>0.44444444444444442</v>
      </c>
      <c r="Z97" s="105"/>
      <c r="AA97" s="105"/>
      <c r="AB97" s="897"/>
      <c r="AC97" s="897"/>
      <c r="AD97" s="287"/>
      <c r="AE97" s="287"/>
      <c r="AF97" s="288">
        <f t="shared" si="61"/>
        <v>-173.47826086956525</v>
      </c>
      <c r="AG97" s="289">
        <f t="shared" si="62"/>
        <v>0.87952898550724634</v>
      </c>
      <c r="AH97" s="896"/>
    </row>
    <row r="98" spans="1:34" s="293" customFormat="1" ht="19.2" customHeight="1">
      <c r="A98" s="923"/>
      <c r="B98" s="83" t="s">
        <v>241</v>
      </c>
      <c r="C98" s="108"/>
      <c r="D98" s="88" t="s">
        <v>164</v>
      </c>
      <c r="E98" s="138"/>
      <c r="F98" s="283">
        <v>51.44</v>
      </c>
      <c r="G98" s="107">
        <v>910</v>
      </c>
      <c r="H98" s="285">
        <f t="shared" si="65"/>
        <v>46810.400000000001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1213.3333333333333</v>
      </c>
      <c r="O98" s="95">
        <f t="shared" si="67"/>
        <v>60.666666666666664</v>
      </c>
      <c r="P98" s="97">
        <f t="shared" si="68"/>
        <v>0</v>
      </c>
      <c r="Q98" s="98">
        <f t="shared" si="64"/>
        <v>-11.333333333333336</v>
      </c>
      <c r="R98" s="100">
        <f t="shared" si="69"/>
        <v>0.84259259259259256</v>
      </c>
      <c r="S98" s="912"/>
      <c r="T98" s="101">
        <v>0.51805555555555549</v>
      </c>
      <c r="U98" s="101">
        <v>0.54930555555555549</v>
      </c>
      <c r="V98" s="357">
        <v>6</v>
      </c>
      <c r="W98" s="146">
        <f t="shared" si="70"/>
        <v>45</v>
      </c>
      <c r="X98" s="291"/>
      <c r="Y98" s="291"/>
      <c r="Z98" s="292"/>
      <c r="AA98" s="292"/>
      <c r="AB98" s="897"/>
      <c r="AC98" s="897"/>
      <c r="AD98" s="357"/>
      <c r="AE98" s="357"/>
      <c r="AF98" s="288">
        <f t="shared" si="61"/>
        <v>-226.66666666666674</v>
      </c>
      <c r="AG98" s="145">
        <f t="shared" si="62"/>
        <v>0.84259259259259256</v>
      </c>
      <c r="AH98" s="896"/>
    </row>
    <row r="99" spans="1:34" ht="19.2" customHeight="1">
      <c r="A99" s="923"/>
      <c r="B99" s="83" t="s">
        <v>242</v>
      </c>
      <c r="C99" s="136"/>
      <c r="D99" s="137" t="s">
        <v>190</v>
      </c>
      <c r="E99" s="138"/>
      <c r="F99" s="283">
        <v>59.54</v>
      </c>
      <c r="G99" s="107">
        <v>966</v>
      </c>
      <c r="H99" s="285">
        <f t="shared" si="65"/>
        <v>57515.64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1233.1914893617022</v>
      </c>
      <c r="O99" s="95">
        <f t="shared" si="67"/>
        <v>68.510638297872347</v>
      </c>
      <c r="P99" s="97">
        <f t="shared" si="68"/>
        <v>0</v>
      </c>
      <c r="Q99" s="98">
        <f t="shared" si="64"/>
        <v>-8.4338061465720955</v>
      </c>
      <c r="R99" s="100">
        <f t="shared" si="69"/>
        <v>0.89039096704816045</v>
      </c>
      <c r="S99" s="912"/>
      <c r="T99" s="101">
        <v>0.56527777777777777</v>
      </c>
      <c r="U99" s="101">
        <v>0.59791666666666665</v>
      </c>
      <c r="V99" s="357">
        <v>23</v>
      </c>
      <c r="W99" s="146">
        <f t="shared" si="70"/>
        <v>46.999999999999993</v>
      </c>
      <c r="X99" s="254">
        <v>0.5541666666666667</v>
      </c>
      <c r="Y99" s="254">
        <v>0.56388888888888888</v>
      </c>
      <c r="Z99" s="189"/>
      <c r="AA99" s="189"/>
      <c r="AB99" s="897"/>
      <c r="AC99" s="897"/>
      <c r="AD99" s="357"/>
      <c r="AE99" s="357"/>
      <c r="AF99" s="288">
        <f t="shared" si="61"/>
        <v>-151.80851063829778</v>
      </c>
      <c r="AG99" s="289">
        <f t="shared" si="62"/>
        <v>0.89039096704816045</v>
      </c>
      <c r="AH99" s="896"/>
    </row>
    <row r="100" spans="1:34" s="293" customFormat="1" ht="19.2" customHeight="1">
      <c r="A100" s="923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1179</v>
      </c>
      <c r="H100" s="285">
        <f t="shared" si="65"/>
        <v>33318.54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1122.857142857144</v>
      </c>
      <c r="O100" s="95">
        <f t="shared" si="67"/>
        <v>59.097744360902318</v>
      </c>
      <c r="P100" s="97">
        <f t="shared" si="68"/>
        <v>0</v>
      </c>
      <c r="Q100" s="98">
        <f t="shared" si="64"/>
        <v>-4.0601503759397843</v>
      </c>
      <c r="R100" s="100">
        <f t="shared" si="69"/>
        <v>0.93571428571428672</v>
      </c>
      <c r="S100" s="912"/>
      <c r="T100" s="286">
        <v>0.60277777777777775</v>
      </c>
      <c r="U100" s="286">
        <v>0.6465277777777777</v>
      </c>
      <c r="V100" s="287">
        <v>7</v>
      </c>
      <c r="W100" s="146">
        <f t="shared" si="70"/>
        <v>62.999999999999936</v>
      </c>
      <c r="X100" s="294"/>
      <c r="Y100" s="294"/>
      <c r="Z100" s="292"/>
      <c r="AA100" s="292"/>
      <c r="AB100" s="897"/>
      <c r="AC100" s="897"/>
      <c r="AD100" s="357"/>
      <c r="AE100" s="357"/>
      <c r="AF100" s="288">
        <f t="shared" si="61"/>
        <v>-77.142857142855974</v>
      </c>
      <c r="AG100" s="145">
        <f t="shared" si="62"/>
        <v>0.93571428571428672</v>
      </c>
      <c r="AH100" s="896"/>
    </row>
    <row r="101" spans="1:34" s="293" customFormat="1" ht="19.2" customHeight="1">
      <c r="A101" s="923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912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897"/>
      <c r="AC101" s="897"/>
      <c r="AD101" s="357"/>
      <c r="AE101" s="357"/>
      <c r="AF101" s="288">
        <f t="shared" si="61"/>
        <v>0</v>
      </c>
      <c r="AG101" s="289" t="e">
        <f t="shared" si="62"/>
        <v>#DIV/0!</v>
      </c>
      <c r="AH101" s="896"/>
    </row>
    <row r="102" spans="1:34" s="293" customFormat="1" ht="19.2" customHeight="1">
      <c r="A102" s="923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912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897"/>
      <c r="AC102" s="897"/>
      <c r="AD102" s="357"/>
      <c r="AE102" s="357"/>
      <c r="AF102" s="288">
        <f t="shared" si="61"/>
        <v>0</v>
      </c>
      <c r="AG102" s="145" t="e">
        <f t="shared" si="62"/>
        <v>#DIV/0!</v>
      </c>
      <c r="AH102" s="896"/>
    </row>
    <row r="103" spans="1:34" s="293" customFormat="1" ht="19.2" customHeight="1">
      <c r="A103" s="923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912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897"/>
      <c r="AC103" s="897"/>
      <c r="AD103" s="357"/>
      <c r="AE103" s="357"/>
      <c r="AF103" s="105">
        <f t="shared" si="61"/>
        <v>0</v>
      </c>
      <c r="AG103" s="145" t="e">
        <f t="shared" si="62"/>
        <v>#DIV/0!</v>
      </c>
      <c r="AH103" s="896"/>
    </row>
    <row r="104" spans="1:34" s="293" customFormat="1" ht="19.2" customHeight="1">
      <c r="A104" s="92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13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897"/>
      <c r="AC104" s="897"/>
      <c r="AD104" s="357"/>
      <c r="AE104" s="357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13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897"/>
      <c r="AC105" s="897"/>
      <c r="AD105" s="357"/>
      <c r="AE105" s="357"/>
      <c r="AF105" s="105">
        <f t="shared" si="61"/>
        <v>0</v>
      </c>
      <c r="AG105" s="14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22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897"/>
      <c r="AC106" s="897"/>
      <c r="AD106" s="357"/>
      <c r="AE106" s="357"/>
      <c r="AF106" s="105">
        <f t="shared" si="61"/>
        <v>0</v>
      </c>
      <c r="AG106" s="14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22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897"/>
      <c r="AC107" s="897"/>
      <c r="AD107" s="357"/>
      <c r="AE107" s="357"/>
      <c r="AF107" s="292"/>
      <c r="AG107" s="145"/>
      <c r="AH107" s="896"/>
    </row>
    <row r="108" spans="1:34" ht="19.2" customHeight="1">
      <c r="A108" s="923"/>
      <c r="B108" s="170">
        <v>0</v>
      </c>
      <c r="C108" s="160" t="s">
        <v>400</v>
      </c>
      <c r="D108" s="893" t="s">
        <v>351</v>
      </c>
      <c r="E108" s="893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1198.1372626756533</v>
      </c>
      <c r="O108" s="164">
        <f t="shared" si="71"/>
        <v>64.103091706520487</v>
      </c>
      <c r="P108" s="105">
        <f t="shared" ref="P108:P115" si="72">M108-J108</f>
        <v>0</v>
      </c>
      <c r="Q108" s="143">
        <f t="shared" ref="Q108:Q115" si="73">O108-L108</f>
        <v>-9.108552600325055</v>
      </c>
      <c r="R108" s="165">
        <f t="shared" ref="R108:R115" si="74">O108/L108</f>
        <v>0.8755860124907292</v>
      </c>
      <c r="S108" s="913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0</v>
      </c>
      <c r="AE108" s="167">
        <f>SUM(AE96:AE107)</f>
        <v>0</v>
      </c>
      <c r="AF108" s="105">
        <f t="shared" si="61"/>
        <v>-171.86273732434665</v>
      </c>
      <c r="AG108" s="145">
        <f t="shared" si="62"/>
        <v>0.87455274647857906</v>
      </c>
      <c r="AH108" s="896"/>
    </row>
    <row r="109" spans="1:34" ht="19.2" customHeight="1">
      <c r="A109" s="914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1341</v>
      </c>
      <c r="H109" s="92">
        <f t="shared" ref="H109:H119" si="75">F109*G109</f>
        <v>40183.72670807453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5" si="76">G109/W109*60</f>
        <v>1102.1917808219171</v>
      </c>
      <c r="O109" s="95">
        <f t="shared" ref="O109:O115" si="77">N109/M109</f>
        <v>61.232876712328725</v>
      </c>
      <c r="P109" s="97">
        <f t="shared" si="72"/>
        <v>0</v>
      </c>
      <c r="Q109" s="98">
        <f t="shared" si="73"/>
        <v>-5.4337899543379464</v>
      </c>
      <c r="R109" s="100">
        <f t="shared" si="74"/>
        <v>0.91849315068493076</v>
      </c>
      <c r="S109" s="917">
        <f>R121</f>
        <v>0.90599506263033136</v>
      </c>
      <c r="T109" s="303">
        <v>0.5</v>
      </c>
      <c r="U109" s="303">
        <v>0.55069444444444449</v>
      </c>
      <c r="V109" s="304">
        <v>5</v>
      </c>
      <c r="W109" s="93">
        <f t="shared" si="70"/>
        <v>73.000000000000057</v>
      </c>
      <c r="X109" s="104"/>
      <c r="Y109" s="104"/>
      <c r="Z109" s="105"/>
      <c r="AA109" s="105"/>
      <c r="AB109" s="897"/>
      <c r="AC109" s="897"/>
      <c r="AD109" s="357"/>
      <c r="AE109" s="357"/>
      <c r="AF109" s="97">
        <f t="shared" si="61"/>
        <v>-97.808219178082936</v>
      </c>
      <c r="AG109" s="190">
        <f t="shared" si="62"/>
        <v>0.91849315068493087</v>
      </c>
      <c r="AH109" s="896">
        <f>AG121</f>
        <v>0.90593089149131656</v>
      </c>
    </row>
    <row r="110" spans="1:34" ht="19.2" customHeight="1">
      <c r="A110" s="915"/>
      <c r="B110" s="83" t="s">
        <v>241</v>
      </c>
      <c r="C110" s="249"/>
      <c r="D110" s="88" t="s">
        <v>161</v>
      </c>
      <c r="E110" s="251"/>
      <c r="F110" s="90">
        <v>54.09</v>
      </c>
      <c r="G110" s="248">
        <v>496.25</v>
      </c>
      <c r="H110" s="92">
        <f t="shared" si="75"/>
        <v>26842.162500000002</v>
      </c>
      <c r="I110" s="83">
        <v>1</v>
      </c>
      <c r="J110" s="94">
        <v>16</v>
      </c>
      <c r="K110" s="91">
        <v>1500</v>
      </c>
      <c r="L110" s="95">
        <v>93.75</v>
      </c>
      <c r="M110" s="96">
        <v>16</v>
      </c>
      <c r="N110" s="91">
        <f t="shared" si="76"/>
        <v>1294.565217391309</v>
      </c>
      <c r="O110" s="95">
        <f t="shared" si="77"/>
        <v>80.910326086956815</v>
      </c>
      <c r="P110" s="97">
        <f t="shared" si="72"/>
        <v>0</v>
      </c>
      <c r="Q110" s="98">
        <f t="shared" si="73"/>
        <v>-12.839673913043185</v>
      </c>
      <c r="R110" s="100">
        <f t="shared" si="74"/>
        <v>0.86304347826087269</v>
      </c>
      <c r="S110" s="903"/>
      <c r="T110" s="303">
        <v>0.55486111111111114</v>
      </c>
      <c r="U110" s="303">
        <v>0.5708333333333333</v>
      </c>
      <c r="V110" s="304">
        <v>6</v>
      </c>
      <c r="W110" s="93">
        <f t="shared" si="70"/>
        <v>22.999999999999918</v>
      </c>
      <c r="X110" s="265"/>
      <c r="Y110" s="265"/>
      <c r="Z110" s="105"/>
      <c r="AA110" s="105"/>
      <c r="AB110" s="897"/>
      <c r="AC110" s="897"/>
      <c r="AD110" s="357">
        <v>1</v>
      </c>
      <c r="AE110" s="357">
        <v>1</v>
      </c>
      <c r="AF110" s="97">
        <f t="shared" si="61"/>
        <v>-205.43478260869097</v>
      </c>
      <c r="AG110" s="190">
        <f t="shared" si="62"/>
        <v>0.86304347826087269</v>
      </c>
      <c r="AH110" s="896"/>
    </row>
    <row r="111" spans="1:34" ht="19.2" customHeight="1">
      <c r="A111" s="915"/>
      <c r="B111" s="83" t="s">
        <v>241</v>
      </c>
      <c r="C111" s="249"/>
      <c r="D111" s="250" t="s">
        <v>184</v>
      </c>
      <c r="E111" s="251"/>
      <c r="F111" s="90">
        <v>55.56</v>
      </c>
      <c r="G111" s="107">
        <v>1042</v>
      </c>
      <c r="H111" s="92">
        <f t="shared" si="75"/>
        <v>57893.520000000004</v>
      </c>
      <c r="I111" s="357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6"/>
        <v>1330.2127659574471</v>
      </c>
      <c r="O111" s="95">
        <f t="shared" si="77"/>
        <v>83.138297872340445</v>
      </c>
      <c r="P111" s="97">
        <f t="shared" si="72"/>
        <v>0</v>
      </c>
      <c r="Q111" s="98">
        <f t="shared" si="73"/>
        <v>-6.8617021276595551</v>
      </c>
      <c r="R111" s="100">
        <f t="shared" si="74"/>
        <v>0.92375886524822715</v>
      </c>
      <c r="S111" s="903"/>
      <c r="T111" s="303">
        <v>0.70833333333333337</v>
      </c>
      <c r="U111" s="303">
        <v>0.74097222222222225</v>
      </c>
      <c r="V111" s="304">
        <v>5</v>
      </c>
      <c r="W111" s="93">
        <f t="shared" si="70"/>
        <v>46.999999999999993</v>
      </c>
      <c r="X111" s="104"/>
      <c r="Y111" s="104"/>
      <c r="Z111" s="105"/>
      <c r="AA111" s="105"/>
      <c r="AB111" s="897"/>
      <c r="AC111" s="897"/>
      <c r="AD111" s="357"/>
      <c r="AE111" s="357"/>
      <c r="AF111" s="97">
        <f t="shared" si="61"/>
        <v>-109.78723404255288</v>
      </c>
      <c r="AG111" s="190">
        <f t="shared" si="62"/>
        <v>0.92375886524822715</v>
      </c>
      <c r="AH111" s="896"/>
    </row>
    <row r="112" spans="1:34" ht="19.2" customHeight="1">
      <c r="A112" s="915"/>
      <c r="B112" s="83" t="s">
        <v>241</v>
      </c>
      <c r="C112" s="249"/>
      <c r="D112" s="250" t="s">
        <v>185</v>
      </c>
      <c r="E112" s="138"/>
      <c r="F112" s="90">
        <v>58.17</v>
      </c>
      <c r="G112" s="107">
        <v>1216</v>
      </c>
      <c r="H112" s="92">
        <f t="shared" si="75"/>
        <v>70734.720000000001</v>
      </c>
      <c r="I112" s="357"/>
      <c r="J112" s="94">
        <v>14</v>
      </c>
      <c r="K112" s="91">
        <v>1440</v>
      </c>
      <c r="L112" s="95">
        <v>102.85714285714286</v>
      </c>
      <c r="M112" s="96">
        <v>14</v>
      </c>
      <c r="N112" s="91">
        <f t="shared" si="76"/>
        <v>1326.5454545454554</v>
      </c>
      <c r="O112" s="95">
        <f t="shared" si="77"/>
        <v>94.753246753246813</v>
      </c>
      <c r="P112" s="97">
        <f t="shared" si="72"/>
        <v>0</v>
      </c>
      <c r="Q112" s="98">
        <f t="shared" si="73"/>
        <v>-8.103896103896048</v>
      </c>
      <c r="R112" s="100">
        <f t="shared" si="74"/>
        <v>0.9212121212121217</v>
      </c>
      <c r="S112" s="903"/>
      <c r="T112" s="303">
        <v>0.74513888888888891</v>
      </c>
      <c r="U112" s="303">
        <v>0.78333333333333333</v>
      </c>
      <c r="V112" s="304">
        <v>6</v>
      </c>
      <c r="W112" s="93">
        <f t="shared" si="70"/>
        <v>54.999999999999964</v>
      </c>
      <c r="X112" s="291"/>
      <c r="Y112" s="291"/>
      <c r="Z112" s="105"/>
      <c r="AA112" s="105"/>
      <c r="AB112" s="897"/>
      <c r="AC112" s="897"/>
      <c r="AD112" s="357"/>
      <c r="AE112" s="357"/>
      <c r="AF112" s="97">
        <f t="shared" si="61"/>
        <v>-113.45454545454459</v>
      </c>
      <c r="AG112" s="190">
        <f t="shared" si="62"/>
        <v>0.92121212121212182</v>
      </c>
      <c r="AH112" s="896"/>
    </row>
    <row r="113" spans="1:34" s="293" customFormat="1" ht="19.2" customHeight="1">
      <c r="A113" s="915"/>
      <c r="B113" s="83" t="s">
        <v>241</v>
      </c>
      <c r="C113" s="249"/>
      <c r="D113" s="250" t="s">
        <v>186</v>
      </c>
      <c r="E113" s="138"/>
      <c r="F113" s="90">
        <v>54.09</v>
      </c>
      <c r="G113" s="107">
        <v>1262</v>
      </c>
      <c r="H113" s="92">
        <f t="shared" si="75"/>
        <v>68261.58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6"/>
        <v>1328.4210526315801</v>
      </c>
      <c r="O113" s="95">
        <f t="shared" si="77"/>
        <v>94.88721804511286</v>
      </c>
      <c r="P113" s="97">
        <f t="shared" si="72"/>
        <v>0</v>
      </c>
      <c r="Q113" s="98">
        <f t="shared" si="73"/>
        <v>-7.9699248120300012</v>
      </c>
      <c r="R113" s="100">
        <f t="shared" si="74"/>
        <v>0.92251461988304162</v>
      </c>
      <c r="S113" s="903"/>
      <c r="T113" s="303">
        <v>0.79930555555555549</v>
      </c>
      <c r="U113" s="303">
        <v>0.8388888888888888</v>
      </c>
      <c r="V113" s="304">
        <v>23</v>
      </c>
      <c r="W113" s="93">
        <f t="shared" si="70"/>
        <v>56.999999999999957</v>
      </c>
      <c r="X113" s="291">
        <v>0.78819444444444453</v>
      </c>
      <c r="Y113" s="291">
        <v>0.79861111111111116</v>
      </c>
      <c r="Z113" s="292"/>
      <c r="AA113" s="292"/>
      <c r="AB113" s="897"/>
      <c r="AC113" s="897"/>
      <c r="AD113" s="296"/>
      <c r="AE113" s="296"/>
      <c r="AF113" s="97">
        <f t="shared" si="61"/>
        <v>-111.5789473684199</v>
      </c>
      <c r="AG113" s="190">
        <f t="shared" si="62"/>
        <v>0.92251461988304173</v>
      </c>
      <c r="AH113" s="896"/>
    </row>
    <row r="114" spans="1:34" s="293" customFormat="1" ht="19.2" customHeight="1">
      <c r="A114" s="915"/>
      <c r="B114" s="83" t="s">
        <v>241</v>
      </c>
      <c r="C114" s="249"/>
      <c r="D114" s="137" t="s">
        <v>187</v>
      </c>
      <c r="E114" s="89"/>
      <c r="F114" s="90">
        <v>56.43</v>
      </c>
      <c r="G114" s="91">
        <v>895</v>
      </c>
      <c r="H114" s="92">
        <f t="shared" si="75"/>
        <v>50504.85</v>
      </c>
      <c r="I114" s="357"/>
      <c r="J114" s="94">
        <v>16</v>
      </c>
      <c r="K114" s="91">
        <v>1500</v>
      </c>
      <c r="L114" s="95">
        <v>93.75</v>
      </c>
      <c r="M114" s="197">
        <v>16</v>
      </c>
      <c r="N114" s="91">
        <f t="shared" si="76"/>
        <v>1309.7560975609751</v>
      </c>
      <c r="O114" s="95">
        <f t="shared" si="77"/>
        <v>81.859756097560947</v>
      </c>
      <c r="P114" s="97">
        <f t="shared" si="72"/>
        <v>0</v>
      </c>
      <c r="Q114" s="98">
        <f t="shared" si="73"/>
        <v>-11.890243902439053</v>
      </c>
      <c r="R114" s="100">
        <f t="shared" si="74"/>
        <v>0.87317073170731674</v>
      </c>
      <c r="S114" s="903"/>
      <c r="T114" s="303">
        <v>0.84444444444444433</v>
      </c>
      <c r="U114" s="303">
        <v>0.87291666666666656</v>
      </c>
      <c r="V114" s="304">
        <v>8</v>
      </c>
      <c r="W114" s="93">
        <f t="shared" si="70"/>
        <v>41.000000000000014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-190.24390243902485</v>
      </c>
      <c r="AG114" s="190">
        <f t="shared" si="62"/>
        <v>0.87317073170731674</v>
      </c>
      <c r="AH114" s="896"/>
    </row>
    <row r="115" spans="1:34" s="293" customFormat="1" ht="19.2" customHeight="1">
      <c r="A115" s="915"/>
      <c r="B115" s="83" t="s">
        <v>241</v>
      </c>
      <c r="C115" s="249"/>
      <c r="D115" s="137" t="s">
        <v>213</v>
      </c>
      <c r="E115" s="138"/>
      <c r="F115" s="90">
        <v>54.09</v>
      </c>
      <c r="G115" s="306">
        <v>1287</v>
      </c>
      <c r="H115" s="92">
        <f t="shared" si="75"/>
        <v>69613.83</v>
      </c>
      <c r="I115" s="357"/>
      <c r="J115" s="94">
        <v>19</v>
      </c>
      <c r="K115" s="91">
        <v>1440</v>
      </c>
      <c r="L115" s="95">
        <v>75.78947368421052</v>
      </c>
      <c r="M115" s="197">
        <v>19</v>
      </c>
      <c r="N115" s="91">
        <f t="shared" si="76"/>
        <v>1331.3793103448284</v>
      </c>
      <c r="O115" s="95">
        <f t="shared" si="77"/>
        <v>70.072595281306761</v>
      </c>
      <c r="P115" s="97">
        <f t="shared" si="72"/>
        <v>0</v>
      </c>
      <c r="Q115" s="98">
        <f t="shared" si="73"/>
        <v>-5.7168784029037596</v>
      </c>
      <c r="R115" s="100">
        <f t="shared" si="74"/>
        <v>0.9245689655172421</v>
      </c>
      <c r="S115" s="903"/>
      <c r="T115" s="303">
        <v>0.87708333333333321</v>
      </c>
      <c r="U115" s="303">
        <v>0.91736111111111096</v>
      </c>
      <c r="V115" s="304">
        <v>6</v>
      </c>
      <c r="W115" s="93">
        <f t="shared" si="70"/>
        <v>57.999999999999957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-108.62068965517165</v>
      </c>
      <c r="AG115" s="190">
        <f t="shared" si="62"/>
        <v>0.92456896551724188</v>
      </c>
      <c r="AH115" s="896"/>
    </row>
    <row r="116" spans="1:34" s="293" customFormat="1" ht="19.2" customHeight="1">
      <c r="A116" s="915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903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0</v>
      </c>
      <c r="AG116" s="190" t="e">
        <f t="shared" si="62"/>
        <v>#DIV/0!</v>
      </c>
      <c r="AH116" s="896"/>
    </row>
    <row r="117" spans="1:34" s="293" customFormat="1" ht="19.2" customHeight="1">
      <c r="A117" s="915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903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03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03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03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402</v>
      </c>
      <c r="D121" s="309" t="s">
        <v>351</v>
      </c>
      <c r="E121" s="310"/>
      <c r="F121" s="241"/>
      <c r="G121" s="311"/>
      <c r="H121" s="312"/>
      <c r="I121" s="313"/>
      <c r="J121" s="276">
        <v>16.142857142857142</v>
      </c>
      <c r="K121" s="276">
        <v>1422.8571428571429</v>
      </c>
      <c r="L121" s="277">
        <v>89.381489437880418</v>
      </c>
      <c r="M121" s="276">
        <f t="shared" ref="M121:O121" si="78">AVERAGE(M109:M120)</f>
        <v>16.142857142857142</v>
      </c>
      <c r="N121" s="276">
        <f t="shared" si="78"/>
        <v>1289.0102398933591</v>
      </c>
      <c r="O121" s="277">
        <f t="shared" si="78"/>
        <v>80.97918812126477</v>
      </c>
      <c r="P121" s="97">
        <f t="shared" ref="P121:P129" si="79">M121-J121</f>
        <v>0</v>
      </c>
      <c r="Q121" s="98">
        <f t="shared" ref="Q121:Q129" si="80">O121-L121</f>
        <v>-8.4023013166156488</v>
      </c>
      <c r="R121" s="245">
        <f t="shared" ref="R121:R129" si="81">O121/L121</f>
        <v>0.90599506263033136</v>
      </c>
      <c r="S121" s="911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1</v>
      </c>
      <c r="AF121" s="97">
        <f>N121-K121</f>
        <v>-133.8469029637838</v>
      </c>
      <c r="AG121" s="190">
        <f>N121/K121</f>
        <v>0.90593089149131656</v>
      </c>
      <c r="AH121" s="896"/>
    </row>
    <row r="122" spans="1:34" ht="19.2" customHeight="1">
      <c r="A122" s="918" t="s">
        <v>403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1169</v>
      </c>
      <c r="H122" s="92">
        <f t="shared" ref="H122:H132" si="82">F122*G122</f>
        <v>68585.23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1323.396226415095</v>
      </c>
      <c r="O122" s="314">
        <f t="shared" ref="O122:O129" si="84">N122/M122</f>
        <v>69.652432969215525</v>
      </c>
      <c r="P122" s="168">
        <f t="shared" si="79"/>
        <v>0</v>
      </c>
      <c r="Q122" s="256">
        <f t="shared" si="80"/>
        <v>-6.1370407149949955</v>
      </c>
      <c r="R122" s="169">
        <f t="shared" si="81"/>
        <v>0.91902515723270495</v>
      </c>
      <c r="S122" s="912">
        <f>R134</f>
        <v>0.90680713615863828</v>
      </c>
      <c r="T122" s="232">
        <v>0.5</v>
      </c>
      <c r="U122" s="232">
        <v>0.53680555555555554</v>
      </c>
      <c r="V122" s="304">
        <v>5</v>
      </c>
      <c r="W122" s="93">
        <f t="shared" si="70"/>
        <v>52.999999999999972</v>
      </c>
      <c r="X122" s="104"/>
      <c r="Y122" s="104"/>
      <c r="Z122" s="105"/>
      <c r="AA122" s="105"/>
      <c r="AB122" s="897"/>
      <c r="AC122" s="897"/>
      <c r="AD122" s="357"/>
      <c r="AE122" s="357"/>
      <c r="AF122" s="97">
        <f t="shared" si="61"/>
        <v>-116.60377358490496</v>
      </c>
      <c r="AG122" s="100">
        <f t="shared" si="62"/>
        <v>0.91902515723270484</v>
      </c>
      <c r="AH122" s="911">
        <f>AG134</f>
        <v>0.90314169328218363</v>
      </c>
    </row>
    <row r="123" spans="1:34" ht="19.2" customHeight="1">
      <c r="A123" s="918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1546</v>
      </c>
      <c r="H123" s="92">
        <f t="shared" si="82"/>
        <v>92017.919999999998</v>
      </c>
      <c r="I123" s="357"/>
      <c r="J123" s="94">
        <v>21</v>
      </c>
      <c r="K123" s="91">
        <v>1385</v>
      </c>
      <c r="L123" s="95">
        <v>65.952380952380949</v>
      </c>
      <c r="M123" s="197">
        <v>20</v>
      </c>
      <c r="N123" s="107">
        <f t="shared" si="83"/>
        <v>1306.4788732394354</v>
      </c>
      <c r="O123" s="142">
        <f t="shared" si="84"/>
        <v>65.323943661971768</v>
      </c>
      <c r="P123" s="105">
        <f t="shared" si="79"/>
        <v>-1</v>
      </c>
      <c r="Q123" s="143">
        <f t="shared" si="80"/>
        <v>-0.62843729040918106</v>
      </c>
      <c r="R123" s="145">
        <f t="shared" si="81"/>
        <v>0.99047134794325431</v>
      </c>
      <c r="S123" s="912"/>
      <c r="T123" s="232">
        <v>0.54236111111111107</v>
      </c>
      <c r="U123" s="232">
        <v>0.59166666666666667</v>
      </c>
      <c r="V123" s="304">
        <v>8</v>
      </c>
      <c r="W123" s="93">
        <f t="shared" si="70"/>
        <v>71.000000000000071</v>
      </c>
      <c r="X123" s="104"/>
      <c r="Y123" s="104"/>
      <c r="Z123" s="105"/>
      <c r="AA123" s="105"/>
      <c r="AB123" s="897"/>
      <c r="AC123" s="897"/>
      <c r="AD123" s="357"/>
      <c r="AE123" s="357"/>
      <c r="AF123" s="97">
        <f t="shared" si="61"/>
        <v>-78.521126760564584</v>
      </c>
      <c r="AG123" s="100">
        <f t="shared" si="62"/>
        <v>0.94330604566024223</v>
      </c>
      <c r="AH123" s="912"/>
    </row>
    <row r="124" spans="1:34" ht="19.2" customHeight="1">
      <c r="A124" s="918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1432</v>
      </c>
      <c r="H124" s="92">
        <f t="shared" si="82"/>
        <v>81323.28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1385.8064516129045</v>
      </c>
      <c r="O124" s="314">
        <f t="shared" si="84"/>
        <v>76.989247311828024</v>
      </c>
      <c r="P124" s="168">
        <f t="shared" si="79"/>
        <v>0</v>
      </c>
      <c r="Q124" s="256">
        <f t="shared" si="80"/>
        <v>-13.899641577060862</v>
      </c>
      <c r="R124" s="169">
        <f t="shared" si="81"/>
        <v>0.84706995819859687</v>
      </c>
      <c r="S124" s="919"/>
      <c r="T124" s="232">
        <v>0.70833333333333337</v>
      </c>
      <c r="U124" s="232">
        <v>0.75138888888888888</v>
      </c>
      <c r="V124" s="304">
        <v>5</v>
      </c>
      <c r="W124" s="93">
        <f t="shared" si="70"/>
        <v>61.999999999999943</v>
      </c>
      <c r="X124" s="265"/>
      <c r="Y124" s="265"/>
      <c r="Z124" s="105"/>
      <c r="AA124" s="105"/>
      <c r="AB124" s="897"/>
      <c r="AC124" s="897"/>
      <c r="AD124" s="357"/>
      <c r="AE124" s="357"/>
      <c r="AF124" s="168">
        <f t="shared" si="61"/>
        <v>-250.19354838709546</v>
      </c>
      <c r="AG124" s="169">
        <f t="shared" si="62"/>
        <v>0.84706995819859687</v>
      </c>
      <c r="AH124" s="912"/>
    </row>
    <row r="125" spans="1:34" ht="19.2" customHeight="1">
      <c r="A125" s="918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1109</v>
      </c>
      <c r="H125" s="92">
        <f t="shared" si="82"/>
        <v>63068.829999999994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1415.744680851064</v>
      </c>
      <c r="O125" s="314">
        <f t="shared" si="84"/>
        <v>78.652482269503551</v>
      </c>
      <c r="P125" s="168">
        <f t="shared" si="79"/>
        <v>0</v>
      </c>
      <c r="Q125" s="256">
        <f t="shared" si="80"/>
        <v>-12.236406619385335</v>
      </c>
      <c r="R125" s="169">
        <f t="shared" si="81"/>
        <v>0.86536960932216622</v>
      </c>
      <c r="S125" s="919"/>
      <c r="T125" s="232">
        <v>0.75555555555555554</v>
      </c>
      <c r="U125" s="232">
        <v>0.78819444444444442</v>
      </c>
      <c r="V125" s="304">
        <v>6</v>
      </c>
      <c r="W125" s="93">
        <f t="shared" si="70"/>
        <v>46.999999999999993</v>
      </c>
      <c r="X125" s="116"/>
      <c r="Y125" s="116"/>
      <c r="Z125" s="105"/>
      <c r="AA125" s="105"/>
      <c r="AB125" s="897"/>
      <c r="AC125" s="897"/>
      <c r="AD125" s="357"/>
      <c r="AE125" s="357"/>
      <c r="AF125" s="97">
        <f t="shared" si="61"/>
        <v>-220.255319148936</v>
      </c>
      <c r="AG125" s="100">
        <f t="shared" si="62"/>
        <v>0.86536960932216622</v>
      </c>
      <c r="AH125" s="913"/>
    </row>
    <row r="126" spans="1:34" ht="19.2" customHeight="1">
      <c r="A126" s="918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1283</v>
      </c>
      <c r="H126" s="92">
        <f t="shared" si="82"/>
        <v>61070.8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1327.2413793103458</v>
      </c>
      <c r="O126" s="142">
        <f t="shared" si="84"/>
        <v>69.854809437386621</v>
      </c>
      <c r="P126" s="105">
        <f t="shared" si="79"/>
        <v>0</v>
      </c>
      <c r="Q126" s="143">
        <f t="shared" si="80"/>
        <v>-5.9346642468238997</v>
      </c>
      <c r="R126" s="145">
        <f t="shared" si="81"/>
        <v>0.92169540229885127</v>
      </c>
      <c r="S126" s="919"/>
      <c r="T126" s="232">
        <v>0.79374999999999996</v>
      </c>
      <c r="U126" s="232">
        <v>0.8340277777777777</v>
      </c>
      <c r="V126" s="304">
        <v>8</v>
      </c>
      <c r="W126" s="93">
        <f t="shared" si="70"/>
        <v>57.999999999999957</v>
      </c>
      <c r="X126" s="116"/>
      <c r="Y126" s="116"/>
      <c r="Z126" s="105"/>
      <c r="AA126" s="105"/>
      <c r="AB126" s="897"/>
      <c r="AC126" s="897"/>
      <c r="AD126" s="357"/>
      <c r="AE126" s="357"/>
      <c r="AF126" s="168">
        <f t="shared" si="61"/>
        <v>-112.75862068965421</v>
      </c>
      <c r="AG126" s="169">
        <f t="shared" si="62"/>
        <v>0.92169540229885127</v>
      </c>
      <c r="AH126" s="913"/>
    </row>
    <row r="127" spans="1:34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1344</v>
      </c>
      <c r="H127" s="92">
        <f t="shared" si="82"/>
        <v>68100.479999999996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1414.7368421052643</v>
      </c>
      <c r="O127" s="142">
        <f t="shared" si="84"/>
        <v>78.596491228070235</v>
      </c>
      <c r="P127" s="105">
        <f t="shared" si="79"/>
        <v>0</v>
      </c>
      <c r="Q127" s="143">
        <f t="shared" si="80"/>
        <v>-4.7368421052630936</v>
      </c>
      <c r="R127" s="145">
        <f t="shared" si="81"/>
        <v>0.94315789473684286</v>
      </c>
      <c r="S127" s="919"/>
      <c r="T127" s="232">
        <v>0.84930555555555542</v>
      </c>
      <c r="U127" s="232">
        <v>0.88888888888888873</v>
      </c>
      <c r="V127" s="83">
        <v>22</v>
      </c>
      <c r="W127" s="93">
        <f t="shared" si="70"/>
        <v>56.999999999999957</v>
      </c>
      <c r="X127" s="116">
        <v>0.83888888888888891</v>
      </c>
      <c r="Y127" s="116">
        <v>0.84861111111111109</v>
      </c>
      <c r="Z127" s="105"/>
      <c r="AA127" s="105"/>
      <c r="AB127" s="897"/>
      <c r="AC127" s="897"/>
      <c r="AD127" s="357"/>
      <c r="AE127" s="357"/>
      <c r="AF127" s="168">
        <f t="shared" si="61"/>
        <v>-85.263157894735741</v>
      </c>
      <c r="AG127" s="169">
        <f t="shared" si="62"/>
        <v>0.94315789473684286</v>
      </c>
      <c r="AH127" s="913"/>
    </row>
    <row r="128" spans="1:34" ht="19.2" customHeight="1">
      <c r="A128" s="918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977</v>
      </c>
      <c r="H128" s="92">
        <f t="shared" si="82"/>
        <v>55982.1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1302.6666666666667</v>
      </c>
      <c r="O128" s="142">
        <f t="shared" si="84"/>
        <v>68.561403508771932</v>
      </c>
      <c r="P128" s="105">
        <f t="shared" si="79"/>
        <v>0</v>
      </c>
      <c r="Q128" s="143">
        <f t="shared" si="80"/>
        <v>-7.2280701754385888</v>
      </c>
      <c r="R128" s="145">
        <f t="shared" si="81"/>
        <v>0.90462962962962967</v>
      </c>
      <c r="S128" s="919"/>
      <c r="T128" s="232">
        <v>0.89444444444444426</v>
      </c>
      <c r="U128" s="232">
        <v>0.92569444444444426</v>
      </c>
      <c r="V128" s="83">
        <v>8</v>
      </c>
      <c r="W128" s="93">
        <f t="shared" si="70"/>
        <v>45</v>
      </c>
      <c r="X128" s="116"/>
      <c r="Y128" s="116"/>
      <c r="Z128" s="105"/>
      <c r="AA128" s="105"/>
      <c r="AB128" s="897"/>
      <c r="AC128" s="897"/>
      <c r="AD128" s="357"/>
      <c r="AE128" s="357"/>
      <c r="AF128" s="97">
        <f t="shared" si="61"/>
        <v>-137.33333333333326</v>
      </c>
      <c r="AG128" s="100">
        <f t="shared" si="62"/>
        <v>0.90462962962962967</v>
      </c>
      <c r="AH128" s="913"/>
    </row>
    <row r="129" spans="1:34" ht="19.2" customHeight="1">
      <c r="A129" s="918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927</v>
      </c>
      <c r="H129" s="92">
        <f t="shared" si="82"/>
        <v>53923.590000000004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1463.6842105263147</v>
      </c>
      <c r="O129" s="142">
        <f t="shared" si="84"/>
        <v>91.480263157894669</v>
      </c>
      <c r="P129" s="105">
        <f t="shared" si="79"/>
        <v>0</v>
      </c>
      <c r="Q129" s="143">
        <f t="shared" si="80"/>
        <v>-10.769736842105331</v>
      </c>
      <c r="R129" s="145">
        <f t="shared" si="81"/>
        <v>0.8946725003217082</v>
      </c>
      <c r="S129" s="919"/>
      <c r="T129" s="232">
        <v>0.92986111111111092</v>
      </c>
      <c r="U129" s="232">
        <v>0.95624999999999982</v>
      </c>
      <c r="V129" s="83">
        <v>6</v>
      </c>
      <c r="W129" s="93">
        <f t="shared" si="70"/>
        <v>38.000000000000028</v>
      </c>
      <c r="X129" s="116"/>
      <c r="Y129" s="116"/>
      <c r="Z129" s="105"/>
      <c r="AA129" s="105"/>
      <c r="AB129" s="897"/>
      <c r="AC129" s="897"/>
      <c r="AD129" s="357"/>
      <c r="AE129" s="357"/>
      <c r="AF129" s="168">
        <f t="shared" si="61"/>
        <v>-172.3157894736853</v>
      </c>
      <c r="AG129" s="169">
        <f t="shared" si="62"/>
        <v>0.8946725003217082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919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897"/>
      <c r="AC130" s="897"/>
      <c r="AD130" s="357"/>
      <c r="AE130" s="357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19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897"/>
      <c r="AC131" s="897"/>
      <c r="AD131" s="357"/>
      <c r="AE131" s="357"/>
      <c r="AF131" s="97">
        <f t="shared" si="61"/>
        <v>0</v>
      </c>
      <c r="AG131" s="100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19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897"/>
      <c r="AC132" s="897"/>
      <c r="AD132" s="357"/>
      <c r="AE132" s="357"/>
      <c r="AF132" s="127"/>
      <c r="AG132" s="134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19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897"/>
      <c r="AC133" s="897"/>
      <c r="AD133" s="357"/>
      <c r="AE133" s="357"/>
      <c r="AF133" s="127"/>
      <c r="AG133" s="134"/>
      <c r="AH133" s="913"/>
    </row>
    <row r="134" spans="1:34" ht="19.2" customHeight="1">
      <c r="A134" s="918"/>
      <c r="B134" s="239">
        <v>0</v>
      </c>
      <c r="C134" s="160" t="s">
        <v>375</v>
      </c>
      <c r="D134" s="893" t="s">
        <v>351</v>
      </c>
      <c r="E134" s="893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18.375</v>
      </c>
      <c r="N134" s="323">
        <f t="shared" si="85"/>
        <v>1367.4694163408863</v>
      </c>
      <c r="O134" s="324">
        <f t="shared" si="85"/>
        <v>74.888884193080287</v>
      </c>
      <c r="P134" s="102">
        <f t="shared" ref="P134:P143" si="86">M134-J134</f>
        <v>-0.125</v>
      </c>
      <c r="Q134" s="209">
        <f t="shared" ref="Q134:Q143" si="87">O134-L134</f>
        <v>-7.6963549464351644</v>
      </c>
      <c r="R134" s="325">
        <f t="shared" ref="R134:R143" si="88">O134/L134</f>
        <v>0.90680713615863828</v>
      </c>
      <c r="S134" s="9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0</v>
      </c>
      <c r="AF134" s="97">
        <f t="shared" si="61"/>
        <v>-146.65558365911374</v>
      </c>
      <c r="AG134" s="100">
        <f t="shared" si="62"/>
        <v>0.90314169328218363</v>
      </c>
      <c r="AH134" s="913"/>
    </row>
    <row r="135" spans="1:34" ht="19.2" customHeight="1">
      <c r="A135" s="899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998</v>
      </c>
      <c r="H135" s="326">
        <f t="shared" ref="H135:H146" si="89">F135*G135</f>
        <v>50568.66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1330.6666666666665</v>
      </c>
      <c r="O135" s="177">
        <f t="shared" ref="O135:O143" si="91">N135/M135</f>
        <v>73.925925925925924</v>
      </c>
      <c r="P135" s="105">
        <f t="shared" si="86"/>
        <v>0</v>
      </c>
      <c r="Q135" s="143">
        <f t="shared" si="87"/>
        <v>-9.4074074074074048</v>
      </c>
      <c r="R135" s="145">
        <f t="shared" si="88"/>
        <v>0.88711111111111118</v>
      </c>
      <c r="S135" s="903">
        <f>R147</f>
        <v>0.9055592658947561</v>
      </c>
      <c r="T135" s="327">
        <v>0.5</v>
      </c>
      <c r="U135" s="232">
        <v>0.53125</v>
      </c>
      <c r="V135" s="182">
        <v>5</v>
      </c>
      <c r="W135" s="328">
        <f t="shared" ref="W135:W147" si="92">(U135-T135)*24*60</f>
        <v>45</v>
      </c>
      <c r="X135" s="104"/>
      <c r="Y135" s="104"/>
      <c r="Z135" s="105"/>
      <c r="AA135" s="105"/>
      <c r="AB135" s="897"/>
      <c r="AC135" s="897"/>
      <c r="AD135" s="357"/>
      <c r="AE135" s="357"/>
      <c r="AF135" s="178">
        <f t="shared" si="61"/>
        <v>-169.33333333333348</v>
      </c>
      <c r="AG135" s="184">
        <f t="shared" si="62"/>
        <v>0.88711111111111096</v>
      </c>
      <c r="AH135" s="896">
        <f>AG147</f>
        <v>0.90594329500588489</v>
      </c>
    </row>
    <row r="136" spans="1:34" ht="19.2" customHeight="1">
      <c r="A136" s="900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1041</v>
      </c>
      <c r="H136" s="140">
        <f t="shared" si="89"/>
        <v>55454.07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1328.9361702127662</v>
      </c>
      <c r="O136" s="142">
        <f t="shared" si="91"/>
        <v>83.058510638297889</v>
      </c>
      <c r="P136" s="105">
        <f t="shared" si="86"/>
        <v>0</v>
      </c>
      <c r="Q136" s="143">
        <f t="shared" si="87"/>
        <v>-10.691489361702111</v>
      </c>
      <c r="R136" s="145">
        <f t="shared" si="88"/>
        <v>0.88595744680851085</v>
      </c>
      <c r="S136" s="903"/>
      <c r="T136" s="327">
        <v>0.53541666666666665</v>
      </c>
      <c r="U136" s="232">
        <v>0.56805555555555554</v>
      </c>
      <c r="V136" s="182">
        <v>6</v>
      </c>
      <c r="W136" s="328">
        <f t="shared" si="92"/>
        <v>46.999999999999993</v>
      </c>
      <c r="X136" s="104"/>
      <c r="Y136" s="104"/>
      <c r="Z136" s="105"/>
      <c r="AA136" s="105"/>
      <c r="AB136" s="897"/>
      <c r="AC136" s="897"/>
      <c r="AD136" s="357"/>
      <c r="AE136" s="357"/>
      <c r="AF136" s="97">
        <f t="shared" si="61"/>
        <v>-171.06382978723377</v>
      </c>
      <c r="AG136" s="190">
        <f t="shared" si="62"/>
        <v>0.88595744680851085</v>
      </c>
      <c r="AH136" s="896"/>
    </row>
    <row r="137" spans="1:34" ht="19.2" customHeight="1">
      <c r="A137" s="900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1608</v>
      </c>
      <c r="H137" s="140">
        <f t="shared" si="89"/>
        <v>92837.88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1321.6438356164372</v>
      </c>
      <c r="O137" s="142">
        <f t="shared" si="91"/>
        <v>82.602739726027323</v>
      </c>
      <c r="P137" s="105">
        <f t="shared" si="86"/>
        <v>0</v>
      </c>
      <c r="Q137" s="143">
        <f t="shared" si="87"/>
        <v>-15.209760273972677</v>
      </c>
      <c r="R137" s="145">
        <f t="shared" si="88"/>
        <v>0.84450085342903336</v>
      </c>
      <c r="S137" s="903"/>
      <c r="T137" s="232">
        <v>0.58333333333333326</v>
      </c>
      <c r="U137" s="232">
        <v>0.63402777777777775</v>
      </c>
      <c r="V137" s="329">
        <v>22</v>
      </c>
      <c r="W137" s="328">
        <f t="shared" si="92"/>
        <v>73.000000000000057</v>
      </c>
      <c r="X137" s="104">
        <v>0.57222222222222219</v>
      </c>
      <c r="Y137" s="104">
        <v>0.58194444444444449</v>
      </c>
      <c r="Z137" s="105"/>
      <c r="AA137" s="105"/>
      <c r="AB137" s="897"/>
      <c r="AC137" s="897"/>
      <c r="AD137" s="357"/>
      <c r="AE137" s="357"/>
      <c r="AF137" s="97">
        <f t="shared" si="61"/>
        <v>-243.35616438356283</v>
      </c>
      <c r="AG137" s="190">
        <f t="shared" si="62"/>
        <v>0.84450085342903336</v>
      </c>
      <c r="AH137" s="896"/>
    </row>
    <row r="138" spans="1:34" ht="19.2" customHeight="1">
      <c r="A138" s="900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1535</v>
      </c>
      <c r="H138" s="140">
        <f t="shared" si="89"/>
        <v>78254.299999999988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1334.7826086956507</v>
      </c>
      <c r="O138" s="142">
        <f t="shared" si="91"/>
        <v>66.739130434782538</v>
      </c>
      <c r="P138" s="105">
        <f t="shared" si="86"/>
        <v>0</v>
      </c>
      <c r="Q138" s="143">
        <f t="shared" si="87"/>
        <v>-5.2608695652174617</v>
      </c>
      <c r="R138" s="316">
        <f t="shared" si="88"/>
        <v>0.92693236714975746</v>
      </c>
      <c r="S138" s="903"/>
      <c r="T138" s="232">
        <v>0.70833333333333337</v>
      </c>
      <c r="U138" s="232">
        <v>0.75625000000000009</v>
      </c>
      <c r="V138" s="329">
        <v>5</v>
      </c>
      <c r="W138" s="328">
        <f t="shared" si="92"/>
        <v>69.000000000000071</v>
      </c>
      <c r="X138" s="104"/>
      <c r="Y138" s="104"/>
      <c r="Z138" s="105"/>
      <c r="AA138" s="105"/>
      <c r="AB138" s="897"/>
      <c r="AC138" s="897"/>
      <c r="AD138" s="357"/>
      <c r="AE138" s="357"/>
      <c r="AF138" s="97">
        <f t="shared" si="61"/>
        <v>-105.21739130434935</v>
      </c>
      <c r="AG138" s="190">
        <f t="shared" si="62"/>
        <v>0.92693236714975735</v>
      </c>
      <c r="AH138" s="896"/>
    </row>
    <row r="139" spans="1:34" ht="19.2" customHeight="1">
      <c r="A139" s="900"/>
      <c r="B139" s="83" t="s">
        <v>241</v>
      </c>
      <c r="C139" s="233"/>
      <c r="D139" s="88" t="s">
        <v>204</v>
      </c>
      <c r="E139" s="89"/>
      <c r="F139" s="90">
        <v>50.67</v>
      </c>
      <c r="G139" s="107">
        <v>961</v>
      </c>
      <c r="H139" s="140">
        <f t="shared" si="89"/>
        <v>48693.87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1372.8571428571424</v>
      </c>
      <c r="O139" s="177">
        <f t="shared" si="91"/>
        <v>80.756302521008379</v>
      </c>
      <c r="P139" s="105">
        <f t="shared" si="86"/>
        <v>0</v>
      </c>
      <c r="Q139" s="143">
        <f t="shared" si="87"/>
        <v>-7.4789915966386786</v>
      </c>
      <c r="R139" s="145">
        <f t="shared" si="88"/>
        <v>0.91523809523809496</v>
      </c>
      <c r="S139" s="903"/>
      <c r="T139" s="232">
        <v>0.76111111111111118</v>
      </c>
      <c r="U139" s="232">
        <v>0.79027777777777786</v>
      </c>
      <c r="V139" s="330">
        <v>7</v>
      </c>
      <c r="W139" s="328">
        <f t="shared" si="92"/>
        <v>42.000000000000014</v>
      </c>
      <c r="X139" s="104"/>
      <c r="Y139" s="104"/>
      <c r="Z139" s="105"/>
      <c r="AA139" s="105"/>
      <c r="AB139" s="897"/>
      <c r="AC139" s="897"/>
      <c r="AD139" s="357"/>
      <c r="AE139" s="357"/>
      <c r="AF139" s="97">
        <f t="shared" si="61"/>
        <v>-127.14285714285757</v>
      </c>
      <c r="AG139" s="190">
        <f t="shared" si="62"/>
        <v>0.91523809523809496</v>
      </c>
      <c r="AH139" s="896"/>
    </row>
    <row r="140" spans="1:34" ht="19.2" customHeight="1">
      <c r="A140" s="901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1652</v>
      </c>
      <c r="H140" s="140">
        <f t="shared" si="89"/>
        <v>84119.84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1339.4594594594585</v>
      </c>
      <c r="O140" s="142">
        <f t="shared" si="91"/>
        <v>70.497866287339917</v>
      </c>
      <c r="P140" s="105">
        <f t="shared" si="86"/>
        <v>0</v>
      </c>
      <c r="Q140" s="143">
        <f t="shared" si="87"/>
        <v>-5.291607396870603</v>
      </c>
      <c r="R140" s="145">
        <f t="shared" si="88"/>
        <v>0.93018018018017956</v>
      </c>
      <c r="S140" s="904"/>
      <c r="T140" s="270">
        <v>0.79444444444444451</v>
      </c>
      <c r="U140" s="332">
        <v>0.84583333333333344</v>
      </c>
      <c r="V140" s="333">
        <v>6</v>
      </c>
      <c r="W140" s="328">
        <f t="shared" si="92"/>
        <v>74.000000000000057</v>
      </c>
      <c r="X140" s="104"/>
      <c r="Y140" s="104"/>
      <c r="Z140" s="105"/>
      <c r="AA140" s="105"/>
      <c r="AB140" s="897"/>
      <c r="AC140" s="897"/>
      <c r="AD140" s="357"/>
      <c r="AE140" s="357"/>
      <c r="AF140" s="97">
        <f t="shared" si="61"/>
        <v>-100.54054054054154</v>
      </c>
      <c r="AG140" s="190">
        <f t="shared" si="62"/>
        <v>0.93018018018017945</v>
      </c>
      <c r="AH140" s="896"/>
    </row>
    <row r="141" spans="1:34" ht="19.2" customHeight="1">
      <c r="A141" s="901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874</v>
      </c>
      <c r="H141" s="140">
        <f t="shared" si="89"/>
        <v>44285.58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1344.6153846153838</v>
      </c>
      <c r="O141" s="142">
        <f t="shared" si="91"/>
        <v>79.09502262443435</v>
      </c>
      <c r="P141" s="105">
        <f t="shared" si="86"/>
        <v>0</v>
      </c>
      <c r="Q141" s="143">
        <f t="shared" si="87"/>
        <v>-5.6108597285068242</v>
      </c>
      <c r="R141" s="145">
        <f t="shared" si="88"/>
        <v>0.93376068376068333</v>
      </c>
      <c r="S141" s="904"/>
      <c r="T141" s="270">
        <v>0.86180555555555571</v>
      </c>
      <c r="U141" s="332">
        <v>0.88888888888888906</v>
      </c>
      <c r="V141" s="108">
        <v>23</v>
      </c>
      <c r="W141" s="328">
        <f t="shared" si="92"/>
        <v>39.000000000000021</v>
      </c>
      <c r="X141" s="104">
        <v>0.85069444444444453</v>
      </c>
      <c r="Y141" s="104">
        <v>0.86111111111111116</v>
      </c>
      <c r="Z141" s="105"/>
      <c r="AA141" s="105"/>
      <c r="AB141" s="897"/>
      <c r="AC141" s="897"/>
      <c r="AD141" s="357"/>
      <c r="AE141" s="357"/>
      <c r="AF141" s="97">
        <f t="shared" si="61"/>
        <v>-95.384615384616154</v>
      </c>
      <c r="AG141" s="190">
        <f t="shared" si="62"/>
        <v>0.93376068376068322</v>
      </c>
      <c r="AH141" s="896"/>
    </row>
    <row r="142" spans="1:34" ht="19.2" customHeight="1">
      <c r="A142" s="901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1239</v>
      </c>
      <c r="H142" s="140">
        <f t="shared" si="89"/>
        <v>62557.11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1351.6363636363644</v>
      </c>
      <c r="O142" s="142">
        <f t="shared" si="91"/>
        <v>96.545454545454604</v>
      </c>
      <c r="P142" s="105">
        <f t="shared" si="86"/>
        <v>0</v>
      </c>
      <c r="Q142" s="143">
        <f t="shared" si="87"/>
        <v>-6.3116883116882576</v>
      </c>
      <c r="R142" s="316">
        <f t="shared" si="88"/>
        <v>0.93863636363636416</v>
      </c>
      <c r="S142" s="904"/>
      <c r="T142" s="270">
        <v>0.89236111111111127</v>
      </c>
      <c r="U142" s="332">
        <v>0.93055555555555569</v>
      </c>
      <c r="V142" s="108">
        <v>5</v>
      </c>
      <c r="W142" s="328">
        <f t="shared" si="92"/>
        <v>54.999999999999964</v>
      </c>
      <c r="X142" s="104"/>
      <c r="Y142" s="104"/>
      <c r="Z142" s="105"/>
      <c r="AA142" s="105"/>
      <c r="AB142" s="897"/>
      <c r="AC142" s="897"/>
      <c r="AD142" s="357"/>
      <c r="AE142" s="357"/>
      <c r="AF142" s="97">
        <f t="shared" si="61"/>
        <v>-88.363636363635578</v>
      </c>
      <c r="AG142" s="190">
        <f t="shared" si="62"/>
        <v>0.93863636363636416</v>
      </c>
      <c r="AH142" s="896"/>
    </row>
    <row r="143" spans="1:34" ht="19.2" customHeight="1">
      <c r="A143" s="901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1392</v>
      </c>
      <c r="H143" s="140">
        <f t="shared" si="89"/>
        <v>71075.520000000004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1347.0967741935494</v>
      </c>
      <c r="O143" s="177">
        <f t="shared" si="91"/>
        <v>84.19354838709684</v>
      </c>
      <c r="P143" s="105">
        <f t="shared" si="86"/>
        <v>0</v>
      </c>
      <c r="Q143" s="143">
        <f t="shared" si="87"/>
        <v>-9.5564516129031603</v>
      </c>
      <c r="R143" s="145">
        <f t="shared" si="88"/>
        <v>0.89806451612903293</v>
      </c>
      <c r="S143" s="904"/>
      <c r="T143" s="270">
        <v>0.93611111111111123</v>
      </c>
      <c r="U143" s="332">
        <v>0.97916666666666674</v>
      </c>
      <c r="V143" s="108">
        <v>8</v>
      </c>
      <c r="W143" s="328">
        <f t="shared" si="92"/>
        <v>61.999999999999943</v>
      </c>
      <c r="X143" s="104"/>
      <c r="Y143" s="104"/>
      <c r="Z143" s="105"/>
      <c r="AA143" s="105"/>
      <c r="AB143" s="897"/>
      <c r="AC143" s="897"/>
      <c r="AD143" s="357"/>
      <c r="AE143" s="357"/>
      <c r="AF143" s="97">
        <f t="shared" si="61"/>
        <v>-152.90322580645056</v>
      </c>
      <c r="AG143" s="190">
        <f t="shared" si="62"/>
        <v>0.89806451612903293</v>
      </c>
      <c r="AH143" s="896"/>
    </row>
    <row r="144" spans="1:34" ht="19.2" customHeight="1">
      <c r="A144" s="901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904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897"/>
      <c r="AC144" s="897"/>
      <c r="AD144" s="357"/>
      <c r="AE144" s="357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04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897"/>
      <c r="AC145" s="897"/>
      <c r="AD145" s="357"/>
      <c r="AE145" s="357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04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897"/>
      <c r="AC146" s="897"/>
      <c r="AD146" s="357"/>
      <c r="AE146" s="357"/>
      <c r="AF146" s="105"/>
      <c r="AG146" s="145"/>
      <c r="AH146" s="896"/>
    </row>
    <row r="147" spans="1:34" ht="19.2" customHeight="1">
      <c r="A147" s="902"/>
      <c r="B147" s="337">
        <v>0</v>
      </c>
      <c r="C147" s="160" t="s">
        <v>377</v>
      </c>
      <c r="D147" s="893" t="s">
        <v>351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1341.2993784392686</v>
      </c>
      <c r="O147" s="324">
        <f t="shared" si="93"/>
        <v>79.712722343374196</v>
      </c>
      <c r="P147" s="102">
        <f t="shared" ref="P147:P152" si="94">M147-J147</f>
        <v>0</v>
      </c>
      <c r="Q147" s="209">
        <f t="shared" ref="Q147:Q152" si="95">O147-L147</f>
        <v>-8.3132361394341387</v>
      </c>
      <c r="R147" s="339">
        <f t="shared" ref="R147:R152" si="96">O147/L147</f>
        <v>0.9055592658947561</v>
      </c>
      <c r="S147" s="905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1"/>
        <v>-139.25617711628706</v>
      </c>
      <c r="AG147" s="340">
        <f t="shared" si="62"/>
        <v>0.90594329500588489</v>
      </c>
      <c r="AH147" s="896"/>
    </row>
    <row r="148" spans="1:34" ht="19.2" customHeight="1">
      <c r="A148" s="908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1350.6</v>
      </c>
      <c r="H148" s="140">
        <f t="shared" ref="H148:H172" si="97">F148*G148</f>
        <v>49864.152000000002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1558.3846153846162</v>
      </c>
      <c r="O148" s="95">
        <f t="shared" ref="O148:O152" si="99">N148/M148</f>
        <v>129.86538461538467</v>
      </c>
      <c r="P148" s="97">
        <f t="shared" si="94"/>
        <v>0</v>
      </c>
      <c r="Q148" s="98">
        <f t="shared" si="95"/>
        <v>-36.801282051281987</v>
      </c>
      <c r="R148" s="100">
        <f t="shared" si="96"/>
        <v>0.77919230769230807</v>
      </c>
      <c r="S148" s="909">
        <f>R160</f>
        <v>0.91011202098545163</v>
      </c>
      <c r="T148" s="327">
        <v>0.45833333333333331</v>
      </c>
      <c r="U148" s="232">
        <v>0.49444444444444441</v>
      </c>
      <c r="V148" s="83">
        <v>5</v>
      </c>
      <c r="W148" s="93">
        <f>(U148-T148)*24*60</f>
        <v>51.999999999999972</v>
      </c>
      <c r="X148" s="104"/>
      <c r="Y148" s="104"/>
      <c r="Z148" s="105"/>
      <c r="AA148" s="105"/>
      <c r="AB148" s="897"/>
      <c r="AC148" s="897"/>
      <c r="AD148" s="357"/>
      <c r="AE148" s="357"/>
      <c r="AF148" s="97">
        <f t="shared" si="61"/>
        <v>-441.61538461538385</v>
      </c>
      <c r="AG148" s="190">
        <f t="shared" si="62"/>
        <v>0.77919230769230807</v>
      </c>
      <c r="AH148" s="896">
        <f>AG160</f>
        <v>0.87481614357206838</v>
      </c>
    </row>
    <row r="149" spans="1:34" ht="19.2" customHeight="1">
      <c r="A149" s="908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507.9</v>
      </c>
      <c r="H149" s="140">
        <f t="shared" si="97"/>
        <v>13459.349999999999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1523.6999999999994</v>
      </c>
      <c r="O149" s="95">
        <f t="shared" si="99"/>
        <v>126.97499999999995</v>
      </c>
      <c r="P149" s="97">
        <f t="shared" si="94"/>
        <v>0</v>
      </c>
      <c r="Q149" s="98">
        <f t="shared" si="95"/>
        <v>-39.691666666666706</v>
      </c>
      <c r="R149" s="100">
        <f t="shared" si="96"/>
        <v>0.76184999999999981</v>
      </c>
      <c r="S149" s="910"/>
      <c r="T149" s="327">
        <v>0.49861111111111106</v>
      </c>
      <c r="U149" s="232">
        <v>0.51249999999999996</v>
      </c>
      <c r="V149" s="83">
        <v>6</v>
      </c>
      <c r="W149" s="93">
        <f t="shared" ref="W149:W159" si="100">(U149-T149)*24*60</f>
        <v>20.000000000000007</v>
      </c>
      <c r="X149" s="104"/>
      <c r="Y149" s="104"/>
      <c r="Z149" s="105"/>
      <c r="AA149" s="105"/>
      <c r="AB149" s="897"/>
      <c r="AC149" s="897"/>
      <c r="AD149" s="357"/>
      <c r="AE149" s="357"/>
      <c r="AF149" s="97">
        <f t="shared" si="61"/>
        <v>-476.30000000000064</v>
      </c>
      <c r="AG149" s="190">
        <f t="shared" si="62"/>
        <v>0.76184999999999969</v>
      </c>
      <c r="AH149" s="898"/>
    </row>
    <row r="150" spans="1:34" ht="19.2" customHeight="1">
      <c r="A150" s="908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1755.0000000000061</v>
      </c>
      <c r="O150" s="95">
        <f t="shared" si="99"/>
        <v>219.37500000000077</v>
      </c>
      <c r="P150" s="97">
        <f t="shared" si="94"/>
        <v>0</v>
      </c>
      <c r="Q150" s="98">
        <f t="shared" si="95"/>
        <v>31.875000000000767</v>
      </c>
      <c r="R150" s="100">
        <f t="shared" si="96"/>
        <v>1.1700000000000041</v>
      </c>
      <c r="S150" s="910"/>
      <c r="T150" s="327">
        <v>0.70833333333333337</v>
      </c>
      <c r="U150" s="232">
        <v>0.71111111111111114</v>
      </c>
      <c r="V150" s="83">
        <v>5</v>
      </c>
      <c r="W150" s="93">
        <f t="shared" si="100"/>
        <v>3.9999999999999858</v>
      </c>
      <c r="X150" s="291"/>
      <c r="Y150" s="291"/>
      <c r="Z150" s="292"/>
      <c r="AA150" s="292"/>
      <c r="AB150" s="897"/>
      <c r="AC150" s="897"/>
      <c r="AD150" s="357"/>
      <c r="AE150" s="357"/>
      <c r="AF150" s="97">
        <f t="shared" si="61"/>
        <v>255.00000000000614</v>
      </c>
      <c r="AG150" s="190">
        <f t="shared" si="62"/>
        <v>1.1700000000000041</v>
      </c>
      <c r="AH150" s="898"/>
    </row>
    <row r="151" spans="1:34" s="293" customFormat="1" ht="19.2" customHeight="1">
      <c r="A151" s="908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1558</v>
      </c>
      <c r="H151" s="140">
        <f t="shared" si="97"/>
        <v>44512.06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1416.3636363636379</v>
      </c>
      <c r="O151" s="95">
        <f t="shared" si="99"/>
        <v>177.04545454545473</v>
      </c>
      <c r="P151" s="97">
        <f t="shared" si="94"/>
        <v>0</v>
      </c>
      <c r="Q151" s="98">
        <f t="shared" si="95"/>
        <v>-10.454545454545269</v>
      </c>
      <c r="R151" s="100">
        <f t="shared" si="96"/>
        <v>0.94424242424242522</v>
      </c>
      <c r="S151" s="910"/>
      <c r="T151" s="327">
        <v>0.71527777777777779</v>
      </c>
      <c r="U151" s="232">
        <v>0.76111111111111107</v>
      </c>
      <c r="V151" s="83">
        <v>6</v>
      </c>
      <c r="W151" s="93">
        <f t="shared" si="100"/>
        <v>65.999999999999929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-83.636363636362148</v>
      </c>
      <c r="AG151" s="190">
        <f t="shared" si="62"/>
        <v>0.94424242424242522</v>
      </c>
      <c r="AH151" s="898"/>
    </row>
    <row r="152" spans="1:34" s="293" customFormat="1" ht="19.2" customHeight="1">
      <c r="A152" s="908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565</v>
      </c>
      <c r="H152" s="140">
        <f t="shared" si="97"/>
        <v>30792.5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98"/>
        <v>1129.999999999998</v>
      </c>
      <c r="O152" s="95">
        <f t="shared" si="99"/>
        <v>53.809523809523711</v>
      </c>
      <c r="P152" s="97">
        <f t="shared" si="94"/>
        <v>0</v>
      </c>
      <c r="Q152" s="98">
        <f t="shared" si="95"/>
        <v>-14.761904761904859</v>
      </c>
      <c r="R152" s="100">
        <f t="shared" si="96"/>
        <v>0.78472222222222077</v>
      </c>
      <c r="S152" s="910"/>
      <c r="T152" s="342">
        <v>0.76597222222222217</v>
      </c>
      <c r="U152" s="270">
        <v>0.78680555555555554</v>
      </c>
      <c r="V152" s="114">
        <v>7</v>
      </c>
      <c r="W152" s="93">
        <f t="shared" si="100"/>
        <v>30.000000000000053</v>
      </c>
      <c r="X152" s="294"/>
      <c r="Y152" s="294"/>
      <c r="Z152" s="292"/>
      <c r="AA152" s="292"/>
      <c r="AB152" s="897"/>
      <c r="AC152" s="897"/>
      <c r="AD152" s="296"/>
      <c r="AE152" s="296">
        <v>1</v>
      </c>
      <c r="AF152" s="97">
        <f t="shared" si="61"/>
        <v>-310.00000000000205</v>
      </c>
      <c r="AG152" s="190">
        <f t="shared" si="62"/>
        <v>0.78472222222222077</v>
      </c>
      <c r="AH152" s="898"/>
    </row>
    <row r="153" spans="1:34" s="293" customFormat="1" ht="19.2" customHeight="1">
      <c r="A153" s="90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10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10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10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10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10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379</v>
      </c>
      <c r="D160" s="906" t="s">
        <v>351</v>
      </c>
      <c r="E160" s="907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12.2</v>
      </c>
      <c r="N160" s="350">
        <f t="shared" si="101"/>
        <v>1476.6896503496514</v>
      </c>
      <c r="O160" s="351">
        <f t="shared" si="101"/>
        <v>141.41407259407276</v>
      </c>
      <c r="P160" s="127">
        <f t="shared" ref="P160:P164" si="102">M160-J160</f>
        <v>0</v>
      </c>
      <c r="Q160" s="128">
        <f t="shared" ref="Q160:Q164" si="103">O160-L160</f>
        <v>-13.966879786879588</v>
      </c>
      <c r="R160" s="352">
        <f>O160/L160</f>
        <v>0.91011202098545163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1</v>
      </c>
      <c r="AF160" s="127">
        <f t="shared" si="61"/>
        <v>-211.3103496503486</v>
      </c>
      <c r="AG160" s="200">
        <f t="shared" si="62"/>
        <v>0.87481614357206838</v>
      </c>
      <c r="AH160" s="898"/>
    </row>
    <row r="161" spans="1:36" ht="19.2" customHeight="1">
      <c r="A161" s="895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2490</v>
      </c>
      <c r="H161" s="140">
        <f t="shared" ref="H161:H170" si="104">F161*G161</f>
        <v>75023.7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1090.5109489051099</v>
      </c>
      <c r="O161" s="142">
        <f t="shared" ref="O161:O164" si="106">N161/M161</f>
        <v>60.583941605839442</v>
      </c>
      <c r="P161" s="105">
        <f t="shared" si="102"/>
        <v>0</v>
      </c>
      <c r="Q161" s="143">
        <f t="shared" si="103"/>
        <v>-6.0827250608272294</v>
      </c>
      <c r="R161" s="145">
        <f t="shared" ref="R161:R164" si="107">O161/L161</f>
        <v>0.90875912408759152</v>
      </c>
      <c r="S161" s="896">
        <f>R173</f>
        <v>0.92965531895568265</v>
      </c>
      <c r="T161" s="101">
        <v>0.16666666666666666</v>
      </c>
      <c r="U161" s="101">
        <v>0.26180555555555551</v>
      </c>
      <c r="V161" s="357">
        <v>5</v>
      </c>
      <c r="W161" s="146">
        <f t="shared" ref="W161:W172" si="108">(U161-T161)*24*60</f>
        <v>136.99999999999994</v>
      </c>
      <c r="X161" s="154"/>
      <c r="Y161" s="154"/>
      <c r="Z161" s="105"/>
      <c r="AA161" s="105"/>
      <c r="AB161" s="897"/>
      <c r="AC161" s="897"/>
      <c r="AD161" s="357"/>
      <c r="AE161" s="357"/>
      <c r="AF161" s="105">
        <f t="shared" si="61"/>
        <v>-109.4890510948901</v>
      </c>
      <c r="AG161" s="145">
        <f t="shared" si="62"/>
        <v>0.90875912408759163</v>
      </c>
      <c r="AH161" s="896">
        <f>AG173</f>
        <v>0.93126058296549474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2808</v>
      </c>
      <c r="H162" s="140">
        <f t="shared" si="104"/>
        <v>96117.84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2160.0000000000014</v>
      </c>
      <c r="O162" s="142">
        <f t="shared" si="106"/>
        <v>166.15384615384625</v>
      </c>
      <c r="P162" s="105">
        <f t="shared" si="102"/>
        <v>0</v>
      </c>
      <c r="Q162" s="143">
        <f t="shared" si="103"/>
        <v>-6.9230769230768203</v>
      </c>
      <c r="R162" s="145">
        <f t="shared" si="107"/>
        <v>0.96000000000000063</v>
      </c>
      <c r="S162" s="896"/>
      <c r="T162" s="101">
        <v>0.27777777777777773</v>
      </c>
      <c r="U162" s="101">
        <v>0.33194444444444438</v>
      </c>
      <c r="V162" s="357">
        <v>23</v>
      </c>
      <c r="W162" s="146">
        <f t="shared" si="108"/>
        <v>77.999999999999957</v>
      </c>
      <c r="X162" s="154">
        <v>0.26666666666666666</v>
      </c>
      <c r="Y162" s="154">
        <v>0.27638888888888885</v>
      </c>
      <c r="Z162" s="105"/>
      <c r="AA162" s="105"/>
      <c r="AB162" s="897"/>
      <c r="AC162" s="897"/>
      <c r="AD162" s="357"/>
      <c r="AE162" s="357"/>
      <c r="AF162" s="105">
        <f t="shared" si="61"/>
        <v>-89.999999999998636</v>
      </c>
      <c r="AG162" s="145">
        <f t="shared" si="62"/>
        <v>0.96000000000000063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4016</v>
      </c>
      <c r="H163" s="140">
        <f t="shared" si="104"/>
        <v>137467.68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2190.545454545454</v>
      </c>
      <c r="O163" s="142">
        <f t="shared" si="106"/>
        <v>199.14049586776855</v>
      </c>
      <c r="P163" s="105">
        <f t="shared" si="102"/>
        <v>0</v>
      </c>
      <c r="Q163" s="143">
        <f t="shared" si="103"/>
        <v>-5.4049586776859826</v>
      </c>
      <c r="R163" s="145">
        <f t="shared" si="107"/>
        <v>0.97357575757575743</v>
      </c>
      <c r="S163" s="896"/>
      <c r="T163" s="101">
        <v>0.33611111111111103</v>
      </c>
      <c r="U163" s="101">
        <v>0.41249999999999992</v>
      </c>
      <c r="V163" s="357">
        <v>6</v>
      </c>
      <c r="W163" s="146">
        <f t="shared" si="108"/>
        <v>110.00000000000001</v>
      </c>
      <c r="X163" s="154"/>
      <c r="Y163" s="154"/>
      <c r="Z163" s="105"/>
      <c r="AA163" s="105"/>
      <c r="AB163" s="897"/>
      <c r="AC163" s="897"/>
      <c r="AD163" s="357"/>
      <c r="AE163" s="357"/>
      <c r="AF163" s="105">
        <f t="shared" si="61"/>
        <v>-59.454545454545951</v>
      </c>
      <c r="AG163" s="145">
        <f t="shared" si="62"/>
        <v>0.97357575757575732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6196</v>
      </c>
      <c r="H164" s="140">
        <f t="shared" si="104"/>
        <v>225596.36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2445.78947368421</v>
      </c>
      <c r="O164" s="142">
        <f t="shared" si="106"/>
        <v>244.57894736842098</v>
      </c>
      <c r="P164" s="105">
        <f t="shared" si="102"/>
        <v>0</v>
      </c>
      <c r="Q164" s="143">
        <f t="shared" si="103"/>
        <v>-32.321052631578993</v>
      </c>
      <c r="R164" s="145">
        <f t="shared" si="107"/>
        <v>0.88327536066602019</v>
      </c>
      <c r="S164" s="896"/>
      <c r="T164" s="101">
        <v>0.45277777777777767</v>
      </c>
      <c r="U164" s="101">
        <v>0.55833333333333324</v>
      </c>
      <c r="V164" s="357">
        <v>5</v>
      </c>
      <c r="W164" s="146">
        <f t="shared" si="108"/>
        <v>152.00000000000003</v>
      </c>
      <c r="X164" s="154"/>
      <c r="Y164" s="154"/>
      <c r="Z164" s="105"/>
      <c r="AA164" s="105"/>
      <c r="AB164" s="897"/>
      <c r="AC164" s="897"/>
      <c r="AD164" s="357"/>
      <c r="AE164" s="357"/>
      <c r="AF164" s="105">
        <f>N164-K164</f>
        <v>-323.21052631579005</v>
      </c>
      <c r="AG164" s="145">
        <f>N164/K164</f>
        <v>0.88327536066602019</v>
      </c>
      <c r="AH164" s="896"/>
    </row>
    <row r="165" spans="1:36" ht="19.2" customHeight="1">
      <c r="A165" s="895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896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897"/>
      <c r="AC165" s="897"/>
      <c r="AD165" s="357"/>
      <c r="AE165" s="357"/>
      <c r="AF165" s="105">
        <f>N165-K165</f>
        <v>0</v>
      </c>
      <c r="AG165" s="145" t="e">
        <f>N165/K165</f>
        <v>#DIV/0!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896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897"/>
      <c r="AC166" s="897"/>
      <c r="AD166" s="357"/>
      <c r="AE166" s="357"/>
      <c r="AF166" s="105">
        <f>N166-K166</f>
        <v>0</v>
      </c>
      <c r="AG166" s="145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896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897"/>
      <c r="AC167" s="897"/>
      <c r="AD167" s="357"/>
      <c r="AE167" s="357"/>
      <c r="AF167" s="105">
        <f t="shared" si="61"/>
        <v>0</v>
      </c>
      <c r="AG167" s="14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896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897"/>
      <c r="AC168" s="897"/>
      <c r="AD168" s="357"/>
      <c r="AE168" s="357"/>
      <c r="AF168" s="105">
        <f t="shared" si="61"/>
        <v>0</v>
      </c>
      <c r="AG168" s="14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896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897"/>
      <c r="AC169" s="897"/>
      <c r="AD169" s="357"/>
      <c r="AE169" s="357"/>
      <c r="AF169" s="105">
        <f t="shared" si="61"/>
        <v>0</v>
      </c>
      <c r="AG169" s="14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896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897"/>
      <c r="AC170" s="897"/>
      <c r="AD170" s="357"/>
      <c r="AE170" s="357"/>
      <c r="AF170" s="105">
        <f t="shared" si="61"/>
        <v>0</v>
      </c>
      <c r="AG170" s="14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896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897"/>
      <c r="AC171" s="897"/>
      <c r="AD171" s="357"/>
      <c r="AE171" s="357"/>
      <c r="AF171" s="105"/>
      <c r="AG171" s="14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896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897"/>
      <c r="AC172" s="897"/>
      <c r="AD172" s="357"/>
      <c r="AE172" s="357"/>
      <c r="AF172" s="105"/>
      <c r="AG172" s="145"/>
      <c r="AH172" s="896"/>
    </row>
    <row r="173" spans="1:36" ht="19.2" customHeight="1">
      <c r="A173" s="895"/>
      <c r="B173" s="186">
        <v>0</v>
      </c>
      <c r="C173" s="160" t="s">
        <v>381</v>
      </c>
      <c r="D173" s="893" t="s">
        <v>351</v>
      </c>
      <c r="E173" s="893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1971.7114692836938</v>
      </c>
      <c r="O173" s="164">
        <f t="shared" si="109"/>
        <v>167.61430774896883</v>
      </c>
      <c r="P173" s="105">
        <f>M173-J173</f>
        <v>0</v>
      </c>
      <c r="Q173" s="143">
        <f>O173-L173</f>
        <v>-12.682953323292224</v>
      </c>
      <c r="R173" s="165">
        <f>O173/L173</f>
        <v>0.92965531895568265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0</v>
      </c>
      <c r="AF173" s="105">
        <f t="shared" si="61"/>
        <v>-145.53853071630624</v>
      </c>
      <c r="AG173" s="145">
        <f t="shared" si="62"/>
        <v>0.93126058296549474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33" sqref="AN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320</v>
      </c>
      <c r="E3" s="829"/>
      <c r="F3" s="818" t="s">
        <v>2</v>
      </c>
      <c r="G3" s="779"/>
      <c r="H3" s="830">
        <v>330869.16000000003</v>
      </c>
      <c r="I3" s="831"/>
      <c r="J3" s="818" t="s">
        <v>3</v>
      </c>
      <c r="K3" s="779"/>
      <c r="L3" s="823">
        <v>10446760.416336989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390.47211275313327</v>
      </c>
      <c r="G6" s="820"/>
      <c r="H6" s="798">
        <f>AVERAGE(D13:P13,Q13)</f>
        <v>137.2764283608891</v>
      </c>
      <c r="I6" s="799"/>
      <c r="J6" s="798">
        <f>AVERAGE(D30:E30,G30:H30)</f>
        <v>711.25</v>
      </c>
      <c r="K6" s="799"/>
      <c r="L6" s="800">
        <f>AVERAGE(J30:M30)</f>
        <v>955.87912087912082</v>
      </c>
      <c r="M6" s="801"/>
      <c r="N6" s="802">
        <v>0</v>
      </c>
      <c r="O6" s="787">
        <v>0</v>
      </c>
      <c r="P6" s="803">
        <v>12</v>
      </c>
      <c r="Q6" s="787">
        <v>9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362.98033374754016</v>
      </c>
      <c r="G7" s="791"/>
      <c r="H7" s="792">
        <f>AVERAGE(D14:P14,Q14)</f>
        <v>123.81401223482551</v>
      </c>
      <c r="I7" s="793"/>
      <c r="J7" s="792">
        <f>AVERAGE(D31:E31,G31:H31)</f>
        <v>718.37986503390448</v>
      </c>
      <c r="K7" s="793"/>
      <c r="L7" s="794">
        <f>AVERAGE(J31:M31)</f>
        <v>844.66292775567695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0.90759673263564622</v>
      </c>
      <c r="G8" s="797"/>
      <c r="H8" s="796">
        <f>AVERAGE(D15:O15,P15:Q15)</f>
        <v>0.89609176165399307</v>
      </c>
      <c r="I8" s="797"/>
      <c r="J8" s="796">
        <f>AVERAGE(D32:E32,G32:H32)</f>
        <v>0.97069373447705376</v>
      </c>
      <c r="K8" s="797"/>
      <c r="L8" s="796">
        <f>AVERAGE(J32:M32)</f>
        <v>0.88476712923002565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135.87261996904024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90.239916580667355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123.01202810114694</v>
      </c>
      <c r="E14" s="18">
        <v>99.902796120168446</v>
      </c>
      <c r="F14" s="18">
        <v>113.7051518739562</v>
      </c>
      <c r="G14" s="18">
        <v>269.2972501838625</v>
      </c>
      <c r="H14" s="18">
        <v>229.40460122193107</v>
      </c>
      <c r="I14" s="18">
        <v>77.64922960915122</v>
      </c>
      <c r="J14" s="18">
        <v>84.774763616092187</v>
      </c>
      <c r="K14" s="18">
        <v>76.10457498770144</v>
      </c>
      <c r="L14" s="18">
        <v>87.743123792304289</v>
      </c>
      <c r="M14" s="18">
        <v>71.32343842373578</v>
      </c>
      <c r="N14" s="18">
        <v>77.813994339805646</v>
      </c>
      <c r="O14" s="18">
        <v>122.04390800757332</v>
      </c>
      <c r="P14" s="18">
        <v>166.67432104357297</v>
      </c>
      <c r="Q14" s="8">
        <v>133.94698996655507</v>
      </c>
    </row>
    <row r="15" spans="2:17" ht="39.9" customHeight="1">
      <c r="B15" s="772"/>
      <c r="C15" s="28" t="s">
        <v>61</v>
      </c>
      <c r="D15" s="9">
        <f t="shared" ref="D15:Q15" si="0">D14/D13</f>
        <v>0.9053481719067189</v>
      </c>
      <c r="E15" s="9">
        <f t="shared" si="0"/>
        <v>0.82601228069394861</v>
      </c>
      <c r="F15" s="9">
        <f t="shared" si="0"/>
        <v>0.88587737636006769</v>
      </c>
      <c r="G15" s="9">
        <f t="shared" si="0"/>
        <v>0.89188853903104737</v>
      </c>
      <c r="H15" s="9">
        <f t="shared" si="0"/>
        <v>0.97323164154758646</v>
      </c>
      <c r="I15" s="9">
        <f t="shared" si="0"/>
        <v>0.89480590623492506</v>
      </c>
      <c r="J15" s="9">
        <f t="shared" si="0"/>
        <v>0.89175709648752655</v>
      </c>
      <c r="K15" s="9">
        <f t="shared" si="0"/>
        <v>0.84335821520479759</v>
      </c>
      <c r="L15" s="9">
        <f t="shared" si="0"/>
        <v>0.92290414816776045</v>
      </c>
      <c r="M15" s="9">
        <f t="shared" si="0"/>
        <v>0.90015482673398839</v>
      </c>
      <c r="N15" s="9">
        <f t="shared" si="0"/>
        <v>0.88398917411393929</v>
      </c>
      <c r="O15" s="9">
        <f t="shared" si="0"/>
        <v>0.90853557307066879</v>
      </c>
      <c r="P15" s="30">
        <f t="shared" si="0"/>
        <v>0.92444178049256021</v>
      </c>
      <c r="Q15" s="10">
        <f t="shared" si="0"/>
        <v>0.89297993311036705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0.40277777777777773</v>
      </c>
    </row>
    <row r="17" spans="2:23" ht="22.8" customHeight="1">
      <c r="B17" s="774"/>
      <c r="C17" s="28" t="s">
        <v>36</v>
      </c>
      <c r="D17" s="11">
        <v>0.76597222222222205</v>
      </c>
      <c r="E17" s="11">
        <v>0.63055555555555554</v>
      </c>
      <c r="F17" s="11">
        <v>0.66458333333333319</v>
      </c>
      <c r="G17" s="11">
        <v>0.64930555555555558</v>
      </c>
      <c r="H17" s="11">
        <v>0.69166666666666665</v>
      </c>
      <c r="I17" s="11">
        <v>0.75486111111111087</v>
      </c>
      <c r="J17" s="11">
        <v>0.80416666666666659</v>
      </c>
      <c r="K17" s="11">
        <v>0.84652777777777777</v>
      </c>
      <c r="L17" s="11">
        <v>0.99305555555555525</v>
      </c>
      <c r="M17" s="11">
        <v>0.98124999999999996</v>
      </c>
      <c r="N17" s="11">
        <v>0.98819444444444404</v>
      </c>
      <c r="O17" s="21">
        <v>0.85486111111111118</v>
      </c>
      <c r="P17" s="11">
        <v>0.65763888888888877</v>
      </c>
      <c r="Q17" s="31">
        <v>0.62152777777777779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2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778"/>
      <c r="C21" s="32" t="s">
        <v>66</v>
      </c>
      <c r="D21" s="33">
        <v>1</v>
      </c>
      <c r="E21" s="33" t="s">
        <v>15</v>
      </c>
      <c r="F21" s="33">
        <v>1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2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18.375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17.5</v>
      </c>
      <c r="J22" s="35">
        <v>17.25</v>
      </c>
      <c r="K22" s="35">
        <v>17.5</v>
      </c>
      <c r="L22" s="35">
        <v>16.444444444444443</v>
      </c>
      <c r="M22" s="35">
        <v>19</v>
      </c>
      <c r="N22" s="35">
        <v>17</v>
      </c>
      <c r="O22" s="35">
        <v>13</v>
      </c>
      <c r="P22" s="35">
        <v>13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176.81710144927533</v>
      </c>
      <c r="E31" s="7">
        <v>818.97637452416859</v>
      </c>
      <c r="F31" s="7">
        <v>874.97838334051562</v>
      </c>
      <c r="G31" s="7">
        <v>823.94212851927011</v>
      </c>
      <c r="H31" s="44">
        <v>1053.783855642904</v>
      </c>
      <c r="I31" s="43">
        <v>0</v>
      </c>
      <c r="J31" s="7">
        <v>821.79661891856961</v>
      </c>
      <c r="K31" s="7">
        <v>665.23809523809609</v>
      </c>
      <c r="L31" s="7">
        <v>845.05287249594642</v>
      </c>
      <c r="M31" s="44">
        <v>1046.5641243700957</v>
      </c>
      <c r="N31" s="27"/>
      <c r="O31" s="27"/>
      <c r="P31" s="27"/>
      <c r="Q31" s="27"/>
    </row>
    <row r="32" spans="2:23" ht="39.9" customHeight="1">
      <c r="B32" s="772"/>
      <c r="C32" s="64" t="s">
        <v>61</v>
      </c>
      <c r="D32" s="45">
        <f t="shared" ref="D32:M32" si="1">D31/D30</f>
        <v>0.80371409749670608</v>
      </c>
      <c r="E32" s="9">
        <f t="shared" si="1"/>
        <v>0.99269863578687101</v>
      </c>
      <c r="F32" s="9">
        <f t="shared" si="1"/>
        <v>1.0605798585945645</v>
      </c>
      <c r="G32" s="9">
        <f t="shared" si="1"/>
        <v>0.91549125391030017</v>
      </c>
      <c r="H32" s="9">
        <f t="shared" si="1"/>
        <v>1.1708709507143378</v>
      </c>
      <c r="I32" s="43">
        <f t="shared" si="1"/>
        <v>0</v>
      </c>
      <c r="J32" s="9">
        <f t="shared" si="1"/>
        <v>0.91310735435396628</v>
      </c>
      <c r="K32" s="9">
        <f t="shared" si="1"/>
        <v>0.88194444444444553</v>
      </c>
      <c r="L32" s="9">
        <f t="shared" si="1"/>
        <v>0.87187994781327816</v>
      </c>
      <c r="M32" s="10">
        <f t="shared" si="1"/>
        <v>0.87213677030841308</v>
      </c>
      <c r="N32" s="27"/>
      <c r="O32" s="27"/>
      <c r="P32" s="27"/>
      <c r="Q32" s="27"/>
    </row>
    <row r="33" spans="2:17" ht="28.8" customHeight="1">
      <c r="B33" s="773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3212.3999999999955</v>
      </c>
      <c r="H33" s="31">
        <v>0.17708333333333334</v>
      </c>
      <c r="I33" s="46">
        <v>0</v>
      </c>
      <c r="J33" s="11">
        <v>0.72361111111111109</v>
      </c>
      <c r="K33" s="11">
        <v>0.72430555555555554</v>
      </c>
      <c r="L33" s="11">
        <v>0.72361111111111109</v>
      </c>
      <c r="M33" s="12">
        <v>0.72013888888888899</v>
      </c>
      <c r="N33" s="27"/>
      <c r="O33" s="27"/>
      <c r="P33" s="27"/>
      <c r="Q33" s="27"/>
    </row>
    <row r="34" spans="2:17" ht="28.8" customHeight="1">
      <c r="B34" s="774"/>
      <c r="C34" s="64" t="s">
        <v>36</v>
      </c>
      <c r="D34" s="46">
        <v>0.3611111111111111</v>
      </c>
      <c r="E34" s="11">
        <v>0.42638888888888887</v>
      </c>
      <c r="F34" s="11">
        <v>0.25138888888888888</v>
      </c>
      <c r="G34" s="11">
        <v>859.44444444444366</v>
      </c>
      <c r="H34" s="31">
        <v>0.58124999999999993</v>
      </c>
      <c r="I34" s="22">
        <v>0</v>
      </c>
      <c r="J34" s="11">
        <v>46272.013888888891</v>
      </c>
      <c r="K34" s="11">
        <v>0.79166666666666663</v>
      </c>
      <c r="L34" s="11">
        <v>1.1215277777777779</v>
      </c>
      <c r="M34" s="12">
        <v>46272.038888888892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U128" sqref="U12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139976</v>
      </c>
      <c r="F1" s="365" t="s">
        <v>3</v>
      </c>
      <c r="G1" s="366">
        <f>SUM(H5:H124)</f>
        <v>2738585.1250649346</v>
      </c>
      <c r="H1" s="367" t="s">
        <v>427</v>
      </c>
      <c r="I1" s="368">
        <f>+J16+J64+J24+J38+J51+J81+J100+J91+J57+J124+J111</f>
        <v>50.464285714285715</v>
      </c>
      <c r="J1" s="873" t="s">
        <v>428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480</v>
      </c>
      <c r="B2" s="880"/>
      <c r="C2" s="370"/>
      <c r="D2" s="371" t="s">
        <v>331</v>
      </c>
      <c r="E2" s="372">
        <f>AVERAGE(L16,L24,L38,L51,L100,L111,L91)</f>
        <v>619.54377656187523</v>
      </c>
      <c r="F2" s="373" t="s">
        <v>91</v>
      </c>
      <c r="G2" s="374">
        <f>G1/E1</f>
        <v>19.5646762663952</v>
      </c>
      <c r="H2" s="375" t="s">
        <v>430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332</v>
      </c>
      <c r="B3" s="883" t="s">
        <v>431</v>
      </c>
      <c r="C3" s="378"/>
      <c r="D3" s="884" t="s">
        <v>333</v>
      </c>
      <c r="E3" s="884"/>
      <c r="F3" s="885" t="s">
        <v>96</v>
      </c>
      <c r="G3" s="886" t="s">
        <v>432</v>
      </c>
      <c r="H3" s="887" t="s">
        <v>433</v>
      </c>
      <c r="I3" s="888" t="s">
        <v>334</v>
      </c>
      <c r="J3" s="861" t="s">
        <v>336</v>
      </c>
      <c r="K3" s="863" t="s">
        <v>335</v>
      </c>
      <c r="L3" s="865" t="s">
        <v>331</v>
      </c>
      <c r="M3" s="890" t="s">
        <v>106</v>
      </c>
      <c r="N3" s="890"/>
      <c r="O3" s="861" t="s">
        <v>251</v>
      </c>
      <c r="P3" s="891" t="s">
        <v>339</v>
      </c>
      <c r="Q3" s="861" t="s">
        <v>340</v>
      </c>
      <c r="R3" s="861"/>
    </row>
    <row r="4" spans="1:18" ht="15.75" customHeight="1">
      <c r="A4" s="882"/>
      <c r="B4" s="883"/>
      <c r="C4" s="378"/>
      <c r="D4" s="884"/>
      <c r="E4" s="884"/>
      <c r="F4" s="885"/>
      <c r="G4" s="886"/>
      <c r="H4" s="887"/>
      <c r="I4" s="889"/>
      <c r="J4" s="862"/>
      <c r="K4" s="864"/>
      <c r="L4" s="866"/>
      <c r="M4" s="379" t="s">
        <v>113</v>
      </c>
      <c r="N4" s="379" t="s">
        <v>114</v>
      </c>
      <c r="O4" s="862"/>
      <c r="P4" s="892"/>
      <c r="Q4" s="380" t="s">
        <v>344</v>
      </c>
      <c r="R4" s="380" t="s">
        <v>434</v>
      </c>
    </row>
    <row r="5" spans="1:18">
      <c r="A5" s="86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1320</v>
      </c>
      <c r="H5" s="385">
        <f>F5*G5</f>
        <v>33844.800000000003</v>
      </c>
      <c r="I5" s="386"/>
      <c r="J5" s="387">
        <v>10</v>
      </c>
      <c r="K5" s="388">
        <f t="shared" ref="K5:K8" si="0">G5/P5*60</f>
        <v>1319.9999999999993</v>
      </c>
      <c r="L5" s="389">
        <f t="shared" ref="L5:L8" si="1">K5/J5</f>
        <v>131.99999999999994</v>
      </c>
      <c r="M5" s="390">
        <v>0.40277777777777773</v>
      </c>
      <c r="N5" s="390">
        <v>0.44444444444444442</v>
      </c>
      <c r="O5" s="380">
        <v>5</v>
      </c>
      <c r="P5" s="391">
        <f t="shared" ref="P5:P8" si="2">(N5-M5)*24*60</f>
        <v>60.000000000000028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378">
        <v>3429</v>
      </c>
      <c r="H6" s="385">
        <f t="shared" ref="H6:H15" si="3">F6*G6</f>
        <v>102355.65000000001</v>
      </c>
      <c r="I6" s="386"/>
      <c r="J6" s="387">
        <v>13</v>
      </c>
      <c r="K6" s="388">
        <f t="shared" si="0"/>
        <v>1789.0434782608697</v>
      </c>
      <c r="L6" s="389">
        <f t="shared" si="1"/>
        <v>137.61872909698997</v>
      </c>
      <c r="M6" s="390">
        <v>0.44791666666666669</v>
      </c>
      <c r="N6" s="390">
        <v>0.52777777777777779</v>
      </c>
      <c r="O6" s="380">
        <v>5</v>
      </c>
      <c r="P6" s="391">
        <f t="shared" si="2"/>
        <v>114.99999999999999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378">
        <v>2991</v>
      </c>
      <c r="H7" s="385">
        <f t="shared" si="3"/>
        <v>88294.319999999992</v>
      </c>
      <c r="I7" s="386"/>
      <c r="J7" s="387">
        <v>13</v>
      </c>
      <c r="K7" s="388">
        <f t="shared" si="0"/>
        <v>1794.6000000000004</v>
      </c>
      <c r="L7" s="389">
        <f t="shared" si="1"/>
        <v>138.04615384615389</v>
      </c>
      <c r="M7" s="390">
        <v>0.53125</v>
      </c>
      <c r="N7" s="390">
        <v>0.60069444444444442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867"/>
      <c r="B8" s="381" t="s">
        <v>314</v>
      </c>
      <c r="C8" s="381"/>
      <c r="D8" s="382" t="s">
        <v>436</v>
      </c>
      <c r="E8" s="383"/>
      <c r="F8" s="384">
        <v>30</v>
      </c>
      <c r="G8" s="378">
        <v>694</v>
      </c>
      <c r="H8" s="385">
        <f t="shared" si="3"/>
        <v>20820</v>
      </c>
      <c r="I8" s="386"/>
      <c r="J8" s="387">
        <v>13</v>
      </c>
      <c r="K8" s="388">
        <f t="shared" si="0"/>
        <v>1665.5999999999951</v>
      </c>
      <c r="L8" s="389">
        <f t="shared" si="1"/>
        <v>128.12307692307655</v>
      </c>
      <c r="M8" s="390">
        <v>0.60416666666666663</v>
      </c>
      <c r="N8" s="390">
        <v>0.62152777777777779</v>
      </c>
      <c r="O8" s="380">
        <v>5</v>
      </c>
      <c r="P8" s="391">
        <f t="shared" si="2"/>
        <v>25.000000000000071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868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869"/>
      <c r="B16" s="381">
        <v>0</v>
      </c>
      <c r="C16" s="398" t="s">
        <v>437</v>
      </c>
      <c r="D16" s="852" t="s">
        <v>351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1642.3108695652161</v>
      </c>
      <c r="L16" s="404">
        <f>AVERAGE(L5:L15)</f>
        <v>133.94698996655507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694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1665.5999999999979</v>
      </c>
      <c r="L17" s="389">
        <f>K17/J17</f>
        <v>166.55999999999977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870"/>
      <c r="B18" s="381">
        <v>0</v>
      </c>
      <c r="C18" s="394"/>
      <c r="D18" s="382" t="s">
        <v>261</v>
      </c>
      <c r="E18" s="382"/>
      <c r="F18" s="384" t="s">
        <v>236</v>
      </c>
      <c r="G18" s="395">
        <v>3429</v>
      </c>
      <c r="H18" s="385">
        <f t="shared" si="4"/>
        <v>0</v>
      </c>
      <c r="I18" s="386"/>
      <c r="J18" s="387">
        <v>9</v>
      </c>
      <c r="K18" s="388">
        <f t="shared" si="5"/>
        <v>1714.5</v>
      </c>
      <c r="L18" s="389">
        <f t="shared" ref="L18:L19" si="6">K18/J18</f>
        <v>190.5</v>
      </c>
      <c r="M18" s="390">
        <v>0.19444444444444445</v>
      </c>
      <c r="N18" s="390">
        <v>0.27777777777777779</v>
      </c>
      <c r="O18" s="380">
        <v>10</v>
      </c>
      <c r="P18" s="391">
        <f t="shared" ref="P18:P19" si="7">(N18-M18)*24*60</f>
        <v>120</v>
      </c>
      <c r="Q18" s="392"/>
      <c r="R18" s="392"/>
    </row>
    <row r="19" spans="1:18" ht="15.75" customHeight="1">
      <c r="A19" s="870"/>
      <c r="B19" s="381">
        <v>0</v>
      </c>
      <c r="C19" s="394"/>
      <c r="D19" s="382" t="s">
        <v>262</v>
      </c>
      <c r="E19" s="382"/>
      <c r="F19" s="384" t="s">
        <v>236</v>
      </c>
      <c r="G19" s="395">
        <v>2991</v>
      </c>
      <c r="H19" s="385">
        <f t="shared" si="4"/>
        <v>0</v>
      </c>
      <c r="I19" s="386"/>
      <c r="J19" s="387">
        <v>9</v>
      </c>
      <c r="K19" s="388">
        <f t="shared" si="5"/>
        <v>1560.521739130435</v>
      </c>
      <c r="L19" s="389">
        <f t="shared" si="6"/>
        <v>173.39130434782612</v>
      </c>
      <c r="M19" s="390">
        <v>0.28125</v>
      </c>
      <c r="N19" s="390">
        <v>0.3611111111111111</v>
      </c>
      <c r="O19" s="380">
        <v>5</v>
      </c>
      <c r="P19" s="391">
        <f t="shared" si="7"/>
        <v>114.99999999999999</v>
      </c>
      <c r="Q19" s="392">
        <v>0.3611111111111111</v>
      </c>
      <c r="R19" s="392">
        <v>0.40277777777777773</v>
      </c>
    </row>
    <row r="20" spans="1:18" ht="15.75" customHeight="1">
      <c r="A20" s="871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871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871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871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872"/>
      <c r="B24" s="381">
        <v>0</v>
      </c>
      <c r="C24" s="240" t="s">
        <v>440</v>
      </c>
      <c r="D24" s="852" t="s">
        <v>351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1646.8739130434776</v>
      </c>
      <c r="L24" s="404">
        <f>AVERAGE(L17:L23)</f>
        <v>176.81710144927533</v>
      </c>
      <c r="M24" s="390"/>
      <c r="N24" s="390"/>
      <c r="O24" s="380"/>
      <c r="P24" s="380"/>
      <c r="Q24" s="380"/>
      <c r="R24" s="380"/>
    </row>
    <row r="25" spans="1:18">
      <c r="A25" s="859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2163</v>
      </c>
      <c r="H25" s="385">
        <f t="shared" ref="H25:H37" si="8">F25*G25</f>
        <v>40080.39</v>
      </c>
      <c r="I25" s="386"/>
      <c r="J25" s="387">
        <v>3</v>
      </c>
      <c r="K25" s="388">
        <f t="shared" ref="K25:K30" si="9">G25/P25*60</f>
        <v>2884</v>
      </c>
      <c r="L25" s="389">
        <f t="shared" ref="L25:L30" si="10">K25/J25</f>
        <v>961.33333333333337</v>
      </c>
      <c r="M25" s="390">
        <v>0.17361111111111113</v>
      </c>
      <c r="N25" s="390">
        <v>0.20486111111111113</v>
      </c>
      <c r="O25" s="380">
        <v>10</v>
      </c>
      <c r="P25" s="391">
        <f>(N25-M25)*24*60</f>
        <v>45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378">
        <v>2995</v>
      </c>
      <c r="H26" s="385">
        <f t="shared" si="8"/>
        <v>54449.1</v>
      </c>
      <c r="I26" s="386"/>
      <c r="J26" s="387">
        <v>4</v>
      </c>
      <c r="K26" s="388">
        <f t="shared" si="9"/>
        <v>2852.3809523809518</v>
      </c>
      <c r="L26" s="389">
        <f t="shared" si="10"/>
        <v>713.09523809523796</v>
      </c>
      <c r="M26" s="390">
        <v>0.21527777777777779</v>
      </c>
      <c r="N26" s="390">
        <v>0.2590277777777778</v>
      </c>
      <c r="O26" s="380">
        <v>15</v>
      </c>
      <c r="P26" s="391">
        <f>(N26-M26)*24*60</f>
        <v>63.000000000000014</v>
      </c>
      <c r="Q26" s="392"/>
      <c r="R26" s="392"/>
    </row>
    <row r="27" spans="1:18">
      <c r="A27" s="859"/>
      <c r="B27" s="381" t="s">
        <v>314</v>
      </c>
      <c r="C27" s="408"/>
      <c r="D27" s="409" t="s">
        <v>442</v>
      </c>
      <c r="E27" s="411"/>
      <c r="F27" s="384">
        <v>22.32</v>
      </c>
      <c r="G27" s="378">
        <v>3879</v>
      </c>
      <c r="H27" s="385">
        <f t="shared" si="8"/>
        <v>86579.28</v>
      </c>
      <c r="I27" s="386"/>
      <c r="J27" s="387">
        <v>4</v>
      </c>
      <c r="K27" s="388">
        <f t="shared" si="9"/>
        <v>2983.8461538461524</v>
      </c>
      <c r="L27" s="389">
        <f t="shared" si="10"/>
        <v>745.96153846153811</v>
      </c>
      <c r="M27" s="390">
        <v>0.27291666666666664</v>
      </c>
      <c r="N27" s="390">
        <v>0.32708333333333334</v>
      </c>
      <c r="O27" s="380">
        <v>20</v>
      </c>
      <c r="P27" s="391">
        <f t="shared" ref="P27:P30" si="11">(N27-M27)*24*60</f>
        <v>78.000000000000043</v>
      </c>
      <c r="Q27" s="392">
        <v>0.32708333333333334</v>
      </c>
      <c r="R27" s="392">
        <v>0.36874999999999997</v>
      </c>
    </row>
    <row r="28" spans="1:18">
      <c r="A28" s="859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2445</v>
      </c>
      <c r="H28" s="385">
        <f t="shared" si="8"/>
        <v>43743.272727272728</v>
      </c>
      <c r="I28" s="386"/>
      <c r="J28" s="387">
        <v>3</v>
      </c>
      <c r="K28" s="388">
        <f t="shared" si="9"/>
        <v>3260</v>
      </c>
      <c r="L28" s="389">
        <f t="shared" si="10"/>
        <v>1086.6666666666667</v>
      </c>
      <c r="M28" s="390">
        <v>0.33958333333333335</v>
      </c>
      <c r="N28" s="390">
        <v>0.37083333333333335</v>
      </c>
      <c r="O28" s="380">
        <v>18</v>
      </c>
      <c r="P28" s="391">
        <f t="shared" si="11"/>
        <v>45</v>
      </c>
      <c r="Q28" s="392"/>
      <c r="R28" s="392"/>
    </row>
    <row r="29" spans="1:18">
      <c r="A29" s="859"/>
      <c r="B29" s="381" t="s">
        <v>314</v>
      </c>
      <c r="C29" s="378"/>
      <c r="D29" s="382" t="s">
        <v>269</v>
      </c>
      <c r="E29" s="411"/>
      <c r="F29" s="384">
        <v>18.77</v>
      </c>
      <c r="G29" s="378">
        <v>1580</v>
      </c>
      <c r="H29" s="385">
        <f t="shared" si="8"/>
        <v>29656.6</v>
      </c>
      <c r="I29" s="386"/>
      <c r="J29" s="387">
        <v>4</v>
      </c>
      <c r="K29" s="388">
        <f t="shared" si="9"/>
        <v>2962.5000000000036</v>
      </c>
      <c r="L29" s="389">
        <f t="shared" si="10"/>
        <v>740.62500000000091</v>
      </c>
      <c r="M29" s="390">
        <v>0.38194444444444442</v>
      </c>
      <c r="N29" s="390">
        <v>0.40416666666666662</v>
      </c>
      <c r="O29" s="380">
        <v>16</v>
      </c>
      <c r="P29" s="391">
        <f t="shared" si="11"/>
        <v>31.999999999999964</v>
      </c>
      <c r="Q29" s="392"/>
      <c r="R29" s="392"/>
    </row>
    <row r="30" spans="1:18">
      <c r="A30" s="859"/>
      <c r="B30" s="381" t="s">
        <v>240</v>
      </c>
      <c r="C30" s="378"/>
      <c r="D30" s="409" t="s">
        <v>444</v>
      </c>
      <c r="E30" s="411"/>
      <c r="F30" s="384">
        <v>24.93</v>
      </c>
      <c r="G30" s="378">
        <v>755</v>
      </c>
      <c r="H30" s="385">
        <f t="shared" si="8"/>
        <v>18822.150000000001</v>
      </c>
      <c r="I30" s="386"/>
      <c r="J30" s="387">
        <v>4</v>
      </c>
      <c r="K30" s="388">
        <f t="shared" si="9"/>
        <v>2664.7058823529378</v>
      </c>
      <c r="L30" s="389">
        <f t="shared" si="10"/>
        <v>666.17647058823445</v>
      </c>
      <c r="M30" s="390">
        <v>0.4145833333333333</v>
      </c>
      <c r="N30" s="390">
        <v>0.42638888888888887</v>
      </c>
      <c r="O30" s="380">
        <v>15</v>
      </c>
      <c r="P30" s="391">
        <f t="shared" si="11"/>
        <v>17.000000000000021</v>
      </c>
      <c r="Q30" s="392"/>
      <c r="R30" s="392"/>
    </row>
    <row r="31" spans="1:18" ht="15.75" customHeight="1">
      <c r="A31" s="859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859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859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2934.5721647633413</v>
      </c>
      <c r="L38" s="404">
        <f>AVERAGE(L25:L37)</f>
        <v>818.97637452416859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4748</v>
      </c>
      <c r="H39" s="385">
        <f t="shared" ref="H39:H47" si="12">F39*G39</f>
        <v>79101.680000000008</v>
      </c>
      <c r="I39" s="386"/>
      <c r="J39" s="387">
        <v>3</v>
      </c>
      <c r="K39" s="388">
        <f t="shared" ref="K39" si="13">G39/P39*60</f>
        <v>2792.9411764705883</v>
      </c>
      <c r="L39" s="389">
        <f t="shared" ref="L39" si="14">K39/J39</f>
        <v>930.98039215686276</v>
      </c>
      <c r="M39" s="390">
        <v>0.18055555555555555</v>
      </c>
      <c r="N39" s="390">
        <v>0.25138888888888888</v>
      </c>
      <c r="O39" s="380">
        <v>20</v>
      </c>
      <c r="P39" s="391">
        <f t="shared" ref="P39" si="15">(N39-M39)*24*60</f>
        <v>102</v>
      </c>
      <c r="Q39" s="392"/>
      <c r="R39" s="392"/>
    </row>
    <row r="40" spans="1:18">
      <c r="A40" s="84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84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84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84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84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85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85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85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351</v>
      </c>
      <c r="E51" s="852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2863.7566706169646</v>
      </c>
      <c r="L51" s="404">
        <f>AVERAGE(L38:L50)</f>
        <v>874.97838334051562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1243</v>
      </c>
      <c r="H52" s="385">
        <f>F52*G52</f>
        <v>31112.29</v>
      </c>
      <c r="I52" s="386"/>
      <c r="J52" s="387">
        <v>4</v>
      </c>
      <c r="K52" s="388">
        <f>G52/P52*60</f>
        <v>3242.6086956521799</v>
      </c>
      <c r="L52" s="389">
        <f>K52/J52</f>
        <v>810.65217391304498</v>
      </c>
      <c r="M52" s="390">
        <v>0.17361111111111113</v>
      </c>
      <c r="N52" s="390">
        <v>0.18958333333333333</v>
      </c>
      <c r="O52" s="388">
        <v>10</v>
      </c>
      <c r="P52" s="391">
        <f>(N52-M52)*24*60</f>
        <v>22.999999999999957</v>
      </c>
      <c r="Q52" s="392"/>
      <c r="R52" s="392"/>
    </row>
    <row r="53" spans="1:18" ht="15.6" customHeight="1">
      <c r="A53" s="854"/>
      <c r="B53" s="381" t="s">
        <v>240</v>
      </c>
      <c r="C53" s="394"/>
      <c r="D53" s="410" t="s">
        <v>276</v>
      </c>
      <c r="E53" s="426"/>
      <c r="F53" s="384">
        <v>24.82</v>
      </c>
      <c r="G53" s="393">
        <v>1547</v>
      </c>
      <c r="H53" s="385">
        <f t="shared" ref="H53:H116" si="16">F53*G53</f>
        <v>38396.54</v>
      </c>
      <c r="I53" s="386"/>
      <c r="J53" s="387">
        <v>4</v>
      </c>
      <c r="K53" s="388">
        <f t="shared" ref="K53:K57" si="17">G53/P53*60</f>
        <v>3437.7777777777746</v>
      </c>
      <c r="L53" s="389">
        <f t="shared" ref="L53:L57" si="18">K53/J53</f>
        <v>859.44444444444366</v>
      </c>
      <c r="M53" s="390">
        <v>0.19999999999999998</v>
      </c>
      <c r="N53" s="390">
        <v>0.21875</v>
      </c>
      <c r="O53" s="388">
        <v>15</v>
      </c>
      <c r="P53" s="391">
        <f t="shared" ref="P53:P57" si="19">(N53-M53)*24*60</f>
        <v>27.000000000000025</v>
      </c>
      <c r="Q53" s="392"/>
      <c r="R53" s="392"/>
    </row>
    <row r="54" spans="1:18" ht="15.6" customHeight="1">
      <c r="A54" s="854"/>
      <c r="B54" s="381" t="s">
        <v>240</v>
      </c>
      <c r="C54" s="394"/>
      <c r="D54" s="410" t="s">
        <v>277</v>
      </c>
      <c r="E54" s="383"/>
      <c r="F54" s="384">
        <v>30</v>
      </c>
      <c r="G54" s="393">
        <v>1655</v>
      </c>
      <c r="H54" s="385">
        <f t="shared" si="16"/>
        <v>49650</v>
      </c>
      <c r="I54" s="386"/>
      <c r="J54" s="387">
        <v>4</v>
      </c>
      <c r="K54" s="388">
        <f t="shared" si="17"/>
        <v>3309.9999999999986</v>
      </c>
      <c r="L54" s="389">
        <f t="shared" si="18"/>
        <v>827.49999999999966</v>
      </c>
      <c r="M54" s="390">
        <v>0.22916666666666666</v>
      </c>
      <c r="N54" s="390">
        <v>0.25</v>
      </c>
      <c r="O54" s="388">
        <v>15</v>
      </c>
      <c r="P54" s="391">
        <f t="shared" si="19"/>
        <v>30.000000000000014</v>
      </c>
      <c r="Q54" s="392"/>
      <c r="R54" s="392"/>
    </row>
    <row r="55" spans="1:18" ht="15.6" customHeight="1">
      <c r="A55" s="854"/>
      <c r="B55" s="381" t="s">
        <v>240</v>
      </c>
      <c r="C55" s="394"/>
      <c r="D55" s="412" t="s">
        <v>448</v>
      </c>
      <c r="E55" s="411"/>
      <c r="F55" s="384">
        <v>30</v>
      </c>
      <c r="G55" s="393">
        <v>1564</v>
      </c>
      <c r="H55" s="385">
        <f t="shared" si="16"/>
        <v>46920</v>
      </c>
      <c r="I55" s="386"/>
      <c r="J55" s="387">
        <v>4</v>
      </c>
      <c r="K55" s="388">
        <f t="shared" si="17"/>
        <v>3351.4285714285738</v>
      </c>
      <c r="L55" s="389">
        <f t="shared" si="18"/>
        <v>837.85714285714346</v>
      </c>
      <c r="M55" s="390">
        <v>0.2638888888888889</v>
      </c>
      <c r="N55" s="390">
        <v>0.28333333333333333</v>
      </c>
      <c r="O55" s="388">
        <v>20</v>
      </c>
      <c r="P55" s="391">
        <f t="shared" si="19"/>
        <v>27.999999999999979</v>
      </c>
      <c r="Q55" s="392">
        <v>0.28333333333333333</v>
      </c>
      <c r="R55" s="392">
        <v>0.32500000000000001</v>
      </c>
    </row>
    <row r="56" spans="1:18" ht="15.6" customHeight="1">
      <c r="A56" s="854"/>
      <c r="B56" s="381" t="s">
        <v>240</v>
      </c>
      <c r="C56" s="394"/>
      <c r="D56" s="410" t="s">
        <v>449</v>
      </c>
      <c r="E56" s="411"/>
      <c r="F56" s="384">
        <v>27.48</v>
      </c>
      <c r="G56" s="393">
        <v>2677</v>
      </c>
      <c r="H56" s="385">
        <f t="shared" si="16"/>
        <v>73563.960000000006</v>
      </c>
      <c r="I56" s="386"/>
      <c r="J56" s="387">
        <v>4</v>
      </c>
      <c r="K56" s="388">
        <f t="shared" si="17"/>
        <v>3212.3999999999955</v>
      </c>
      <c r="L56" s="389">
        <f t="shared" si="18"/>
        <v>803.09999999999889</v>
      </c>
      <c r="M56" s="390">
        <v>0.33333333333333331</v>
      </c>
      <c r="N56" s="390">
        <v>0.36805555555555558</v>
      </c>
      <c r="O56" s="388">
        <v>12</v>
      </c>
      <c r="P56" s="391">
        <f t="shared" si="19"/>
        <v>50.000000000000064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5421</v>
      </c>
      <c r="H57" s="385">
        <f t="shared" si="16"/>
        <v>129019.8</v>
      </c>
      <c r="I57" s="386"/>
      <c r="J57" s="387">
        <v>4</v>
      </c>
      <c r="K57" s="388">
        <f t="shared" si="17"/>
        <v>3220.3960396039588</v>
      </c>
      <c r="L57" s="389">
        <f t="shared" si="18"/>
        <v>805.0990099009897</v>
      </c>
      <c r="M57" s="390">
        <v>0.38055555555555554</v>
      </c>
      <c r="N57" s="390">
        <v>0.45069444444444445</v>
      </c>
      <c r="O57" s="388">
        <v>18</v>
      </c>
      <c r="P57" s="391">
        <f t="shared" si="19"/>
        <v>101.00000000000004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854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854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854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854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855"/>
      <c r="B64" s="381">
        <v>0</v>
      </c>
      <c r="C64" s="240" t="s">
        <v>451</v>
      </c>
      <c r="D64" s="852" t="s">
        <v>351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3295.7685140770805</v>
      </c>
      <c r="L64" s="404">
        <f>AVERAGE(L52:L63)</f>
        <v>823.94212851927011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1149</v>
      </c>
      <c r="H65" s="385">
        <f>F65*G65</f>
        <v>20888.82</v>
      </c>
      <c r="I65" s="386"/>
      <c r="J65" s="387">
        <v>3</v>
      </c>
      <c r="K65" s="388">
        <f t="shared" ref="K65:K71" si="20">G65/P65*60</f>
        <v>3282.8571428571486</v>
      </c>
      <c r="L65" s="389">
        <f t="shared" ref="L65:L71" si="21">K65/J65</f>
        <v>1094.2857142857163</v>
      </c>
      <c r="M65" s="390">
        <v>0.17708333333333334</v>
      </c>
      <c r="N65" s="390">
        <v>0.19166666666666665</v>
      </c>
      <c r="O65" s="388">
        <v>15</v>
      </c>
      <c r="P65" s="391">
        <f>(N65-M65)*24*60</f>
        <v>20.999999999999964</v>
      </c>
      <c r="Q65" s="392"/>
      <c r="R65" s="392"/>
    </row>
    <row r="66" spans="1:18" ht="15.6" customHeight="1">
      <c r="A66" s="857"/>
      <c r="B66" s="381" t="s">
        <v>240</v>
      </c>
      <c r="C66" s="394"/>
      <c r="D66" s="432" t="s">
        <v>284</v>
      </c>
      <c r="E66" s="426"/>
      <c r="F66" s="384">
        <v>14.03</v>
      </c>
      <c r="G66" s="393">
        <v>4405</v>
      </c>
      <c r="H66" s="385">
        <f t="shared" ref="H66:H74" si="22">F66*G66</f>
        <v>61802.149999999994</v>
      </c>
      <c r="I66" s="386"/>
      <c r="J66" s="387">
        <v>3</v>
      </c>
      <c r="K66" s="388">
        <f t="shared" si="20"/>
        <v>3262.9629629629635</v>
      </c>
      <c r="L66" s="389">
        <f t="shared" si="21"/>
        <v>1087.6543209876545</v>
      </c>
      <c r="M66" s="390">
        <v>0.20416666666666669</v>
      </c>
      <c r="N66" s="390">
        <v>0.26041666666666669</v>
      </c>
      <c r="O66" s="388">
        <v>18</v>
      </c>
      <c r="P66" s="391">
        <f t="shared" ref="P66:P71" si="23">(N66-M66)*24*60</f>
        <v>80.999999999999986</v>
      </c>
      <c r="Q66" s="392"/>
      <c r="R66" s="392"/>
    </row>
    <row r="67" spans="1:18" ht="15.6" customHeight="1">
      <c r="A67" s="857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386"/>
      <c r="J67" s="387">
        <v>3</v>
      </c>
      <c r="K67" s="388">
        <f t="shared" si="20"/>
        <v>3256.216216216214</v>
      </c>
      <c r="L67" s="389">
        <f t="shared" si="21"/>
        <v>1085.4054054054047</v>
      </c>
      <c r="M67" s="390">
        <v>0.27430555555555552</v>
      </c>
      <c r="N67" s="390">
        <v>0.3</v>
      </c>
      <c r="O67" s="388">
        <v>20</v>
      </c>
      <c r="P67" s="391">
        <f t="shared" si="23"/>
        <v>37.000000000000028</v>
      </c>
      <c r="Q67" s="392">
        <v>0.3</v>
      </c>
      <c r="R67" s="392">
        <v>0.34166666666666662</v>
      </c>
    </row>
    <row r="68" spans="1:18" ht="15.6" customHeight="1">
      <c r="A68" s="857"/>
      <c r="B68" s="381" t="s">
        <v>240</v>
      </c>
      <c r="C68" s="394"/>
      <c r="D68" s="410" t="s">
        <v>453</v>
      </c>
      <c r="E68" s="411"/>
      <c r="F68" s="384">
        <v>17.07</v>
      </c>
      <c r="G68" s="393">
        <v>1492</v>
      </c>
      <c r="H68" s="385">
        <f t="shared" si="22"/>
        <v>25468.44</v>
      </c>
      <c r="I68" s="386"/>
      <c r="J68" s="387">
        <v>3</v>
      </c>
      <c r="K68" s="388">
        <f t="shared" si="20"/>
        <v>3315.5555555555675</v>
      </c>
      <c r="L68" s="389">
        <f t="shared" si="21"/>
        <v>1105.1851851851891</v>
      </c>
      <c r="M68" s="390">
        <v>0.34861111111111115</v>
      </c>
      <c r="N68" s="390">
        <v>0.36736111111111108</v>
      </c>
      <c r="O68" s="388">
        <v>10</v>
      </c>
      <c r="P68" s="391">
        <f t="shared" si="23"/>
        <v>26.999999999999904</v>
      </c>
      <c r="Q68" s="392"/>
      <c r="R68" s="392"/>
    </row>
    <row r="69" spans="1:18" ht="15.6" customHeight="1">
      <c r="A69" s="857"/>
      <c r="B69" s="381" t="s">
        <v>240</v>
      </c>
      <c r="C69" s="394"/>
      <c r="D69" s="412" t="s">
        <v>454</v>
      </c>
      <c r="E69" s="411"/>
      <c r="F69" s="384">
        <v>20.72</v>
      </c>
      <c r="G69" s="393">
        <v>837</v>
      </c>
      <c r="H69" s="385">
        <f t="shared" si="22"/>
        <v>17342.64</v>
      </c>
      <c r="I69" s="386"/>
      <c r="J69" s="387">
        <v>3</v>
      </c>
      <c r="K69" s="388">
        <f t="shared" si="20"/>
        <v>3347.9999999999936</v>
      </c>
      <c r="L69" s="389">
        <f t="shared" si="21"/>
        <v>1115.999999999998</v>
      </c>
      <c r="M69" s="390">
        <v>0.37777777777777777</v>
      </c>
      <c r="N69" s="390">
        <v>0.38819444444444445</v>
      </c>
      <c r="O69" s="388">
        <v>15</v>
      </c>
      <c r="P69" s="391">
        <f t="shared" si="23"/>
        <v>15.000000000000027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6727</v>
      </c>
      <c r="H70" s="385">
        <f t="shared" si="22"/>
        <v>96099.999999999985</v>
      </c>
      <c r="I70" s="386"/>
      <c r="J70" s="387">
        <v>3</v>
      </c>
      <c r="K70" s="388">
        <f t="shared" si="20"/>
        <v>3228.9600000000009</v>
      </c>
      <c r="L70" s="389">
        <f t="shared" si="21"/>
        <v>1076.3200000000004</v>
      </c>
      <c r="M70" s="390">
        <v>0.40208333333333335</v>
      </c>
      <c r="N70" s="390">
        <v>0.48888888888888887</v>
      </c>
      <c r="O70" s="388">
        <v>20</v>
      </c>
      <c r="P70" s="391">
        <f t="shared" si="23"/>
        <v>124.99999999999996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455</v>
      </c>
      <c r="E71" s="411"/>
      <c r="F71" s="384">
        <v>24.76</v>
      </c>
      <c r="G71" s="428">
        <v>5952</v>
      </c>
      <c r="H71" s="385">
        <f t="shared" si="22"/>
        <v>147371.52000000002</v>
      </c>
      <c r="I71" s="386"/>
      <c r="J71" s="387">
        <v>4</v>
      </c>
      <c r="K71" s="388">
        <f t="shared" si="20"/>
        <v>3246.5454545454568</v>
      </c>
      <c r="L71" s="389">
        <f t="shared" si="21"/>
        <v>811.63636363636419</v>
      </c>
      <c r="M71" s="390">
        <v>0.50486111111111109</v>
      </c>
      <c r="N71" s="390">
        <v>0.58124999999999993</v>
      </c>
      <c r="O71" s="388">
        <v>23</v>
      </c>
      <c r="P71" s="391">
        <f t="shared" si="23"/>
        <v>109.99999999999993</v>
      </c>
      <c r="Q71" s="392"/>
      <c r="R71" s="392"/>
    </row>
    <row r="72" spans="1:18" ht="15.6" customHeight="1">
      <c r="A72" s="857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857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857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858"/>
      <c r="B75" s="381">
        <v>0</v>
      </c>
      <c r="C75" s="240" t="s">
        <v>456</v>
      </c>
      <c r="D75" s="852" t="s">
        <v>351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3277.2996188767638</v>
      </c>
      <c r="L75" s="404">
        <f>AVERAGE(L65:L74)</f>
        <v>1053.783855642904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351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3207</v>
      </c>
      <c r="H82" s="439">
        <f t="shared" ref="H82:H90" si="24">F82*G82</f>
        <v>71580.240000000005</v>
      </c>
      <c r="I82" s="386"/>
      <c r="J82" s="387">
        <v>4</v>
      </c>
      <c r="K82" s="388">
        <f>G82/P82*60</f>
        <v>3054.2857142857097</v>
      </c>
      <c r="L82" s="389">
        <f t="shared" ref="L82:L84" si="25">K82/J82</f>
        <v>763.57142857142742</v>
      </c>
      <c r="M82" s="390">
        <v>0.72361111111111109</v>
      </c>
      <c r="N82" s="390">
        <v>0.76736111111111116</v>
      </c>
      <c r="O82" s="388">
        <v>22</v>
      </c>
      <c r="P82" s="391">
        <f>(N82-M82)*24*60</f>
        <v>63.000000000000099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5836</v>
      </c>
      <c r="H83" s="439">
        <f t="shared" si="24"/>
        <v>97227.76</v>
      </c>
      <c r="I83" s="386"/>
      <c r="J83" s="387">
        <v>4</v>
      </c>
      <c r="K83" s="388">
        <f t="shared" ref="K83:K84" si="26">G83/P83*60</f>
        <v>2846.8292682926822</v>
      </c>
      <c r="L83" s="389">
        <f t="shared" si="25"/>
        <v>711.70731707317054</v>
      </c>
      <c r="M83" s="390">
        <v>0.78333333333333333</v>
      </c>
      <c r="N83" s="390">
        <v>0.86875000000000002</v>
      </c>
      <c r="O83" s="388">
        <v>23</v>
      </c>
      <c r="P83" s="391">
        <f t="shared" ref="P83:P84" si="27">(N83-M83)*24*60</f>
        <v>123.00000000000004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8911</v>
      </c>
      <c r="H84" s="439">
        <f t="shared" si="24"/>
        <v>159425.8909090909</v>
      </c>
      <c r="I84" s="386"/>
      <c r="J84" s="387">
        <v>3</v>
      </c>
      <c r="K84" s="388">
        <f t="shared" si="26"/>
        <v>2970.333333333333</v>
      </c>
      <c r="L84" s="389">
        <f t="shared" si="25"/>
        <v>990.11111111111097</v>
      </c>
      <c r="M84" s="390">
        <v>46271.888888888891</v>
      </c>
      <c r="N84" s="390">
        <v>46272.013888888891</v>
      </c>
      <c r="O84" s="388">
        <v>24</v>
      </c>
      <c r="P84" s="391">
        <f t="shared" si="27"/>
        <v>180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441</v>
      </c>
      <c r="D91" s="844" t="s">
        <v>351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2957.1494386372419</v>
      </c>
      <c r="L91" s="404">
        <f>AVERAGE(L82:L90)</f>
        <v>821.79661891856961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1597</v>
      </c>
      <c r="H92" s="385">
        <f t="shared" ref="H92:H99" si="28">F92*G92</f>
        <v>39190.379999999997</v>
      </c>
      <c r="I92" s="386"/>
      <c r="J92" s="387">
        <v>3</v>
      </c>
      <c r="K92" s="388">
        <f>G92/P92*60</f>
        <v>2281.4285714285706</v>
      </c>
      <c r="L92" s="389">
        <f t="shared" ref="L92:L93" si="29">K92/J92</f>
        <v>760.47619047619025</v>
      </c>
      <c r="M92" s="390">
        <v>0.72430555555555554</v>
      </c>
      <c r="N92" s="390">
        <v>0.75347222222222221</v>
      </c>
      <c r="O92" s="380">
        <v>23</v>
      </c>
      <c r="P92" s="391">
        <f>(N92-M92)*24*60</f>
        <v>42.000000000000014</v>
      </c>
      <c r="Q92" s="392"/>
      <c r="R92" s="392"/>
    </row>
    <row r="93" spans="1:18">
      <c r="A93" s="846"/>
      <c r="B93" s="381" t="s">
        <v>240</v>
      </c>
      <c r="C93" s="398"/>
      <c r="D93" s="410" t="s">
        <v>461</v>
      </c>
      <c r="E93" s="429"/>
      <c r="F93" s="384">
        <v>24.33</v>
      </c>
      <c r="G93" s="393">
        <v>1178</v>
      </c>
      <c r="H93" s="385">
        <f t="shared" si="28"/>
        <v>28660.739999999998</v>
      </c>
      <c r="I93" s="386"/>
      <c r="J93" s="387">
        <v>4</v>
      </c>
      <c r="K93" s="388">
        <f t="shared" ref="K93" si="30">G93/P93*60</f>
        <v>2280.0000000000082</v>
      </c>
      <c r="L93" s="389">
        <f t="shared" si="29"/>
        <v>570.00000000000205</v>
      </c>
      <c r="M93" s="390">
        <v>0.77013888888888893</v>
      </c>
      <c r="N93" s="390">
        <v>0.79166666666666663</v>
      </c>
      <c r="O93" s="380">
        <v>24</v>
      </c>
      <c r="P93" s="391">
        <f>(N93-M93)*24*60</f>
        <v>30.99999999999989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847"/>
      <c r="B100" s="381">
        <v>0</v>
      </c>
      <c r="C100" s="240" t="s">
        <v>462</v>
      </c>
      <c r="D100" s="840" t="s">
        <v>351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2280.7142857142894</v>
      </c>
      <c r="L100" s="404">
        <f>AVERAGE(L92:L99)</f>
        <v>665.23809523809609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1953</v>
      </c>
      <c r="H101" s="385">
        <f t="shared" ref="H101:H110" si="31">F101*G101</f>
        <v>48883.590000000004</v>
      </c>
      <c r="I101" s="386"/>
      <c r="J101" s="387">
        <v>4</v>
      </c>
      <c r="K101" s="388">
        <f>G101/P101*60</f>
        <v>2929.4999999999991</v>
      </c>
      <c r="L101" s="389">
        <f t="shared" ref="L101:L107" si="32">K101/J101</f>
        <v>732.37499999999977</v>
      </c>
      <c r="M101" s="390">
        <v>0.72361111111111109</v>
      </c>
      <c r="N101" s="390">
        <v>0.75138888888888888</v>
      </c>
      <c r="O101" s="380">
        <v>22</v>
      </c>
      <c r="P101" s="388">
        <f t="shared" ref="P101:P103" si="33">(N101-M101)*24*60</f>
        <v>40.000000000000014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2857</v>
      </c>
      <c r="H102" s="385">
        <f t="shared" si="31"/>
        <v>70910.740000000005</v>
      </c>
      <c r="I102" s="386"/>
      <c r="J102" s="387">
        <v>4</v>
      </c>
      <c r="K102" s="388">
        <f t="shared" ref="K102:K107" si="34">G102/P102*60</f>
        <v>3007.3684210526339</v>
      </c>
      <c r="L102" s="389">
        <f t="shared" si="32"/>
        <v>751.84210526315849</v>
      </c>
      <c r="M102" s="390">
        <v>0.76388888888888884</v>
      </c>
      <c r="N102" s="390">
        <v>0.80347222222222214</v>
      </c>
      <c r="O102" s="380">
        <v>18</v>
      </c>
      <c r="P102" s="388">
        <f t="shared" si="33"/>
        <v>56.999999999999957</v>
      </c>
      <c r="Q102" s="392"/>
      <c r="R102" s="392"/>
    </row>
    <row r="103" spans="1:18">
      <c r="A103" s="832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3865</v>
      </c>
      <c r="H103" s="385">
        <f t="shared" si="31"/>
        <v>115950</v>
      </c>
      <c r="I103" s="386"/>
      <c r="J103" s="387">
        <v>4</v>
      </c>
      <c r="K103" s="388">
        <f t="shared" si="34"/>
        <v>3051.3157894736819</v>
      </c>
      <c r="L103" s="389">
        <f t="shared" si="32"/>
        <v>762.82894736842047</v>
      </c>
      <c r="M103" s="390">
        <v>0.81944444444444442</v>
      </c>
      <c r="N103" s="390">
        <v>0.87222222222222223</v>
      </c>
      <c r="O103" s="380">
        <v>23</v>
      </c>
      <c r="P103" s="388">
        <f t="shared" si="33"/>
        <v>76.000000000000057</v>
      </c>
      <c r="Q103" s="392"/>
      <c r="R103" s="392"/>
    </row>
    <row r="104" spans="1:18">
      <c r="A104" s="832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4746</v>
      </c>
      <c r="H104" s="385">
        <f t="shared" si="31"/>
        <v>117510.96</v>
      </c>
      <c r="I104" s="386"/>
      <c r="J104" s="387">
        <v>4</v>
      </c>
      <c r="K104" s="388">
        <f t="shared" si="34"/>
        <v>3273.1034482758614</v>
      </c>
      <c r="L104" s="389">
        <f t="shared" si="32"/>
        <v>818.27586206896535</v>
      </c>
      <c r="M104" s="390">
        <v>0.88749999999999996</v>
      </c>
      <c r="N104" s="390">
        <v>0.94791666666666663</v>
      </c>
      <c r="O104" s="380">
        <v>22</v>
      </c>
      <c r="P104" s="388">
        <f>(N104-M104)*24*60</f>
        <v>87.000000000000014</v>
      </c>
      <c r="Q104" s="392"/>
      <c r="R104" s="392"/>
    </row>
    <row r="105" spans="1:18">
      <c r="A105" s="832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4090</v>
      </c>
      <c r="H105" s="385">
        <f t="shared" si="31"/>
        <v>97342</v>
      </c>
      <c r="I105" s="386"/>
      <c r="J105" s="387">
        <v>4</v>
      </c>
      <c r="K105" s="388">
        <f t="shared" si="34"/>
        <v>3272.000000000005</v>
      </c>
      <c r="L105" s="389">
        <f t="shared" si="32"/>
        <v>818.00000000000125</v>
      </c>
      <c r="M105" s="390">
        <v>0.96249999999999991</v>
      </c>
      <c r="N105" s="390">
        <v>1.0145833333333332</v>
      </c>
      <c r="O105" s="380">
        <v>21</v>
      </c>
      <c r="P105" s="388">
        <f>(N105-M105)*24*60</f>
        <v>74.999999999999886</v>
      </c>
      <c r="Q105" s="389"/>
      <c r="R105" s="392"/>
    </row>
    <row r="106" spans="1:18">
      <c r="A106" s="83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1479</v>
      </c>
      <c r="H106" s="385">
        <f t="shared" si="31"/>
        <v>24699.3</v>
      </c>
      <c r="I106" s="386"/>
      <c r="J106" s="387">
        <v>3</v>
      </c>
      <c r="K106" s="388">
        <f t="shared" si="34"/>
        <v>3059.9999999999941</v>
      </c>
      <c r="L106" s="389">
        <f t="shared" si="32"/>
        <v>1019.9999999999981</v>
      </c>
      <c r="M106" s="390">
        <v>1.0298611111111109</v>
      </c>
      <c r="N106" s="390">
        <v>1.0499999999999998</v>
      </c>
      <c r="O106" s="380">
        <v>22</v>
      </c>
      <c r="P106" s="388">
        <f>(N106-M106)*24*60</f>
        <v>29.000000000000057</v>
      </c>
      <c r="Q106" s="389"/>
      <c r="R106" s="392"/>
    </row>
    <row r="107" spans="1:18">
      <c r="A107" s="832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4200</v>
      </c>
      <c r="H107" s="385">
        <f t="shared" si="31"/>
        <v>58926</v>
      </c>
      <c r="I107" s="386"/>
      <c r="J107" s="387">
        <v>3</v>
      </c>
      <c r="K107" s="388">
        <f t="shared" si="34"/>
        <v>3036.1445783132463</v>
      </c>
      <c r="L107" s="389">
        <f t="shared" si="32"/>
        <v>1012.0481927710821</v>
      </c>
      <c r="M107" s="390">
        <v>1.0638888888888889</v>
      </c>
      <c r="N107" s="390">
        <v>1.1215277777777779</v>
      </c>
      <c r="O107" s="380">
        <v>20</v>
      </c>
      <c r="P107" s="388">
        <f>(N107-M107)*24*60</f>
        <v>83.000000000000185</v>
      </c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451</v>
      </c>
      <c r="D111" s="833" t="s">
        <v>351</v>
      </c>
      <c r="E111" s="834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3089.9188910164889</v>
      </c>
      <c r="L111" s="404">
        <f>AVERAGE(L101:L110)</f>
        <v>845.05287249594642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1627</v>
      </c>
      <c r="H112" s="439">
        <f t="shared" si="16"/>
        <v>29578.86</v>
      </c>
      <c r="I112" s="386"/>
      <c r="J112" s="387">
        <v>3</v>
      </c>
      <c r="K112" s="388">
        <f t="shared" ref="K112:K116" si="35">G112/P112*60</f>
        <v>3366.2068965517547</v>
      </c>
      <c r="L112" s="389">
        <f t="shared" ref="L112:L116" si="36">K112/J112</f>
        <v>1122.0689655172516</v>
      </c>
      <c r="M112" s="390">
        <v>0.72013888888888899</v>
      </c>
      <c r="N112" s="390">
        <v>0.7402777777777777</v>
      </c>
      <c r="O112" s="380">
        <v>17</v>
      </c>
      <c r="P112" s="391">
        <f t="shared" ref="P112:P116" si="37">(N112-M112)*24*60</f>
        <v>28.999999999999737</v>
      </c>
      <c r="Q112" s="380"/>
      <c r="R112" s="380"/>
    </row>
    <row r="113" spans="1:18">
      <c r="A113" s="835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1676</v>
      </c>
      <c r="H113" s="439">
        <f t="shared" si="16"/>
        <v>30469.68</v>
      </c>
      <c r="I113" s="386"/>
      <c r="J113" s="387">
        <v>3</v>
      </c>
      <c r="K113" s="388">
        <f t="shared" si="35"/>
        <v>3142.4999999999959</v>
      </c>
      <c r="L113" s="389">
        <f t="shared" si="36"/>
        <v>1047.4999999999986</v>
      </c>
      <c r="M113" s="390">
        <v>0.75347222222222221</v>
      </c>
      <c r="N113" s="390">
        <v>0.77569444444444446</v>
      </c>
      <c r="O113" s="380">
        <v>19</v>
      </c>
      <c r="P113" s="391">
        <f t="shared" si="37"/>
        <v>32.000000000000043</v>
      </c>
      <c r="Q113" s="392"/>
      <c r="R113" s="392"/>
    </row>
    <row r="114" spans="1:18">
      <c r="A114" s="835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4467</v>
      </c>
      <c r="H114" s="439">
        <f t="shared" si="16"/>
        <v>127622.19</v>
      </c>
      <c r="I114" s="386"/>
      <c r="J114" s="387">
        <v>3</v>
      </c>
      <c r="K114" s="388">
        <f t="shared" si="35"/>
        <v>3080.6896551724135</v>
      </c>
      <c r="L114" s="389">
        <f t="shared" si="36"/>
        <v>1026.8965517241379</v>
      </c>
      <c r="M114" s="390">
        <v>0.7895833333333333</v>
      </c>
      <c r="N114" s="390">
        <v>0.85</v>
      </c>
      <c r="O114" s="380">
        <v>20</v>
      </c>
      <c r="P114" s="391">
        <f t="shared" si="37"/>
        <v>87.000000000000014</v>
      </c>
      <c r="Q114" s="392"/>
      <c r="R114" s="392"/>
    </row>
    <row r="115" spans="1:18">
      <c r="A115" s="835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12651</v>
      </c>
      <c r="H115" s="439">
        <f t="shared" si="16"/>
        <v>180728.57142857139</v>
      </c>
      <c r="I115" s="386"/>
      <c r="J115" s="387">
        <v>3</v>
      </c>
      <c r="K115" s="388">
        <f t="shared" si="35"/>
        <v>3048.433734879899</v>
      </c>
      <c r="L115" s="389">
        <f t="shared" si="36"/>
        <v>1016.1445782932997</v>
      </c>
      <c r="M115" s="390">
        <v>46271.865972222222</v>
      </c>
      <c r="N115" s="390">
        <v>46272.038888888892</v>
      </c>
      <c r="O115" s="380">
        <v>23</v>
      </c>
      <c r="P115" s="391">
        <f t="shared" si="37"/>
        <v>249.00000000488944</v>
      </c>
      <c r="Q115" s="392"/>
      <c r="R115" s="392"/>
    </row>
    <row r="116" spans="1:18">
      <c r="A116" s="835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4846</v>
      </c>
      <c r="H116" s="439">
        <f t="shared" si="16"/>
        <v>67989.37999999999</v>
      </c>
      <c r="I116" s="386"/>
      <c r="J116" s="387">
        <v>3</v>
      </c>
      <c r="K116" s="388">
        <f t="shared" si="35"/>
        <v>3060.6315789473738</v>
      </c>
      <c r="L116" s="389">
        <f t="shared" si="36"/>
        <v>1020.2105263157913</v>
      </c>
      <c r="M116" s="390">
        <v>1.0486111111111112</v>
      </c>
      <c r="N116" s="441">
        <v>1.1145833333333333</v>
      </c>
      <c r="O116" s="380">
        <v>24</v>
      </c>
      <c r="P116" s="391">
        <f t="shared" si="37"/>
        <v>94.999999999999829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835"/>
      <c r="B124" s="398">
        <v>0</v>
      </c>
      <c r="C124" s="240" t="s">
        <v>456</v>
      </c>
      <c r="D124" s="836" t="s">
        <v>351</v>
      </c>
      <c r="E124" s="836"/>
      <c r="F124" s="399"/>
      <c r="G124" s="442"/>
      <c r="H124" s="443"/>
      <c r="I124" s="402"/>
      <c r="J124" s="403">
        <f>AVERAGE(J112:J123)</f>
        <v>3</v>
      </c>
      <c r="K124" s="403">
        <f>AVERAGE(K112:K123)</f>
        <v>3139.692373110287</v>
      </c>
      <c r="L124" s="404">
        <f>AVERAGE(L112:L123)</f>
        <v>1046.5641243700957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D20" sqref="D20"/>
      <selection pane="bottomLeft" activeCell="L162" sqref="L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77" t="s">
        <v>404</v>
      </c>
      <c r="E1" s="69">
        <f>SUM(G5:G173)</f>
        <v>190893.16</v>
      </c>
      <c r="F1" s="83" t="s">
        <v>3</v>
      </c>
      <c r="G1" s="71">
        <f>SUM(H5:H173)</f>
        <v>7708175.2912720544</v>
      </c>
      <c r="H1" s="75" t="s">
        <v>79</v>
      </c>
      <c r="I1" s="73">
        <f>M17+M30+M43+M56+M69+M82+M95+M108+M121+M134+M147+M160+M173</f>
        <v>192.29285714285714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405</v>
      </c>
      <c r="Q1" s="956"/>
      <c r="R1" s="956"/>
      <c r="S1" s="956"/>
      <c r="T1" s="956" t="s">
        <v>406</v>
      </c>
      <c r="U1" s="956"/>
      <c r="V1" s="956"/>
      <c r="W1" s="956"/>
      <c r="X1" s="956"/>
      <c r="Y1" s="956"/>
      <c r="Z1" s="74" t="s">
        <v>407</v>
      </c>
      <c r="AA1" s="74" t="s">
        <v>408</v>
      </c>
      <c r="AB1" s="963" t="s">
        <v>409</v>
      </c>
      <c r="AC1" s="964"/>
      <c r="AD1" s="74" t="s">
        <v>407</v>
      </c>
      <c r="AE1" s="74" t="s">
        <v>87</v>
      </c>
      <c r="AF1" s="956" t="s">
        <v>410</v>
      </c>
      <c r="AG1" s="957"/>
      <c r="AH1" s="957"/>
    </row>
    <row r="2" spans="1:34" ht="26.25" customHeight="1">
      <c r="A2" s="958" t="s">
        <v>411</v>
      </c>
      <c r="B2" s="958"/>
      <c r="C2" s="77"/>
      <c r="D2" s="77" t="s">
        <v>90</v>
      </c>
      <c r="E2" s="78">
        <f>AVERAGE(O17,O30,O43,O56,O69,O82,O95,O108,O121,O134,O147,O160,O173)</f>
        <v>123.03455240930785</v>
      </c>
      <c r="F2" s="79" t="s">
        <v>91</v>
      </c>
      <c r="G2" s="80">
        <f>G1/E1</f>
        <v>40.379525862907052</v>
      </c>
      <c r="H2" s="75" t="s">
        <v>92</v>
      </c>
      <c r="I2" s="75">
        <f>COUNT(I5:I173)</f>
        <v>12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12</v>
      </c>
      <c r="AE2" s="82">
        <f>AE17+AE30+AE43+AE56+AE69+AE82+AE95+AE108+AE121+AE134+AE147+AE160+AE173</f>
        <v>9</v>
      </c>
      <c r="AF2" s="957"/>
      <c r="AG2" s="957"/>
      <c r="AH2" s="957"/>
    </row>
    <row r="3" spans="1:34" ht="30.6" customHeight="1">
      <c r="A3" s="897" t="s">
        <v>412</v>
      </c>
      <c r="B3" s="897" t="s">
        <v>94</v>
      </c>
      <c r="C3" s="954"/>
      <c r="D3" s="897" t="s">
        <v>413</v>
      </c>
      <c r="E3" s="897"/>
      <c r="F3" s="954" t="s">
        <v>96</v>
      </c>
      <c r="G3" s="946" t="s">
        <v>97</v>
      </c>
      <c r="H3" s="954" t="s">
        <v>98</v>
      </c>
      <c r="I3" s="948" t="s">
        <v>99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414</v>
      </c>
      <c r="O3" s="926" t="s">
        <v>90</v>
      </c>
      <c r="P3" s="952" t="s">
        <v>415</v>
      </c>
      <c r="Q3" s="926" t="s">
        <v>90</v>
      </c>
      <c r="R3" s="953" t="s">
        <v>416</v>
      </c>
      <c r="S3" s="927" t="s">
        <v>417</v>
      </c>
      <c r="T3" s="946" t="s">
        <v>106</v>
      </c>
      <c r="U3" s="946"/>
      <c r="V3" s="947" t="s">
        <v>107</v>
      </c>
      <c r="W3" s="948" t="s">
        <v>108</v>
      </c>
      <c r="X3" s="946" t="s">
        <v>418</v>
      </c>
      <c r="Y3" s="946"/>
      <c r="Z3" s="949" t="s">
        <v>110</v>
      </c>
      <c r="AA3" s="950"/>
      <c r="AB3" s="959" t="s">
        <v>419</v>
      </c>
      <c r="AC3" s="960"/>
      <c r="AD3" s="961" t="s">
        <v>420</v>
      </c>
      <c r="AE3" s="962"/>
      <c r="AF3" s="951" t="s">
        <v>414</v>
      </c>
      <c r="AG3" s="953" t="s">
        <v>416</v>
      </c>
      <c r="AH3" s="927" t="s">
        <v>417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84" t="s">
        <v>113</v>
      </c>
      <c r="U4" s="84" t="s">
        <v>114</v>
      </c>
      <c r="V4" s="946"/>
      <c r="W4" s="948"/>
      <c r="X4" s="83" t="s">
        <v>421</v>
      </c>
      <c r="Y4" s="83" t="s">
        <v>36</v>
      </c>
      <c r="Z4" s="84" t="s">
        <v>116</v>
      </c>
      <c r="AA4" s="84" t="s">
        <v>117</v>
      </c>
      <c r="AB4" s="960"/>
      <c r="AC4" s="960"/>
      <c r="AD4" s="84" t="s">
        <v>118</v>
      </c>
      <c r="AE4" s="85" t="s">
        <v>422</v>
      </c>
      <c r="AF4" s="951"/>
      <c r="AG4" s="953"/>
      <c r="AH4" s="927"/>
    </row>
    <row r="5" spans="1:34" ht="18.75" customHeight="1">
      <c r="A5" s="943" t="s">
        <v>423</v>
      </c>
      <c r="B5" s="86" t="s">
        <v>237</v>
      </c>
      <c r="C5" s="87"/>
      <c r="D5" s="88" t="s">
        <v>121</v>
      </c>
      <c r="E5" s="89"/>
      <c r="F5" s="90">
        <v>37.83</v>
      </c>
      <c r="G5" s="91">
        <v>6713</v>
      </c>
      <c r="H5" s="92">
        <f t="shared" ref="H5:H16" si="0">F5*G5</f>
        <v>253952.78999999998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2328.2080924855491</v>
      </c>
      <c r="O5" s="95">
        <f t="shared" ref="O5:O12" si="2">N5/M5</f>
        <v>116.41040462427745</v>
      </c>
      <c r="P5" s="97">
        <f t="shared" ref="P5:P12" si="3">M5-J5</f>
        <v>0</v>
      </c>
      <c r="Q5" s="98">
        <f t="shared" ref="Q5:Q12" si="4">O5-L5</f>
        <v>-3.5895953757225527</v>
      </c>
      <c r="R5" s="100">
        <f t="shared" ref="R5:R12" si="5">O5/L5</f>
        <v>0.97008670520231211</v>
      </c>
      <c r="S5" s="912">
        <f>R17</f>
        <v>0.9053481719067189</v>
      </c>
      <c r="T5" s="101">
        <v>0.25</v>
      </c>
      <c r="U5" s="101">
        <v>0.37013888888888891</v>
      </c>
      <c r="V5" s="83">
        <v>5</v>
      </c>
      <c r="W5" s="93">
        <f>(U5-T5)*24*60</f>
        <v>173.00000000000003</v>
      </c>
      <c r="X5" s="83"/>
      <c r="Y5" s="83"/>
      <c r="Z5" s="102"/>
      <c r="AA5" s="102"/>
      <c r="AB5" s="897"/>
      <c r="AC5" s="897"/>
      <c r="AD5" s="103">
        <v>1</v>
      </c>
      <c r="AE5" s="103"/>
      <c r="AF5" s="97">
        <f t="shared" ref="AF5:AF70" si="6">N5-K5</f>
        <v>-71.791907514450941</v>
      </c>
      <c r="AG5" s="100">
        <f t="shared" ref="AG5:AG70" si="7">N5/K5</f>
        <v>0.97008670520231211</v>
      </c>
      <c r="AH5" s="912">
        <f>AG17</f>
        <v>0.90623413740704029</v>
      </c>
    </row>
    <row r="6" spans="1:34" ht="19.2" customHeight="1">
      <c r="A6" s="944"/>
      <c r="B6" s="86" t="s">
        <v>237</v>
      </c>
      <c r="C6" s="87"/>
      <c r="D6" s="88" t="s">
        <v>123</v>
      </c>
      <c r="E6" s="89"/>
      <c r="F6" s="90">
        <v>35.89</v>
      </c>
      <c r="G6" s="91">
        <v>3483</v>
      </c>
      <c r="H6" s="92">
        <f t="shared" si="0"/>
        <v>125004.87</v>
      </c>
      <c r="I6" s="93"/>
      <c r="J6" s="94">
        <v>18</v>
      </c>
      <c r="K6" s="91">
        <v>2571</v>
      </c>
      <c r="L6" s="95">
        <v>142.83333333333334</v>
      </c>
      <c r="M6" s="96">
        <v>18</v>
      </c>
      <c r="N6" s="91">
        <f t="shared" si="1"/>
        <v>2322</v>
      </c>
      <c r="O6" s="95">
        <f t="shared" si="2"/>
        <v>129</v>
      </c>
      <c r="P6" s="97">
        <f t="shared" si="3"/>
        <v>0</v>
      </c>
      <c r="Q6" s="98">
        <f t="shared" si="4"/>
        <v>-13.833333333333343</v>
      </c>
      <c r="R6" s="100">
        <f t="shared" si="5"/>
        <v>0.90315052508751448</v>
      </c>
      <c r="S6" s="912"/>
      <c r="T6" s="101">
        <v>0.38541666666666669</v>
      </c>
      <c r="U6" s="101">
        <v>0.44791666666666669</v>
      </c>
      <c r="V6" s="83">
        <v>22</v>
      </c>
      <c r="W6" s="93">
        <f t="shared" ref="W6:W17" si="8">(U6-T6)*24*60</f>
        <v>90</v>
      </c>
      <c r="X6" s="104">
        <v>0.375</v>
      </c>
      <c r="Y6" s="104">
        <v>0.38541666666666669</v>
      </c>
      <c r="Z6" s="105"/>
      <c r="AA6" s="105"/>
      <c r="AB6" s="897"/>
      <c r="AC6" s="897"/>
      <c r="AD6" s="357"/>
      <c r="AE6" s="357"/>
      <c r="AF6" s="97">
        <f t="shared" si="6"/>
        <v>-249</v>
      </c>
      <c r="AG6" s="100">
        <f t="shared" si="7"/>
        <v>0.90315052508751459</v>
      </c>
      <c r="AH6" s="912"/>
    </row>
    <row r="7" spans="1:34" ht="19.2" customHeight="1">
      <c r="A7" s="944"/>
      <c r="B7" s="86" t="s">
        <v>237</v>
      </c>
      <c r="C7" s="87"/>
      <c r="D7" s="88" t="s">
        <v>125</v>
      </c>
      <c r="E7" s="89"/>
      <c r="F7" s="90">
        <v>28.86</v>
      </c>
      <c r="G7" s="91">
        <v>1253</v>
      </c>
      <c r="H7" s="92">
        <f t="shared" si="0"/>
        <v>36161.58</v>
      </c>
      <c r="I7" s="93"/>
      <c r="J7" s="94">
        <v>17</v>
      </c>
      <c r="K7" s="91">
        <v>2571</v>
      </c>
      <c r="L7" s="95">
        <v>151.23529411764707</v>
      </c>
      <c r="M7" s="96">
        <v>17</v>
      </c>
      <c r="N7" s="91">
        <f t="shared" si="1"/>
        <v>2278.1818181818207</v>
      </c>
      <c r="O7" s="95">
        <f t="shared" si="2"/>
        <v>134.01069518716594</v>
      </c>
      <c r="P7" s="97">
        <f t="shared" si="3"/>
        <v>0</v>
      </c>
      <c r="Q7" s="98">
        <f t="shared" si="4"/>
        <v>-17.224598930481136</v>
      </c>
      <c r="R7" s="100">
        <f t="shared" si="5"/>
        <v>0.88610728050634802</v>
      </c>
      <c r="S7" s="912"/>
      <c r="T7" s="101">
        <v>0.45208333333333334</v>
      </c>
      <c r="U7" s="101">
        <v>0.47499999999999998</v>
      </c>
      <c r="V7" s="83">
        <v>6</v>
      </c>
      <c r="W7" s="93">
        <f t="shared" si="8"/>
        <v>32.999999999999964</v>
      </c>
      <c r="X7" s="104"/>
      <c r="Y7" s="104"/>
      <c r="Z7" s="105"/>
      <c r="AA7" s="105"/>
      <c r="AB7" s="897"/>
      <c r="AC7" s="897"/>
      <c r="AD7" s="357"/>
      <c r="AE7" s="357"/>
      <c r="AF7" s="97">
        <f t="shared" si="6"/>
        <v>-292.81818181817926</v>
      </c>
      <c r="AG7" s="100">
        <f t="shared" si="7"/>
        <v>0.88610728050634802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1075</v>
      </c>
      <c r="H8" s="92">
        <f t="shared" si="0"/>
        <v>39484.75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2303.5714285714234</v>
      </c>
      <c r="O8" s="95">
        <f t="shared" si="2"/>
        <v>127.9761904761902</v>
      </c>
      <c r="P8" s="97">
        <f t="shared" si="3"/>
        <v>0</v>
      </c>
      <c r="Q8" s="98">
        <f t="shared" si="4"/>
        <v>-14.857142857143145</v>
      </c>
      <c r="R8" s="100">
        <f t="shared" si="5"/>
        <v>0.89598266377729419</v>
      </c>
      <c r="S8" s="912"/>
      <c r="T8" s="101">
        <v>0.51527777777777772</v>
      </c>
      <c r="U8" s="101">
        <v>0.53472222222222221</v>
      </c>
      <c r="V8" s="83">
        <v>5</v>
      </c>
      <c r="W8" s="93">
        <f t="shared" si="8"/>
        <v>28.00000000000006</v>
      </c>
      <c r="X8" s="104"/>
      <c r="Y8" s="104"/>
      <c r="Z8" s="105"/>
      <c r="AA8" s="105"/>
      <c r="AB8" s="897"/>
      <c r="AC8" s="897"/>
      <c r="AD8" s="357"/>
      <c r="AE8" s="357"/>
      <c r="AF8" s="97">
        <f t="shared" si="6"/>
        <v>-267.42857142857656</v>
      </c>
      <c r="AG8" s="100">
        <f t="shared" si="7"/>
        <v>0.89598266377729419</v>
      </c>
      <c r="AH8" s="912"/>
    </row>
    <row r="9" spans="1:34" ht="19.2" customHeight="1">
      <c r="A9" s="944"/>
      <c r="B9" s="86" t="s">
        <v>237</v>
      </c>
      <c r="C9" s="108"/>
      <c r="D9" s="88" t="s">
        <v>126</v>
      </c>
      <c r="E9" s="109"/>
      <c r="F9" s="90">
        <v>31.11</v>
      </c>
      <c r="G9" s="91">
        <v>2389</v>
      </c>
      <c r="H9" s="92">
        <f t="shared" si="0"/>
        <v>74321.789999999994</v>
      </c>
      <c r="I9" s="357"/>
      <c r="J9" s="94">
        <v>18</v>
      </c>
      <c r="K9" s="91">
        <v>2769</v>
      </c>
      <c r="L9" s="95">
        <v>153.83333333333334</v>
      </c>
      <c r="M9" s="96">
        <v>18</v>
      </c>
      <c r="N9" s="91">
        <f t="shared" si="1"/>
        <v>2389.0000000000023</v>
      </c>
      <c r="O9" s="95">
        <f t="shared" si="2"/>
        <v>132.72222222222234</v>
      </c>
      <c r="P9" s="97">
        <f t="shared" si="3"/>
        <v>0</v>
      </c>
      <c r="Q9" s="98">
        <f t="shared" si="4"/>
        <v>-21.111111111111001</v>
      </c>
      <c r="R9" s="100">
        <f t="shared" si="5"/>
        <v>0.86276634163958177</v>
      </c>
      <c r="S9" s="912"/>
      <c r="T9" s="101">
        <v>0.53888888888888886</v>
      </c>
      <c r="U9" s="101">
        <v>0.58055555555555549</v>
      </c>
      <c r="V9" s="83">
        <v>6</v>
      </c>
      <c r="W9" s="93">
        <f t="shared" si="8"/>
        <v>59.999999999999943</v>
      </c>
      <c r="X9" s="104"/>
      <c r="Y9" s="104"/>
      <c r="Z9" s="105"/>
      <c r="AA9" s="105"/>
      <c r="AB9" s="897"/>
      <c r="AC9" s="897"/>
      <c r="AD9" s="357"/>
      <c r="AE9" s="357"/>
      <c r="AF9" s="97">
        <f t="shared" si="6"/>
        <v>-379.99999999999773</v>
      </c>
      <c r="AG9" s="100">
        <f t="shared" si="7"/>
        <v>0.86276634163958188</v>
      </c>
      <c r="AH9" s="912"/>
    </row>
    <row r="10" spans="1:34" ht="19.2" customHeight="1">
      <c r="A10" s="94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3181</v>
      </c>
      <c r="H10" s="92">
        <f t="shared" si="0"/>
        <v>122404.87999999999</v>
      </c>
      <c r="I10" s="93"/>
      <c r="J10" s="94">
        <v>19</v>
      </c>
      <c r="K10" s="91">
        <v>2769</v>
      </c>
      <c r="L10" s="95">
        <v>145.73684210526315</v>
      </c>
      <c r="M10" s="96">
        <v>19</v>
      </c>
      <c r="N10" s="91">
        <f t="shared" si="1"/>
        <v>2511.3157894736823</v>
      </c>
      <c r="O10" s="95">
        <f t="shared" si="2"/>
        <v>132.17451523545697</v>
      </c>
      <c r="P10" s="97">
        <f t="shared" si="3"/>
        <v>0</v>
      </c>
      <c r="Q10" s="98">
        <f t="shared" si="4"/>
        <v>-13.562326869806185</v>
      </c>
      <c r="R10" s="100">
        <f t="shared" si="5"/>
        <v>0.90693961338883444</v>
      </c>
      <c r="S10" s="913"/>
      <c r="T10" s="101">
        <v>0.58541666666666659</v>
      </c>
      <c r="U10" s="101">
        <v>0.6381944444444444</v>
      </c>
      <c r="V10" s="83">
        <v>7</v>
      </c>
      <c r="W10" s="93">
        <f t="shared" si="8"/>
        <v>76.000000000000057</v>
      </c>
      <c r="X10" s="104"/>
      <c r="Y10" s="104"/>
      <c r="Z10" s="105"/>
      <c r="AA10" s="105"/>
      <c r="AB10" s="897"/>
      <c r="AC10" s="897"/>
      <c r="AD10" s="357"/>
      <c r="AE10" s="357"/>
      <c r="AF10" s="97">
        <f>N10-K10</f>
        <v>-257.68421052631766</v>
      </c>
      <c r="AG10" s="100">
        <f>N10/K10</f>
        <v>0.90693961338883433</v>
      </c>
      <c r="AH10" s="913"/>
    </row>
    <row r="11" spans="1:34" ht="19.2" customHeight="1">
      <c r="A11" s="94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4328</v>
      </c>
      <c r="H11" s="92">
        <f t="shared" si="0"/>
        <v>163598.39999999999</v>
      </c>
      <c r="I11" s="93"/>
      <c r="J11" s="94">
        <v>20</v>
      </c>
      <c r="K11" s="91">
        <v>2769</v>
      </c>
      <c r="L11" s="95">
        <v>138.44999999999999</v>
      </c>
      <c r="M11" s="96">
        <v>20</v>
      </c>
      <c r="N11" s="91">
        <f t="shared" si="1"/>
        <v>2521.1650485436903</v>
      </c>
      <c r="O11" s="95">
        <f t="shared" si="2"/>
        <v>126.05825242718451</v>
      </c>
      <c r="P11" s="97">
        <f t="shared" si="3"/>
        <v>0</v>
      </c>
      <c r="Q11" s="98">
        <f t="shared" si="4"/>
        <v>-12.391747572815476</v>
      </c>
      <c r="R11" s="100">
        <f t="shared" si="5"/>
        <v>0.91049658668966793</v>
      </c>
      <c r="S11" s="913"/>
      <c r="T11" s="101">
        <v>0.65347222222222212</v>
      </c>
      <c r="U11" s="101">
        <v>0.72499999999999987</v>
      </c>
      <c r="V11" s="83">
        <v>22</v>
      </c>
      <c r="W11" s="93">
        <f t="shared" si="8"/>
        <v>102.99999999999996</v>
      </c>
      <c r="X11" s="104">
        <v>0.6430555555555556</v>
      </c>
      <c r="Y11" s="104">
        <v>0.65277777777777779</v>
      </c>
      <c r="Z11" s="105"/>
      <c r="AA11" s="105"/>
      <c r="AB11" s="897"/>
      <c r="AC11" s="897"/>
      <c r="AD11" s="357"/>
      <c r="AE11" s="357"/>
      <c r="AF11" s="97">
        <f>N11-K11</f>
        <v>-247.83495145630968</v>
      </c>
      <c r="AG11" s="100">
        <f>N11/K11</f>
        <v>0.91049658668966782</v>
      </c>
      <c r="AH11" s="913"/>
    </row>
    <row r="12" spans="1:34" ht="19.2" customHeight="1">
      <c r="A12" s="945"/>
      <c r="B12" s="86" t="s">
        <v>239</v>
      </c>
      <c r="C12" s="87"/>
      <c r="D12" s="110" t="s">
        <v>135</v>
      </c>
      <c r="E12" s="89"/>
      <c r="F12" s="90">
        <v>38.39</v>
      </c>
      <c r="G12" s="91">
        <v>1239</v>
      </c>
      <c r="H12" s="92">
        <f t="shared" si="0"/>
        <v>47565.21</v>
      </c>
      <c r="I12" s="93">
        <v>1</v>
      </c>
      <c r="J12" s="94">
        <v>17</v>
      </c>
      <c r="K12" s="91">
        <v>1565</v>
      </c>
      <c r="L12" s="95">
        <v>92.058823529411768</v>
      </c>
      <c r="M12" s="96">
        <v>17</v>
      </c>
      <c r="N12" s="91">
        <f t="shared" si="1"/>
        <v>1457.64705882353</v>
      </c>
      <c r="O12" s="95">
        <f t="shared" si="2"/>
        <v>85.743944636678236</v>
      </c>
      <c r="P12" s="97">
        <f t="shared" si="3"/>
        <v>0</v>
      </c>
      <c r="Q12" s="98">
        <f t="shared" si="4"/>
        <v>-6.3148788927335318</v>
      </c>
      <c r="R12" s="100">
        <f t="shared" si="5"/>
        <v>0.93140387145273484</v>
      </c>
      <c r="S12" s="913"/>
      <c r="T12" s="101">
        <v>0.7305555555555554</v>
      </c>
      <c r="U12" s="101">
        <v>0.76597222222222205</v>
      </c>
      <c r="V12" s="83">
        <v>8</v>
      </c>
      <c r="W12" s="93">
        <f t="shared" si="8"/>
        <v>50.999999999999979</v>
      </c>
      <c r="X12" s="104"/>
      <c r="Y12" s="104"/>
      <c r="Z12" s="105"/>
      <c r="AA12" s="105"/>
      <c r="AB12" s="897"/>
      <c r="AC12" s="897"/>
      <c r="AD12" s="357"/>
      <c r="AE12" s="357">
        <v>1</v>
      </c>
      <c r="AF12" s="97">
        <f t="shared" si="6"/>
        <v>-107.35294117647004</v>
      </c>
      <c r="AG12" s="100">
        <f t="shared" si="7"/>
        <v>0.93140387145273484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13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897"/>
      <c r="AC13" s="897"/>
      <c r="AD13" s="357"/>
      <c r="AE13" s="357"/>
      <c r="AF13" s="97">
        <f t="shared" si="6"/>
        <v>0</v>
      </c>
      <c r="AG13" s="100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13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897"/>
      <c r="AC14" s="897"/>
      <c r="AD14" s="357"/>
      <c r="AE14" s="357"/>
      <c r="AF14" s="97">
        <f t="shared" si="6"/>
        <v>0</v>
      </c>
      <c r="AG14" s="100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13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897"/>
      <c r="AC15" s="897"/>
      <c r="AD15" s="357"/>
      <c r="AE15" s="357"/>
      <c r="AF15" s="97">
        <f t="shared" si="6"/>
        <v>0</v>
      </c>
      <c r="AG15" s="100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13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897"/>
      <c r="AC16" s="897"/>
      <c r="AD16" s="357"/>
      <c r="AE16" s="357"/>
      <c r="AF16" s="97">
        <f t="shared" si="6"/>
        <v>0</v>
      </c>
      <c r="AG16" s="100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350</v>
      </c>
      <c r="D17" s="907" t="s">
        <v>351</v>
      </c>
      <c r="E17" s="907"/>
      <c r="F17" s="121"/>
      <c r="G17" s="122"/>
      <c r="H17" s="123"/>
      <c r="I17" s="124"/>
      <c r="J17" s="122">
        <v>18.375</v>
      </c>
      <c r="K17" s="122">
        <v>2498.125</v>
      </c>
      <c r="L17" s="125">
        <v>135.87261996904024</v>
      </c>
      <c r="M17" s="126">
        <f t="shared" ref="M17:O17" si="9">AVERAGE(M5:M16)</f>
        <v>18.375</v>
      </c>
      <c r="N17" s="122">
        <f t="shared" si="9"/>
        <v>2263.8861545099626</v>
      </c>
      <c r="O17" s="125">
        <f t="shared" si="9"/>
        <v>123.01202810114694</v>
      </c>
      <c r="P17" s="127">
        <f t="shared" ref="P17:P26" si="10">M17-J17</f>
        <v>0</v>
      </c>
      <c r="Q17" s="128">
        <f t="shared" ref="Q17:Q26" si="11">O17-L17</f>
        <v>-12.860591867893305</v>
      </c>
      <c r="R17" s="129">
        <f>O17/L17</f>
        <v>0.9053481719067189</v>
      </c>
      <c r="S17" s="913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1</v>
      </c>
      <c r="AF17" s="127">
        <f t="shared" si="6"/>
        <v>-234.23884549003742</v>
      </c>
      <c r="AG17" s="134">
        <f t="shared" si="7"/>
        <v>0.90623413740704029</v>
      </c>
      <c r="AH17" s="913"/>
    </row>
    <row r="18" spans="1:34" ht="19.2" customHeight="1">
      <c r="A18" s="895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360</v>
      </c>
      <c r="H18" s="140">
        <f t="shared" ref="H18:H29" si="12">F18*G18</f>
        <v>9900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1270.5882352941162</v>
      </c>
      <c r="O18" s="142">
        <f t="shared" ref="O18:O26" si="14">N18/M18</f>
        <v>105.88235294117635</v>
      </c>
      <c r="P18" s="105">
        <f t="shared" si="10"/>
        <v>0</v>
      </c>
      <c r="Q18" s="143">
        <f t="shared" si="11"/>
        <v>-60.784313725490307</v>
      </c>
      <c r="R18" s="145">
        <f t="shared" ref="R18:R26" si="15">O18/L18</f>
        <v>0.63529411764705812</v>
      </c>
      <c r="S18" s="896">
        <f>R30</f>
        <v>0.82601228069394861</v>
      </c>
      <c r="T18" s="101">
        <v>0.125</v>
      </c>
      <c r="U18" s="101">
        <v>0.13680555555555557</v>
      </c>
      <c r="V18" s="357">
        <v>5</v>
      </c>
      <c r="W18" s="146">
        <f>(U18-T18)*24*60</f>
        <v>17.000000000000021</v>
      </c>
      <c r="X18" s="142"/>
      <c r="Y18" s="142"/>
      <c r="Z18" s="105"/>
      <c r="AA18" s="105"/>
      <c r="AB18" s="897"/>
      <c r="AC18" s="897"/>
      <c r="AD18" s="357"/>
      <c r="AE18" s="357"/>
      <c r="AF18" s="147">
        <f t="shared" si="6"/>
        <v>-729.4117647058838</v>
      </c>
      <c r="AG18" s="148">
        <f t="shared" si="7"/>
        <v>0.63529411764705812</v>
      </c>
      <c r="AH18" s="938">
        <f>AG30</f>
        <v>0.84163894854560783</v>
      </c>
    </row>
    <row r="19" spans="1:34" ht="19.2" customHeight="1">
      <c r="A19" s="895"/>
      <c r="B19" s="234" t="s">
        <v>239</v>
      </c>
      <c r="C19" s="233"/>
      <c r="D19" s="137" t="s">
        <v>133</v>
      </c>
      <c r="E19" s="138"/>
      <c r="F19" s="90">
        <v>53.27</v>
      </c>
      <c r="G19" s="107">
        <v>1724</v>
      </c>
      <c r="H19" s="140">
        <f t="shared" si="12"/>
        <v>91837.48000000001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1326.1538461538462</v>
      </c>
      <c r="O19" s="153">
        <f t="shared" si="14"/>
        <v>78.009049773755663</v>
      </c>
      <c r="P19" s="105">
        <f t="shared" si="10"/>
        <v>0</v>
      </c>
      <c r="Q19" s="143">
        <f t="shared" si="11"/>
        <v>-14.049773755656105</v>
      </c>
      <c r="R19" s="145">
        <f t="shared" si="15"/>
        <v>0.84738264929958229</v>
      </c>
      <c r="S19" s="896"/>
      <c r="T19" s="101">
        <v>0.14166666666666669</v>
      </c>
      <c r="U19" s="101">
        <v>0.19583333333333336</v>
      </c>
      <c r="V19" s="357">
        <v>7</v>
      </c>
      <c r="W19" s="146">
        <f>(U19-T19)*24*60</f>
        <v>78</v>
      </c>
      <c r="X19" s="154"/>
      <c r="Y19" s="154"/>
      <c r="Z19" s="105"/>
      <c r="AA19" s="105"/>
      <c r="AB19" s="897"/>
      <c r="AC19" s="897"/>
      <c r="AD19" s="357"/>
      <c r="AE19" s="357"/>
      <c r="AF19" s="97">
        <f t="shared" si="6"/>
        <v>-238.84615384615381</v>
      </c>
      <c r="AG19" s="100">
        <f t="shared" si="7"/>
        <v>0.84738264929958218</v>
      </c>
      <c r="AH19" s="939"/>
    </row>
    <row r="20" spans="1:34" ht="19.2" customHeight="1">
      <c r="A20" s="895"/>
      <c r="B20" s="234" t="s">
        <v>239</v>
      </c>
      <c r="C20" s="108"/>
      <c r="D20" s="88" t="s">
        <v>134</v>
      </c>
      <c r="E20" s="138"/>
      <c r="F20" s="90">
        <v>49.91</v>
      </c>
      <c r="G20" s="107">
        <v>1799</v>
      </c>
      <c r="H20" s="140">
        <f t="shared" si="12"/>
        <v>89788.09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1458.6486486486492</v>
      </c>
      <c r="O20" s="153">
        <f t="shared" si="14"/>
        <v>85.802861685214665</v>
      </c>
      <c r="P20" s="105">
        <f t="shared" si="10"/>
        <v>0</v>
      </c>
      <c r="Q20" s="143">
        <f t="shared" si="11"/>
        <v>-6.2559618441971026</v>
      </c>
      <c r="R20" s="145">
        <f t="shared" si="15"/>
        <v>0.93204386495121361</v>
      </c>
      <c r="S20" s="896"/>
      <c r="T20" s="101">
        <v>0.19930555555555557</v>
      </c>
      <c r="U20" s="101">
        <v>0.25069444444444444</v>
      </c>
      <c r="V20" s="357">
        <v>5</v>
      </c>
      <c r="W20" s="146">
        <f t="shared" ref="W20:W29" si="16">(U20-T20)*24*60</f>
        <v>73.999999999999972</v>
      </c>
      <c r="X20" s="154"/>
      <c r="Y20" s="154"/>
      <c r="Z20" s="105"/>
      <c r="AA20" s="105"/>
      <c r="AB20" s="897"/>
      <c r="AC20" s="897"/>
      <c r="AD20" s="357"/>
      <c r="AE20" s="357"/>
      <c r="AF20" s="147">
        <f t="shared" si="6"/>
        <v>-106.35135135135079</v>
      </c>
      <c r="AG20" s="148">
        <f t="shared" si="7"/>
        <v>0.93204386495121361</v>
      </c>
      <c r="AH20" s="939"/>
    </row>
    <row r="21" spans="1:34" ht="19.2" customHeight="1">
      <c r="A21" s="895"/>
      <c r="B21" s="234" t="s">
        <v>239</v>
      </c>
      <c r="C21" s="155"/>
      <c r="D21" s="156" t="s">
        <v>136</v>
      </c>
      <c r="E21" s="89"/>
      <c r="F21" s="90">
        <v>44.3</v>
      </c>
      <c r="G21" s="91">
        <v>1656</v>
      </c>
      <c r="H21" s="140">
        <f t="shared" si="12"/>
        <v>73360.799999999988</v>
      </c>
      <c r="I21" s="83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1440</v>
      </c>
      <c r="O21" s="153">
        <f t="shared" si="14"/>
        <v>80</v>
      </c>
      <c r="P21" s="105">
        <f t="shared" si="10"/>
        <v>0</v>
      </c>
      <c r="Q21" s="143">
        <f t="shared" si="11"/>
        <v>-6.9444444444444429</v>
      </c>
      <c r="R21" s="145">
        <f t="shared" si="15"/>
        <v>0.92012779552715651</v>
      </c>
      <c r="S21" s="896"/>
      <c r="T21" s="101">
        <v>0.26597222222222222</v>
      </c>
      <c r="U21" s="101">
        <v>0.31388888888888888</v>
      </c>
      <c r="V21" s="357">
        <v>22</v>
      </c>
      <c r="W21" s="146">
        <f t="shared" si="16"/>
        <v>69</v>
      </c>
      <c r="X21" s="154">
        <v>0.25486111111111109</v>
      </c>
      <c r="Y21" s="154">
        <v>0.26458333333333334</v>
      </c>
      <c r="Z21" s="105"/>
      <c r="AA21" s="105"/>
      <c r="AB21" s="897"/>
      <c r="AC21" s="897"/>
      <c r="AD21" s="357"/>
      <c r="AE21" s="357"/>
      <c r="AF21" s="97">
        <f t="shared" si="6"/>
        <v>-125</v>
      </c>
      <c r="AG21" s="100">
        <f t="shared" si="7"/>
        <v>0.92012779552715651</v>
      </c>
      <c r="AH21" s="940"/>
    </row>
    <row r="22" spans="1:34" ht="19.2" customHeight="1">
      <c r="A22" s="895"/>
      <c r="B22" s="234" t="s">
        <v>239</v>
      </c>
      <c r="C22" s="155"/>
      <c r="D22" s="88" t="s">
        <v>135</v>
      </c>
      <c r="E22" s="89"/>
      <c r="F22" s="90">
        <v>38.39</v>
      </c>
      <c r="G22" s="91">
        <v>2301</v>
      </c>
      <c r="H22" s="140">
        <f t="shared" si="12"/>
        <v>88335.39</v>
      </c>
      <c r="I22" s="83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1423.2989690721654</v>
      </c>
      <c r="O22" s="153">
        <f t="shared" si="14"/>
        <v>83.723468768950909</v>
      </c>
      <c r="P22" s="105">
        <f t="shared" si="10"/>
        <v>0</v>
      </c>
      <c r="Q22" s="143">
        <f t="shared" si="11"/>
        <v>-8.3353547604608593</v>
      </c>
      <c r="R22" s="145">
        <f t="shared" si="15"/>
        <v>0.90945621026975421</v>
      </c>
      <c r="S22" s="896"/>
      <c r="T22" s="101">
        <v>0.31874999999999998</v>
      </c>
      <c r="U22" s="101">
        <v>0.38611111111111107</v>
      </c>
      <c r="V22" s="357">
        <v>7</v>
      </c>
      <c r="W22" s="146">
        <f t="shared" si="16"/>
        <v>96.999999999999972</v>
      </c>
      <c r="X22" s="154"/>
      <c r="Y22" s="154"/>
      <c r="Z22" s="105"/>
      <c r="AA22" s="105"/>
      <c r="AB22" s="897"/>
      <c r="AC22" s="897"/>
      <c r="AD22" s="357"/>
      <c r="AE22" s="357"/>
      <c r="AF22" s="147">
        <f t="shared" si="6"/>
        <v>-141.70103092783461</v>
      </c>
      <c r="AG22" s="148">
        <f t="shared" si="7"/>
        <v>0.90945621026975421</v>
      </c>
      <c r="AH22" s="940"/>
    </row>
    <row r="23" spans="1:34" ht="19.2" customHeight="1">
      <c r="A23" s="895"/>
      <c r="B23" s="234" t="s">
        <v>239</v>
      </c>
      <c r="C23" s="155"/>
      <c r="D23" s="88" t="s">
        <v>137</v>
      </c>
      <c r="E23" s="89"/>
      <c r="F23" s="90">
        <v>49.91</v>
      </c>
      <c r="G23" s="91">
        <v>2872.7999999999997</v>
      </c>
      <c r="H23" s="140">
        <f t="shared" si="12"/>
        <v>143381.44799999997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1424.5289256198339</v>
      </c>
      <c r="O23" s="153">
        <f t="shared" si="14"/>
        <v>83.795819154107875</v>
      </c>
      <c r="P23" s="105">
        <f t="shared" si="10"/>
        <v>0</v>
      </c>
      <c r="Q23" s="143">
        <f t="shared" si="11"/>
        <v>-8.2630043753038933</v>
      </c>
      <c r="R23" s="145">
        <f t="shared" si="15"/>
        <v>0.91024212499669888</v>
      </c>
      <c r="S23" s="896"/>
      <c r="T23" s="101">
        <v>0.39027777777777772</v>
      </c>
      <c r="U23" s="101">
        <v>0.47430555555555554</v>
      </c>
      <c r="V23" s="357">
        <v>6</v>
      </c>
      <c r="W23" s="146">
        <f t="shared" si="16"/>
        <v>121.00000000000006</v>
      </c>
      <c r="X23" s="154"/>
      <c r="Y23" s="154"/>
      <c r="Z23" s="105"/>
      <c r="AA23" s="105"/>
      <c r="AB23" s="897"/>
      <c r="AC23" s="897"/>
      <c r="AD23" s="357">
        <v>1</v>
      </c>
      <c r="AE23" s="357"/>
      <c r="AF23" s="97">
        <f t="shared" si="6"/>
        <v>-140.4710743801661</v>
      </c>
      <c r="AG23" s="100">
        <f t="shared" si="7"/>
        <v>0.91024212499669899</v>
      </c>
      <c r="AH23" s="940"/>
    </row>
    <row r="24" spans="1:34" ht="19.2" customHeight="1">
      <c r="A24" s="895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1933</v>
      </c>
      <c r="H24" s="140">
        <f t="shared" si="12"/>
        <v>70999.09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2188.3018867924538</v>
      </c>
      <c r="O24" s="153">
        <f t="shared" si="14"/>
        <v>121.57232704402522</v>
      </c>
      <c r="P24" s="105">
        <f t="shared" si="10"/>
        <v>0</v>
      </c>
      <c r="Q24" s="143">
        <f t="shared" si="11"/>
        <v>-11.761006289308128</v>
      </c>
      <c r="R24" s="145">
        <f t="shared" si="15"/>
        <v>0.91179245283018906</v>
      </c>
      <c r="S24" s="896"/>
      <c r="T24" s="101">
        <v>0.51458333333333328</v>
      </c>
      <c r="U24" s="101">
        <v>0.55138888888888882</v>
      </c>
      <c r="V24" s="357">
        <v>5</v>
      </c>
      <c r="W24" s="146">
        <f t="shared" si="16"/>
        <v>52.999999999999972</v>
      </c>
      <c r="X24" s="154"/>
      <c r="Y24" s="154"/>
      <c r="Z24" s="105"/>
      <c r="AA24" s="105"/>
      <c r="AB24" s="897"/>
      <c r="AC24" s="897"/>
      <c r="AD24" s="357"/>
      <c r="AE24" s="357"/>
      <c r="AF24" s="147">
        <f t="shared" si="6"/>
        <v>-211.69811320754616</v>
      </c>
      <c r="AG24" s="148">
        <f t="shared" si="7"/>
        <v>0.91179245283018906</v>
      </c>
      <c r="AH24" s="940"/>
    </row>
    <row r="25" spans="1:34" ht="19.2" customHeight="1">
      <c r="A25" s="895"/>
      <c r="B25" s="234" t="s">
        <v>238</v>
      </c>
      <c r="C25" s="136"/>
      <c r="D25" s="137" t="s">
        <v>122</v>
      </c>
      <c r="E25" s="138"/>
      <c r="F25" s="90">
        <v>36.92</v>
      </c>
      <c r="G25" s="107">
        <v>1924</v>
      </c>
      <c r="H25" s="140">
        <f t="shared" si="12"/>
        <v>71034.080000000002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1559.9999999999986</v>
      </c>
      <c r="O25" s="153">
        <f t="shared" si="14"/>
        <v>129.99999999999989</v>
      </c>
      <c r="P25" s="105">
        <f t="shared" si="10"/>
        <v>0</v>
      </c>
      <c r="Q25" s="143">
        <f t="shared" si="11"/>
        <v>-36.666666666666771</v>
      </c>
      <c r="R25" s="145">
        <f t="shared" si="15"/>
        <v>0.77999999999999936</v>
      </c>
      <c r="S25" s="896"/>
      <c r="T25" s="101">
        <v>0.55555555555555547</v>
      </c>
      <c r="U25" s="101">
        <v>0.6069444444444444</v>
      </c>
      <c r="V25" s="357">
        <v>6</v>
      </c>
      <c r="W25" s="146">
        <f t="shared" si="16"/>
        <v>74.000000000000057</v>
      </c>
      <c r="X25" s="357"/>
      <c r="Y25" s="357"/>
      <c r="Z25" s="105"/>
      <c r="AA25" s="105"/>
      <c r="AB25" s="897"/>
      <c r="AC25" s="897"/>
      <c r="AD25" s="357"/>
      <c r="AE25" s="357"/>
      <c r="AF25" s="97">
        <f t="shared" si="6"/>
        <v>-440.00000000000136</v>
      </c>
      <c r="AG25" s="100">
        <f t="shared" si="7"/>
        <v>0.77999999999999936</v>
      </c>
      <c r="AH25" s="940"/>
    </row>
    <row r="26" spans="1:34" ht="19.2" customHeight="1">
      <c r="A26" s="895"/>
      <c r="B26" s="234" t="s">
        <v>238</v>
      </c>
      <c r="C26" s="136"/>
      <c r="D26" s="137" t="s">
        <v>142</v>
      </c>
      <c r="E26" s="138"/>
      <c r="F26" s="90">
        <v>26.5</v>
      </c>
      <c r="G26" s="107">
        <v>729.9</v>
      </c>
      <c r="H26" s="140">
        <f t="shared" si="12"/>
        <v>19342.349999999999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1564.0714285714253</v>
      </c>
      <c r="O26" s="153">
        <f t="shared" si="14"/>
        <v>130.33928571428544</v>
      </c>
      <c r="P26" s="105">
        <f t="shared" si="10"/>
        <v>0</v>
      </c>
      <c r="Q26" s="143">
        <f t="shared" si="11"/>
        <v>-36.327380952381219</v>
      </c>
      <c r="R26" s="145">
        <f t="shared" si="15"/>
        <v>0.78203571428571272</v>
      </c>
      <c r="S26" s="896"/>
      <c r="T26" s="101">
        <v>0.61111111111111105</v>
      </c>
      <c r="U26" s="101">
        <v>0.63055555555555554</v>
      </c>
      <c r="V26" s="357">
        <v>6</v>
      </c>
      <c r="W26" s="146">
        <f t="shared" si="16"/>
        <v>28.00000000000006</v>
      </c>
      <c r="X26" s="357"/>
      <c r="Y26" s="357"/>
      <c r="Z26" s="105"/>
      <c r="AA26" s="105"/>
      <c r="AB26" s="897"/>
      <c r="AC26" s="897"/>
      <c r="AD26" s="357"/>
      <c r="AE26" s="357"/>
      <c r="AF26" s="147">
        <f t="shared" si="6"/>
        <v>-435.92857142857474</v>
      </c>
      <c r="AG26" s="148">
        <f t="shared" si="7"/>
        <v>0.78203571428571261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896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897"/>
      <c r="AC27" s="897"/>
      <c r="AD27" s="357"/>
      <c r="AE27" s="357"/>
      <c r="AF27" s="97">
        <f t="shared" si="6"/>
        <v>0</v>
      </c>
      <c r="AG27" s="100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896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897"/>
      <c r="AC28" s="897"/>
      <c r="AD28" s="357"/>
      <c r="AE28" s="357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896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897"/>
      <c r="AC29" s="897"/>
      <c r="AD29" s="357"/>
      <c r="AE29" s="357"/>
      <c r="AF29" s="97">
        <f t="shared" si="6"/>
        <v>0</v>
      </c>
      <c r="AG29" s="100"/>
      <c r="AH29" s="940"/>
    </row>
    <row r="30" spans="1:34" ht="19.2" customHeight="1">
      <c r="A30" s="895"/>
      <c r="B30" s="159">
        <v>0</v>
      </c>
      <c r="C30" s="160" t="s">
        <v>386</v>
      </c>
      <c r="D30" s="942" t="s">
        <v>351</v>
      </c>
      <c r="E30" s="942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1517.2879933502763</v>
      </c>
      <c r="O30" s="164">
        <f t="shared" si="17"/>
        <v>99.902796120168446</v>
      </c>
      <c r="P30" s="105">
        <f t="shared" ref="P30:P37" si="18">M30-J30</f>
        <v>0</v>
      </c>
      <c r="Q30" s="143">
        <f t="shared" ref="Q30:Q37" si="19">O30-L30</f>
        <v>-21.043100757100987</v>
      </c>
      <c r="R30" s="165">
        <f t="shared" ref="R30:R37" si="20">O30/L30</f>
        <v>0.82601228069394861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0</v>
      </c>
      <c r="AF30" s="168">
        <f t="shared" si="6"/>
        <v>-285.48978442750149</v>
      </c>
      <c r="AG30" s="169">
        <f t="shared" ref="AG30" si="21">N30/K30</f>
        <v>0.84163894854560783</v>
      </c>
      <c r="AH30" s="941"/>
    </row>
    <row r="31" spans="1:34" ht="19.2" customHeight="1">
      <c r="A31" s="932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1581.45</v>
      </c>
      <c r="H31" s="174">
        <f t="shared" ref="H31:H41" si="22">F31*G31</f>
        <v>41908.425000000003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1506.1428571428569</v>
      </c>
      <c r="O31" s="177">
        <f t="shared" ref="O31:O37" si="24">N31/M31</f>
        <v>125.51190476190474</v>
      </c>
      <c r="P31" s="178">
        <f t="shared" si="18"/>
        <v>0</v>
      </c>
      <c r="Q31" s="179">
        <f t="shared" si="19"/>
        <v>-41.154761904761912</v>
      </c>
      <c r="R31" s="185">
        <f t="shared" si="20"/>
        <v>0.7530714285714285</v>
      </c>
      <c r="S31" s="933">
        <f>R43</f>
        <v>0.88587737636006769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-493.85714285714312</v>
      </c>
      <c r="AG31" s="184">
        <f t="shared" si="7"/>
        <v>0.75307142857142839</v>
      </c>
      <c r="AH31" s="911">
        <f>AG43</f>
        <v>0.88766760732935113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2650.98</v>
      </c>
      <c r="H32" s="140">
        <f t="shared" si="22"/>
        <v>90743.045399999988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2120.7839999999997</v>
      </c>
      <c r="O32" s="95">
        <f t="shared" si="24"/>
        <v>163.13723076923074</v>
      </c>
      <c r="P32" s="178">
        <f t="shared" si="18"/>
        <v>0</v>
      </c>
      <c r="Q32" s="98">
        <f t="shared" si="19"/>
        <v>-9.9396923076923258</v>
      </c>
      <c r="R32" s="100">
        <f t="shared" si="20"/>
        <v>0.94257066666666656</v>
      </c>
      <c r="S32" s="896"/>
      <c r="T32" s="101">
        <v>0.17222222222222222</v>
      </c>
      <c r="U32" s="101">
        <v>0.22430555555555556</v>
      </c>
      <c r="V32" s="182">
        <v>5</v>
      </c>
      <c r="W32" s="146">
        <f t="shared" si="25"/>
        <v>75.000000000000014</v>
      </c>
      <c r="X32" s="188"/>
      <c r="Y32" s="188"/>
      <c r="Z32" s="189"/>
      <c r="AA32" s="189"/>
      <c r="AB32" s="897"/>
      <c r="AC32" s="897"/>
      <c r="AD32" s="357"/>
      <c r="AE32" s="357"/>
      <c r="AF32" s="97">
        <f t="shared" si="6"/>
        <v>-129.21600000000035</v>
      </c>
      <c r="AG32" s="100">
        <f t="shared" si="7"/>
        <v>0.94257066666666656</v>
      </c>
      <c r="AH32" s="912"/>
    </row>
    <row r="33" spans="1:34" ht="19.2" customHeight="1">
      <c r="A33" s="925"/>
      <c r="B33" s="186" t="s">
        <v>240</v>
      </c>
      <c r="C33" s="357"/>
      <c r="D33" s="88" t="s">
        <v>144</v>
      </c>
      <c r="E33" s="138"/>
      <c r="F33" s="90">
        <v>35.83</v>
      </c>
      <c r="G33" s="173">
        <v>3783</v>
      </c>
      <c r="H33" s="140">
        <f t="shared" si="22"/>
        <v>135544.88999999998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2082.3853211009173</v>
      </c>
      <c r="O33" s="95">
        <f t="shared" si="24"/>
        <v>189.30775646371976</v>
      </c>
      <c r="P33" s="178">
        <f t="shared" si="18"/>
        <v>0</v>
      </c>
      <c r="Q33" s="98">
        <f t="shared" si="19"/>
        <v>-15.237698081734777</v>
      </c>
      <c r="R33" s="100">
        <f t="shared" si="20"/>
        <v>0.92550458715596329</v>
      </c>
      <c r="S33" s="896"/>
      <c r="T33" s="101">
        <v>0.22916666666666669</v>
      </c>
      <c r="U33" s="101">
        <v>0.30486111111111114</v>
      </c>
      <c r="V33" s="182">
        <v>7</v>
      </c>
      <c r="W33" s="146">
        <f t="shared" si="25"/>
        <v>109.00000000000001</v>
      </c>
      <c r="X33" s="188"/>
      <c r="Y33" s="188"/>
      <c r="Z33" s="189"/>
      <c r="AA33" s="189"/>
      <c r="AB33" s="897"/>
      <c r="AC33" s="897"/>
      <c r="AD33" s="357">
        <v>1</v>
      </c>
      <c r="AE33" s="357"/>
      <c r="AF33" s="97">
        <f t="shared" si="6"/>
        <v>-167.61467889908272</v>
      </c>
      <c r="AG33" s="190">
        <f t="shared" si="7"/>
        <v>0.92550458715596329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2051</v>
      </c>
      <c r="H34" s="140">
        <f t="shared" si="22"/>
        <v>88480.14</v>
      </c>
      <c r="I34" s="357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1367.3333333333333</v>
      </c>
      <c r="O34" s="95">
        <f t="shared" si="24"/>
        <v>80.431372549019599</v>
      </c>
      <c r="P34" s="178">
        <f t="shared" si="18"/>
        <v>0</v>
      </c>
      <c r="Q34" s="98">
        <f t="shared" si="19"/>
        <v>-7.8039215686274588</v>
      </c>
      <c r="R34" s="100">
        <f t="shared" si="20"/>
        <v>0.91155555555555545</v>
      </c>
      <c r="S34" s="896"/>
      <c r="T34" s="101">
        <v>0.32083333333333336</v>
      </c>
      <c r="U34" s="101">
        <v>0.38333333333333336</v>
      </c>
      <c r="V34" s="193">
        <v>23</v>
      </c>
      <c r="W34" s="146">
        <f t="shared" si="25"/>
        <v>90</v>
      </c>
      <c r="X34" s="188">
        <v>0.30972222222222223</v>
      </c>
      <c r="Y34" s="188">
        <v>0.32013888888888892</v>
      </c>
      <c r="Z34" s="189"/>
      <c r="AA34" s="189"/>
      <c r="AB34" s="897"/>
      <c r="AC34" s="897"/>
      <c r="AD34" s="357"/>
      <c r="AE34" s="357"/>
      <c r="AF34" s="97">
        <f t="shared" si="6"/>
        <v>-132.66666666666674</v>
      </c>
      <c r="AG34" s="190">
        <f t="shared" si="7"/>
        <v>0.91155555555555545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2733.6000000000004</v>
      </c>
      <c r="H35" s="140">
        <f t="shared" si="22"/>
        <v>135367.87200000003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1413.9310344827591</v>
      </c>
      <c r="O35" s="95">
        <f t="shared" si="24"/>
        <v>78.55172413793106</v>
      </c>
      <c r="P35" s="178">
        <f t="shared" si="18"/>
        <v>0</v>
      </c>
      <c r="Q35" s="98">
        <f t="shared" si="19"/>
        <v>-8.3927203065133824</v>
      </c>
      <c r="R35" s="100">
        <f t="shared" si="20"/>
        <v>0.90347030957364804</v>
      </c>
      <c r="S35" s="896"/>
      <c r="T35" s="101">
        <v>0.38819444444444445</v>
      </c>
      <c r="U35" s="101">
        <v>0.46875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897"/>
      <c r="AC35" s="897"/>
      <c r="AD35" s="357"/>
      <c r="AE35" s="357">
        <v>1</v>
      </c>
      <c r="AF35" s="178">
        <f t="shared" si="6"/>
        <v>-151.06896551724094</v>
      </c>
      <c r="AG35" s="184">
        <f t="shared" si="7"/>
        <v>0.90347030957364793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3417</v>
      </c>
      <c r="H36" s="140">
        <f t="shared" si="22"/>
        <v>169209.84</v>
      </c>
      <c r="I36" s="357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1357.7483443708613</v>
      </c>
      <c r="O36" s="95">
        <f t="shared" si="24"/>
        <v>75.430463576158957</v>
      </c>
      <c r="P36" s="178">
        <f t="shared" si="18"/>
        <v>0</v>
      </c>
      <c r="Q36" s="98">
        <f t="shared" si="19"/>
        <v>-11.513980868285486</v>
      </c>
      <c r="R36" s="100">
        <f t="shared" si="20"/>
        <v>0.86757082707403277</v>
      </c>
      <c r="S36" s="896"/>
      <c r="T36" s="101">
        <v>0.5083333333333333</v>
      </c>
      <c r="U36" s="101">
        <v>0.61319444444444438</v>
      </c>
      <c r="V36" s="173">
        <v>4</v>
      </c>
      <c r="W36" s="146">
        <f t="shared" si="25"/>
        <v>150.99999999999994</v>
      </c>
      <c r="X36" s="188"/>
      <c r="Y36" s="188"/>
      <c r="Z36" s="189"/>
      <c r="AA36" s="189"/>
      <c r="AB36" s="897"/>
      <c r="AC36" s="897"/>
      <c r="AD36" s="357"/>
      <c r="AE36" s="357"/>
      <c r="AF36" s="97">
        <f t="shared" si="6"/>
        <v>-207.25165562913867</v>
      </c>
      <c r="AG36" s="100">
        <f t="shared" si="7"/>
        <v>0.86757082707403277</v>
      </c>
      <c r="AH36" s="913"/>
    </row>
    <row r="37" spans="1:34" ht="19.2" customHeight="1">
      <c r="A37" s="925"/>
      <c r="B37" s="186" t="s">
        <v>239</v>
      </c>
      <c r="C37" s="196"/>
      <c r="D37" s="195" t="s">
        <v>137</v>
      </c>
      <c r="E37" s="138"/>
      <c r="F37" s="90">
        <v>49.91</v>
      </c>
      <c r="G37" s="173">
        <v>1231.2</v>
      </c>
      <c r="H37" s="140">
        <f t="shared" si="22"/>
        <v>61449.191999999995</v>
      </c>
      <c r="I37" s="357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1420.6153846153854</v>
      </c>
      <c r="O37" s="95">
        <f t="shared" si="24"/>
        <v>83.565610859728551</v>
      </c>
      <c r="P37" s="178">
        <f t="shared" si="18"/>
        <v>0</v>
      </c>
      <c r="Q37" s="98">
        <f t="shared" si="19"/>
        <v>-8.4932126696832171</v>
      </c>
      <c r="R37" s="100">
        <f t="shared" si="20"/>
        <v>0.90774145981813759</v>
      </c>
      <c r="S37" s="896"/>
      <c r="T37" s="101">
        <v>0.6284722222222221</v>
      </c>
      <c r="U37" s="101">
        <v>0.66458333333333319</v>
      </c>
      <c r="V37" s="173">
        <v>22</v>
      </c>
      <c r="W37" s="146">
        <f t="shared" si="25"/>
        <v>51.999999999999972</v>
      </c>
      <c r="X37" s="188">
        <v>0.61805555555555558</v>
      </c>
      <c r="Y37" s="188">
        <v>0.62777777777777777</v>
      </c>
      <c r="Z37" s="189"/>
      <c r="AA37" s="189"/>
      <c r="AB37" s="897"/>
      <c r="AC37" s="897"/>
      <c r="AD37" s="357"/>
      <c r="AE37" s="357"/>
      <c r="AF37" s="97">
        <f t="shared" si="6"/>
        <v>-144.38461538461456</v>
      </c>
      <c r="AG37" s="190">
        <f t="shared" si="7"/>
        <v>0.9077414598181377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896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897"/>
      <c r="AC38" s="897"/>
      <c r="AD38" s="357"/>
      <c r="AE38" s="357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896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897"/>
      <c r="AC39" s="897"/>
      <c r="AD39" s="357"/>
      <c r="AE39" s="357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896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897"/>
      <c r="AC40" s="897"/>
      <c r="AD40" s="357"/>
      <c r="AE40" s="357"/>
      <c r="AF40" s="97">
        <f t="shared" si="6"/>
        <v>0</v>
      </c>
      <c r="AG40" s="100" t="e">
        <f t="shared" si="7"/>
        <v>#DIV/0!</v>
      </c>
      <c r="AH40" s="913"/>
    </row>
    <row r="41" spans="1:34" ht="19.2" customHeight="1">
      <c r="A41" s="925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896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897"/>
      <c r="AC41" s="897"/>
      <c r="AD41" s="357"/>
      <c r="AE41" s="357"/>
      <c r="AF41" s="97"/>
      <c r="AG41" s="200"/>
      <c r="AH41" s="913"/>
    </row>
    <row r="42" spans="1:34" ht="19.2" customHeight="1">
      <c r="A42" s="925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896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897"/>
      <c r="AC42" s="897"/>
      <c r="AD42" s="357"/>
      <c r="AE42" s="357"/>
      <c r="AF42" s="97"/>
      <c r="AG42" s="200"/>
      <c r="AH42" s="913"/>
    </row>
    <row r="43" spans="1:34" ht="19.2" customHeight="1">
      <c r="A43" s="925"/>
      <c r="B43" s="186">
        <v>0</v>
      </c>
      <c r="C43" s="160" t="s">
        <v>388</v>
      </c>
      <c r="D43" s="893" t="s">
        <v>351</v>
      </c>
      <c r="E43" s="893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1609.8486107208732</v>
      </c>
      <c r="O43" s="164">
        <f t="shared" si="26"/>
        <v>113.7051518739562</v>
      </c>
      <c r="P43" s="105">
        <f>M43-J43</f>
        <v>0</v>
      </c>
      <c r="Q43" s="143">
        <f>N43-K43</f>
        <v>-203.72281785055543</v>
      </c>
      <c r="R43" s="165">
        <f t="shared" ref="R43:R51" si="27">O43/L43</f>
        <v>0.88587737636006769</v>
      </c>
      <c r="S43" s="896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1</v>
      </c>
      <c r="AF43" s="97">
        <f t="shared" ref="AF43:AF54" si="28">N43-K43</f>
        <v>-203.72281785055543</v>
      </c>
      <c r="AG43" s="134">
        <f t="shared" si="7"/>
        <v>0.88766760732935113</v>
      </c>
      <c r="AH43" s="913"/>
    </row>
    <row r="44" spans="1:34" s="215" customFormat="1" ht="19.2" customHeight="1">
      <c r="A44" s="935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1975</v>
      </c>
      <c r="H44" s="92">
        <f>F44*G44</f>
        <v>48841.75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2078.9473684210525</v>
      </c>
      <c r="O44" s="208">
        <f t="shared" ref="O44:O51" si="30">N44/M44</f>
        <v>415.78947368421052</v>
      </c>
      <c r="P44" s="102">
        <f t="shared" ref="P44:P51" si="31">M44-J44</f>
        <v>1</v>
      </c>
      <c r="Q44" s="209">
        <f t="shared" ref="Q44:Q51" si="32">O44-L44</f>
        <v>-84.21052631578948</v>
      </c>
      <c r="R44" s="210">
        <f t="shared" si="27"/>
        <v>0.83157894736842108</v>
      </c>
      <c r="S44" s="912">
        <f>R56</f>
        <v>0.89188853903104737</v>
      </c>
      <c r="T44" s="181">
        <v>0.125</v>
      </c>
      <c r="U44" s="181">
        <v>0.16458333333333333</v>
      </c>
      <c r="V44" s="182">
        <v>5</v>
      </c>
      <c r="W44" s="211">
        <f t="shared" ref="W44:W56" si="33">(U44-T44)*24*60</f>
        <v>57</v>
      </c>
      <c r="X44" s="188"/>
      <c r="Y44" s="188"/>
      <c r="Z44" s="189"/>
      <c r="AA44" s="189"/>
      <c r="AB44" s="897"/>
      <c r="AC44" s="897"/>
      <c r="AD44" s="357"/>
      <c r="AE44" s="357"/>
      <c r="AF44" s="212">
        <f t="shared" si="28"/>
        <v>78.947368421052488</v>
      </c>
      <c r="AG44" s="214">
        <f t="shared" si="7"/>
        <v>1.0394736842105263</v>
      </c>
      <c r="AH44" s="929">
        <f>AG56</f>
        <v>0.96611521687936719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1836</v>
      </c>
      <c r="H45" s="92">
        <f>F45*G45</f>
        <v>45404.28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2078.4905660377353</v>
      </c>
      <c r="O45" s="208">
        <f t="shared" si="30"/>
        <v>415.69811320754707</v>
      </c>
      <c r="P45" s="102">
        <f t="shared" si="31"/>
        <v>1</v>
      </c>
      <c r="Q45" s="209">
        <f t="shared" si="32"/>
        <v>-84.301886792452933</v>
      </c>
      <c r="R45" s="210">
        <f t="shared" si="27"/>
        <v>0.83139622641509414</v>
      </c>
      <c r="S45" s="912"/>
      <c r="T45" s="101">
        <v>0.16805555555555554</v>
      </c>
      <c r="U45" s="101">
        <v>0.2048611111111111</v>
      </c>
      <c r="V45" s="182">
        <v>5</v>
      </c>
      <c r="W45" s="211">
        <f t="shared" si="33"/>
        <v>53.000000000000014</v>
      </c>
      <c r="X45" s="188"/>
      <c r="Y45" s="188"/>
      <c r="Z45" s="189"/>
      <c r="AA45" s="189"/>
      <c r="AB45" s="897"/>
      <c r="AC45" s="897"/>
      <c r="AD45" s="357"/>
      <c r="AE45" s="357"/>
      <c r="AF45" s="212">
        <f t="shared" si="28"/>
        <v>78.490566037735334</v>
      </c>
      <c r="AG45" s="214">
        <f t="shared" si="7"/>
        <v>1.0392452830188676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1402</v>
      </c>
      <c r="H46" s="92">
        <f t="shared" ref="H46:H55" si="34">F46*G46</f>
        <v>44064.86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1475.7894736842104</v>
      </c>
      <c r="O46" s="208">
        <f t="shared" si="30"/>
        <v>210.82706766917292</v>
      </c>
      <c r="P46" s="102">
        <f t="shared" si="31"/>
        <v>0</v>
      </c>
      <c r="Q46" s="209">
        <f t="shared" si="32"/>
        <v>-3.4586466165413583</v>
      </c>
      <c r="R46" s="210">
        <f t="shared" si="27"/>
        <v>0.98385964912280699</v>
      </c>
      <c r="S46" s="912"/>
      <c r="T46" s="101">
        <v>0.20972222222222223</v>
      </c>
      <c r="U46" s="101">
        <v>0.24930555555555556</v>
      </c>
      <c r="V46" s="182">
        <v>7</v>
      </c>
      <c r="W46" s="211">
        <f t="shared" si="33"/>
        <v>57</v>
      </c>
      <c r="X46" s="188"/>
      <c r="Y46" s="188"/>
      <c r="Z46" s="189"/>
      <c r="AA46" s="189"/>
      <c r="AB46" s="897"/>
      <c r="AC46" s="897"/>
      <c r="AD46" s="357"/>
      <c r="AE46" s="357">
        <v>1</v>
      </c>
      <c r="AF46" s="212">
        <f t="shared" si="28"/>
        <v>-24.210526315789593</v>
      </c>
      <c r="AG46" s="214">
        <f t="shared" si="7"/>
        <v>0.98385964912280699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1150</v>
      </c>
      <c r="H47" s="92">
        <f t="shared" si="34"/>
        <v>32499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1468.0851063829789</v>
      </c>
      <c r="O47" s="208">
        <f t="shared" si="30"/>
        <v>209.72644376899697</v>
      </c>
      <c r="P47" s="102">
        <f t="shared" si="31"/>
        <v>0</v>
      </c>
      <c r="Q47" s="209">
        <f t="shared" si="32"/>
        <v>-4.5592705167173051</v>
      </c>
      <c r="R47" s="210">
        <f t="shared" si="27"/>
        <v>0.97872340425531923</v>
      </c>
      <c r="S47" s="912"/>
      <c r="T47" s="101">
        <v>0.26666666666666666</v>
      </c>
      <c r="U47" s="101">
        <v>0.29930555555555555</v>
      </c>
      <c r="V47" s="193">
        <v>25</v>
      </c>
      <c r="W47" s="211">
        <f t="shared" si="33"/>
        <v>46.999999999999993</v>
      </c>
      <c r="X47" s="188">
        <v>0.25347222222222221</v>
      </c>
      <c r="Y47" s="188">
        <v>0.26527777777777778</v>
      </c>
      <c r="Z47" s="189"/>
      <c r="AA47" s="189"/>
      <c r="AB47" s="897"/>
      <c r="AC47" s="897"/>
      <c r="AD47" s="357"/>
      <c r="AE47" s="357"/>
      <c r="AF47" s="212">
        <f t="shared" si="28"/>
        <v>-31.914893617021107</v>
      </c>
      <c r="AG47" s="214">
        <f t="shared" si="7"/>
        <v>0.97872340425531923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553</v>
      </c>
      <c r="H48" s="92">
        <f t="shared" si="34"/>
        <v>15743.91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1228.8888888888896</v>
      </c>
      <c r="O48" s="208">
        <f t="shared" si="30"/>
        <v>175.55555555555566</v>
      </c>
      <c r="P48" s="102">
        <f t="shared" si="31"/>
        <v>0</v>
      </c>
      <c r="Q48" s="209">
        <f t="shared" si="32"/>
        <v>-38.730158730158621</v>
      </c>
      <c r="R48" s="210">
        <f t="shared" si="27"/>
        <v>0.8192592592592598</v>
      </c>
      <c r="S48" s="912"/>
      <c r="T48" s="101">
        <v>0.3034722222222222</v>
      </c>
      <c r="U48" s="101">
        <v>0.32222222222222219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897"/>
      <c r="AC48" s="897"/>
      <c r="AD48" s="357"/>
      <c r="AE48" s="357"/>
      <c r="AF48" s="212">
        <f t="shared" si="28"/>
        <v>-271.1111111111104</v>
      </c>
      <c r="AG48" s="214">
        <f t="shared" si="7"/>
        <v>0.81925925925925969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1502</v>
      </c>
      <c r="H49" s="92">
        <f t="shared" si="34"/>
        <v>17813.719999999998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1453.5483870967737</v>
      </c>
      <c r="O49" s="208">
        <f t="shared" si="30"/>
        <v>242.25806451612894</v>
      </c>
      <c r="P49" s="102">
        <f t="shared" si="31"/>
        <v>0</v>
      </c>
      <c r="Q49" s="209">
        <f t="shared" si="32"/>
        <v>-30.408602150537746</v>
      </c>
      <c r="R49" s="210">
        <f t="shared" si="27"/>
        <v>0.88847700922785666</v>
      </c>
      <c r="S49" s="912"/>
      <c r="T49" s="101">
        <v>0.32708333333333328</v>
      </c>
      <c r="U49" s="101">
        <v>0.37013888888888885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897"/>
      <c r="AC49" s="897"/>
      <c r="AD49" s="357"/>
      <c r="AE49" s="357"/>
      <c r="AF49" s="212">
        <f t="shared" si="28"/>
        <v>-182.45161290322631</v>
      </c>
      <c r="AG49" s="214">
        <f t="shared" si="7"/>
        <v>0.88847700922785677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3746.6099999999997</v>
      </c>
      <c r="H50" s="92">
        <f t="shared" si="34"/>
        <v>37803.294899999994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1450.30064516129</v>
      </c>
      <c r="O50" s="208">
        <f t="shared" si="30"/>
        <v>241.71677419354833</v>
      </c>
      <c r="P50" s="102">
        <f t="shared" si="31"/>
        <v>0</v>
      </c>
      <c r="Q50" s="209">
        <f t="shared" si="32"/>
        <v>-8.2832258064516679</v>
      </c>
      <c r="R50" s="210">
        <f t="shared" si="27"/>
        <v>0.96686709677419336</v>
      </c>
      <c r="S50" s="912"/>
      <c r="T50" s="101">
        <v>0.38402777777777775</v>
      </c>
      <c r="U50" s="101">
        <v>0.49166666666666664</v>
      </c>
      <c r="V50" s="173">
        <v>20</v>
      </c>
      <c r="W50" s="211">
        <f t="shared" si="33"/>
        <v>155</v>
      </c>
      <c r="X50" s="218">
        <v>0.375</v>
      </c>
      <c r="Y50" s="218">
        <v>0.3833333333333333</v>
      </c>
      <c r="Z50" s="219"/>
      <c r="AA50" s="219"/>
      <c r="AB50" s="897"/>
      <c r="AC50" s="897"/>
      <c r="AD50" s="357"/>
      <c r="AE50" s="357"/>
      <c r="AF50" s="212">
        <f t="shared" si="28"/>
        <v>-49.699354838709951</v>
      </c>
      <c r="AG50" s="214">
        <f t="shared" si="7"/>
        <v>0.96686709677419336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4103.43</v>
      </c>
      <c r="H51" s="92">
        <f t="shared" si="34"/>
        <v>41403.608700000004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1456.8390532544377</v>
      </c>
      <c r="O51" s="208">
        <f t="shared" si="30"/>
        <v>242.80650887573961</v>
      </c>
      <c r="P51" s="102">
        <f t="shared" si="31"/>
        <v>0</v>
      </c>
      <c r="Q51" s="209">
        <f t="shared" si="32"/>
        <v>-7.1934911242603903</v>
      </c>
      <c r="R51" s="210">
        <f t="shared" si="27"/>
        <v>0.97122603550295838</v>
      </c>
      <c r="S51" s="912"/>
      <c r="T51" s="198">
        <v>0.53194444444444444</v>
      </c>
      <c r="U51" s="198">
        <v>0.64930555555555558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897"/>
      <c r="AC51" s="897"/>
      <c r="AD51" s="357"/>
      <c r="AE51" s="357">
        <v>1</v>
      </c>
      <c r="AF51" s="212">
        <f t="shared" si="28"/>
        <v>-43.160946745562342</v>
      </c>
      <c r="AG51" s="214">
        <f t="shared" si="7"/>
        <v>0.97122603550295838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357"/>
      <c r="AE52" s="357"/>
      <c r="AF52" s="212">
        <f t="shared" si="28"/>
        <v>0</v>
      </c>
      <c r="AG52" s="21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357"/>
      <c r="AE53" s="357"/>
      <c r="AF53" s="212">
        <f t="shared" si="28"/>
        <v>0</v>
      </c>
      <c r="AG53" s="21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357"/>
      <c r="AE54" s="357"/>
      <c r="AF54" s="212">
        <f t="shared" si="28"/>
        <v>0</v>
      </c>
      <c r="AG54" s="21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357"/>
      <c r="AE55" s="357"/>
      <c r="AF55" s="212"/>
      <c r="AG55" s="214"/>
      <c r="AH55" s="929"/>
    </row>
    <row r="56" spans="1:34" ht="19.2" customHeight="1">
      <c r="A56" s="937"/>
      <c r="B56" s="223">
        <v>0</v>
      </c>
      <c r="C56" s="224" t="s">
        <v>390</v>
      </c>
      <c r="D56" s="934" t="s">
        <v>351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1586.3611861159209</v>
      </c>
      <c r="O56" s="164">
        <f t="shared" si="35"/>
        <v>269.2972501838625</v>
      </c>
      <c r="P56" s="225">
        <f>M56-J56</f>
        <v>0.25</v>
      </c>
      <c r="Q56" s="179">
        <f>N56-K56</f>
        <v>-55.638813884079127</v>
      </c>
      <c r="R56" s="226">
        <f t="shared" ref="R56:R61" si="36">O56/L56</f>
        <v>0.89188853903104737</v>
      </c>
      <c r="S56" s="912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2</v>
      </c>
      <c r="AF56" s="230">
        <f>N56-K56</f>
        <v>-55.638813884079127</v>
      </c>
      <c r="AG56" s="145">
        <f>N56/K56</f>
        <v>0.96611521687936719</v>
      </c>
      <c r="AH56" s="929"/>
    </row>
    <row r="57" spans="1:34" ht="19.2" customHeight="1">
      <c r="A57" s="924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3658</v>
      </c>
      <c r="H57" s="140">
        <f t="shared" ref="H57:H66" si="37">F57*G57</f>
        <v>101985.04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1" si="38">G57/W57*60</f>
        <v>1453.5099337748343</v>
      </c>
      <c r="O57" s="142">
        <f t="shared" ref="O57:O61" si="39">N57/M57</f>
        <v>207.64427625354776</v>
      </c>
      <c r="P57" s="231">
        <f t="shared" ref="P57:P61" si="40">M57-J57</f>
        <v>0</v>
      </c>
      <c r="Q57" s="98">
        <f t="shared" ref="Q57:Q61" si="41">O57-L57</f>
        <v>-6.6414380321665192</v>
      </c>
      <c r="R57" s="100">
        <f t="shared" si="36"/>
        <v>0.96900662251655623</v>
      </c>
      <c r="S57" s="912">
        <f>R69</f>
        <v>0.97323164154758646</v>
      </c>
      <c r="T57" s="232">
        <v>0.125</v>
      </c>
      <c r="U57" s="232">
        <v>0.22986111111111113</v>
      </c>
      <c r="V57" s="83">
        <v>5</v>
      </c>
      <c r="W57" s="93">
        <f>(U57-T57)*24*60</f>
        <v>151.00000000000003</v>
      </c>
      <c r="X57" s="104"/>
      <c r="Y57" s="104"/>
      <c r="Z57" s="105"/>
      <c r="AA57" s="105"/>
      <c r="AB57" s="897"/>
      <c r="AC57" s="897"/>
      <c r="AD57" s="357"/>
      <c r="AE57" s="357"/>
      <c r="AF57" s="97">
        <f t="shared" si="6"/>
        <v>-46.49006622516572</v>
      </c>
      <c r="AG57" s="185">
        <f t="shared" si="7"/>
        <v>0.96900662251655623</v>
      </c>
      <c r="AH57" s="911">
        <f>AG69</f>
        <v>0.97353908136715628</v>
      </c>
    </row>
    <row r="58" spans="1:34" ht="19.2" customHeight="1">
      <c r="A58" s="925"/>
      <c r="B58" s="186" t="s">
        <v>238</v>
      </c>
      <c r="C58" s="357"/>
      <c r="D58" s="88" t="s">
        <v>158</v>
      </c>
      <c r="E58" s="89"/>
      <c r="F58" s="90">
        <v>28</v>
      </c>
      <c r="G58" s="91">
        <v>3187</v>
      </c>
      <c r="H58" s="92">
        <f t="shared" si="37"/>
        <v>89236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1482.3255813953485</v>
      </c>
      <c r="O58" s="95">
        <f t="shared" si="39"/>
        <v>211.76079734219266</v>
      </c>
      <c r="P58" s="231">
        <f t="shared" si="40"/>
        <v>0</v>
      </c>
      <c r="Q58" s="98">
        <f t="shared" si="41"/>
        <v>-2.5249169435216174</v>
      </c>
      <c r="R58" s="100">
        <f t="shared" si="36"/>
        <v>0.98821705426356576</v>
      </c>
      <c r="S58" s="912"/>
      <c r="T58" s="232">
        <v>0.24375000000000002</v>
      </c>
      <c r="U58" s="232">
        <v>0.33333333333333337</v>
      </c>
      <c r="V58" s="83">
        <v>20</v>
      </c>
      <c r="W58" s="93">
        <f>(U58-T58)*24*60</f>
        <v>129.00000000000003</v>
      </c>
      <c r="X58" s="104">
        <v>0.23333333333333331</v>
      </c>
      <c r="Y58" s="104">
        <v>0.24166666666666667</v>
      </c>
      <c r="Z58" s="105"/>
      <c r="AA58" s="105"/>
      <c r="AB58" s="930"/>
      <c r="AC58" s="931"/>
      <c r="AD58" s="357"/>
      <c r="AE58" s="357"/>
      <c r="AF58" s="97">
        <f t="shared" si="6"/>
        <v>-17.674418604651464</v>
      </c>
      <c r="AG58" s="100">
        <f t="shared" si="7"/>
        <v>0.98821705426356565</v>
      </c>
      <c r="AH58" s="912"/>
    </row>
    <row r="59" spans="1:34" ht="19.2" customHeight="1">
      <c r="A59" s="925"/>
      <c r="B59" s="186" t="s">
        <v>241</v>
      </c>
      <c r="C59" s="357"/>
      <c r="D59" s="88" t="s">
        <v>154</v>
      </c>
      <c r="E59" s="89"/>
      <c r="F59" s="90">
        <v>10.09</v>
      </c>
      <c r="G59" s="91">
        <v>4281.84</v>
      </c>
      <c r="H59" s="92">
        <f t="shared" si="37"/>
        <v>43203.765599999999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1459.7181818181818</v>
      </c>
      <c r="O59" s="95">
        <f t="shared" si="39"/>
        <v>243.28636363636363</v>
      </c>
      <c r="P59" s="231">
        <f t="shared" si="40"/>
        <v>0</v>
      </c>
      <c r="Q59" s="98">
        <f t="shared" si="41"/>
        <v>-6.7136363636363683</v>
      </c>
      <c r="R59" s="100">
        <f t="shared" si="36"/>
        <v>0.97314545454545454</v>
      </c>
      <c r="S59" s="912"/>
      <c r="T59" s="232">
        <v>0.34722222222222227</v>
      </c>
      <c r="U59" s="232">
        <v>0.4694444444444445</v>
      </c>
      <c r="V59" s="182">
        <v>20</v>
      </c>
      <c r="W59" s="93">
        <f t="shared" ref="W59:W69" si="42">(U59-T59)*24*60</f>
        <v>176</v>
      </c>
      <c r="X59" s="104">
        <v>0.33888888888888885</v>
      </c>
      <c r="Y59" s="104">
        <v>0.34722222222222227</v>
      </c>
      <c r="Z59" s="105"/>
      <c r="AA59" s="105"/>
      <c r="AB59" s="897"/>
      <c r="AC59" s="897"/>
      <c r="AD59" s="357"/>
      <c r="AE59" s="357">
        <v>1</v>
      </c>
      <c r="AF59" s="97">
        <f t="shared" si="6"/>
        <v>-40.281818181818153</v>
      </c>
      <c r="AG59" s="100">
        <f t="shared" si="7"/>
        <v>0.97314545454545454</v>
      </c>
      <c r="AH59" s="912"/>
    </row>
    <row r="60" spans="1:34" ht="19.2" customHeight="1">
      <c r="A60" s="925"/>
      <c r="B60" s="186" t="s">
        <v>241</v>
      </c>
      <c r="C60" s="357"/>
      <c r="D60" s="88" t="s">
        <v>154</v>
      </c>
      <c r="E60" s="89"/>
      <c r="F60" s="90">
        <v>10.09</v>
      </c>
      <c r="G60" s="91">
        <v>3568.2000000000003</v>
      </c>
      <c r="H60" s="92">
        <f t="shared" si="37"/>
        <v>36003.137999999999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1456.4081632653069</v>
      </c>
      <c r="O60" s="95">
        <f t="shared" si="39"/>
        <v>242.73469387755117</v>
      </c>
      <c r="P60" s="231">
        <f t="shared" si="40"/>
        <v>0</v>
      </c>
      <c r="Q60" s="98">
        <f t="shared" si="41"/>
        <v>-7.265306122448834</v>
      </c>
      <c r="R60" s="100">
        <f t="shared" si="36"/>
        <v>0.97093877551020469</v>
      </c>
      <c r="S60" s="912"/>
      <c r="T60" s="232">
        <v>0.50902777777777786</v>
      </c>
      <c r="U60" s="232">
        <v>0.61111111111111116</v>
      </c>
      <c r="V60" s="182">
        <v>4</v>
      </c>
      <c r="W60" s="93">
        <f t="shared" si="42"/>
        <v>146.99999999999994</v>
      </c>
      <c r="X60" s="104"/>
      <c r="Y60" s="104"/>
      <c r="Z60" s="105"/>
      <c r="AA60" s="105"/>
      <c r="AB60" s="897"/>
      <c r="AC60" s="897"/>
      <c r="AD60" s="357"/>
      <c r="AE60" s="357"/>
      <c r="AF60" s="97">
        <f t="shared" si="6"/>
        <v>-43.591836734693061</v>
      </c>
      <c r="AG60" s="185">
        <f t="shared" si="7"/>
        <v>0.97093877551020458</v>
      </c>
      <c r="AH60" s="912"/>
    </row>
    <row r="61" spans="1:34" ht="19.2" customHeight="1">
      <c r="A61" s="925"/>
      <c r="B61" s="186" t="s">
        <v>241</v>
      </c>
      <c r="C61" s="357"/>
      <c r="D61" s="88" t="s">
        <v>154</v>
      </c>
      <c r="E61" s="89"/>
      <c r="F61" s="90">
        <v>10.09</v>
      </c>
      <c r="G61" s="91">
        <v>2319.33</v>
      </c>
      <c r="H61" s="92">
        <f t="shared" si="37"/>
        <v>23402.039699999998</v>
      </c>
      <c r="I61" s="83"/>
      <c r="J61" s="94">
        <v>6</v>
      </c>
      <c r="K61" s="91">
        <v>1500</v>
      </c>
      <c r="L61" s="142">
        <v>250</v>
      </c>
      <c r="M61" s="96">
        <v>6</v>
      </c>
      <c r="N61" s="91">
        <f t="shared" si="38"/>
        <v>1449.5812500000004</v>
      </c>
      <c r="O61" s="95">
        <f t="shared" si="39"/>
        <v>241.59687500000007</v>
      </c>
      <c r="P61" s="231">
        <f t="shared" si="40"/>
        <v>0</v>
      </c>
      <c r="Q61" s="98">
        <f t="shared" si="41"/>
        <v>-8.4031249999999318</v>
      </c>
      <c r="R61" s="100">
        <f t="shared" si="36"/>
        <v>0.96638750000000029</v>
      </c>
      <c r="S61" s="912"/>
      <c r="T61" s="232">
        <v>0.625</v>
      </c>
      <c r="U61" s="232">
        <v>0.69166666666666665</v>
      </c>
      <c r="V61" s="182">
        <v>20</v>
      </c>
      <c r="W61" s="93">
        <f t="shared" si="42"/>
        <v>95.999999999999972</v>
      </c>
      <c r="X61" s="104">
        <v>0.61527777777777781</v>
      </c>
      <c r="Y61" s="104">
        <v>0.62361111111111112</v>
      </c>
      <c r="Z61" s="105"/>
      <c r="AA61" s="105"/>
      <c r="AB61" s="897"/>
      <c r="AC61" s="897"/>
      <c r="AD61" s="357"/>
      <c r="AE61" s="357"/>
      <c r="AF61" s="97">
        <f t="shared" si="6"/>
        <v>-50.418749999999591</v>
      </c>
      <c r="AG61" s="100">
        <f t="shared" si="7"/>
        <v>0.96638750000000029</v>
      </c>
      <c r="AH61" s="912"/>
    </row>
    <row r="62" spans="1:34" ht="19.2" customHeight="1">
      <c r="A62" s="925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12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897"/>
      <c r="AC62" s="897"/>
      <c r="AD62" s="357"/>
      <c r="AE62" s="357"/>
      <c r="AF62" s="97">
        <f t="shared" si="6"/>
        <v>0</v>
      </c>
      <c r="AG62" s="100" t="e">
        <f t="shared" si="7"/>
        <v>#DIV/0!</v>
      </c>
      <c r="AH62" s="912"/>
    </row>
    <row r="63" spans="1:34" ht="19.2" customHeight="1">
      <c r="A63" s="925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12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897"/>
      <c r="AC63" s="897"/>
      <c r="AD63" s="357"/>
      <c r="AE63" s="357"/>
      <c r="AF63" s="97">
        <f t="shared" si="6"/>
        <v>0</v>
      </c>
      <c r="AG63" s="18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12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897"/>
      <c r="AC64" s="897"/>
      <c r="AD64" s="357"/>
      <c r="AE64" s="357"/>
      <c r="AF64" s="97">
        <f t="shared" si="6"/>
        <v>0</v>
      </c>
      <c r="AG64" s="100" t="e">
        <f t="shared" si="7"/>
        <v>#DIV/0!</v>
      </c>
      <c r="AH64" s="912"/>
    </row>
    <row r="65" spans="1:34" ht="19.2" customHeight="1">
      <c r="A65" s="926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12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897"/>
      <c r="AC65" s="897"/>
      <c r="AD65" s="357"/>
      <c r="AE65" s="357"/>
      <c r="AF65" s="97">
        <f t="shared" si="6"/>
        <v>0</v>
      </c>
      <c r="AG65" s="100" t="e">
        <f t="shared" si="7"/>
        <v>#DIV/0!</v>
      </c>
      <c r="AH65" s="912"/>
    </row>
    <row r="66" spans="1:34" ht="19.2" customHeight="1">
      <c r="A66" s="926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12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897"/>
      <c r="AC66" s="897"/>
      <c r="AD66" s="357"/>
      <c r="AE66" s="357"/>
      <c r="AF66" s="97">
        <f t="shared" si="6"/>
        <v>0</v>
      </c>
      <c r="AG66" s="185" t="e">
        <f t="shared" si="7"/>
        <v>#DIV/0!</v>
      </c>
      <c r="AH66" s="912"/>
    </row>
    <row r="67" spans="1:34" ht="19.2" customHeight="1">
      <c r="A67" s="926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12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897"/>
      <c r="AC67" s="897"/>
      <c r="AD67" s="357"/>
      <c r="AE67" s="357"/>
      <c r="AF67" s="97">
        <f t="shared" si="6"/>
        <v>0</v>
      </c>
      <c r="AG67" s="100" t="e">
        <f t="shared" si="7"/>
        <v>#DIV/0!</v>
      </c>
      <c r="AH67" s="912"/>
    </row>
    <row r="68" spans="1:34" ht="19.2" customHeight="1">
      <c r="A68" s="926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12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897"/>
      <c r="AC68" s="897"/>
      <c r="AD68" s="357"/>
      <c r="AE68" s="357"/>
      <c r="AF68" s="97"/>
      <c r="AG68" s="100"/>
      <c r="AH68" s="912"/>
    </row>
    <row r="69" spans="1:34" ht="19.2" customHeight="1">
      <c r="A69" s="926"/>
      <c r="B69" s="239">
        <v>0</v>
      </c>
      <c r="C69" s="240" t="s">
        <v>361</v>
      </c>
      <c r="D69" s="893" t="s">
        <v>351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1460.3086220507344</v>
      </c>
      <c r="O69" s="125">
        <f t="shared" si="43"/>
        <v>229.40460122193107</v>
      </c>
      <c r="P69" s="97">
        <f>M69-J69</f>
        <v>0</v>
      </c>
      <c r="Q69" s="98">
        <f>N69-K69</f>
        <v>-39.691377949265643</v>
      </c>
      <c r="R69" s="245">
        <f t="shared" ref="R69:R75" si="44">O69/L69</f>
        <v>0.97323164154758646</v>
      </c>
      <c r="S69" s="912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1</v>
      </c>
      <c r="AF69" s="97">
        <f t="shared" si="6"/>
        <v>-39.691377949265643</v>
      </c>
      <c r="AG69" s="100">
        <f t="shared" si="7"/>
        <v>0.97353908136715628</v>
      </c>
      <c r="AH69" s="912"/>
    </row>
    <row r="70" spans="1:34" ht="19.2" customHeight="1">
      <c r="A70" s="927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1567.2</v>
      </c>
      <c r="H70" s="92">
        <f>F70*G70</f>
        <v>84769.848000000013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1306.0000000000005</v>
      </c>
      <c r="O70" s="95">
        <f t="shared" ref="O70:O75" si="46">N70/M70</f>
        <v>81.625000000000028</v>
      </c>
      <c r="P70" s="97">
        <f t="shared" ref="P70:P75" si="47">M70-J70</f>
        <v>0</v>
      </c>
      <c r="Q70" s="98">
        <f t="shared" ref="Q70:Q75" si="48">O70-L70</f>
        <v>-12.124999999999972</v>
      </c>
      <c r="R70" s="100">
        <f t="shared" si="44"/>
        <v>0.87066666666666692</v>
      </c>
      <c r="S70" s="912">
        <f>R82</f>
        <v>0.89480590623492506</v>
      </c>
      <c r="T70" s="232">
        <v>0.25</v>
      </c>
      <c r="U70" s="232">
        <v>0.3</v>
      </c>
      <c r="V70" s="83">
        <v>5</v>
      </c>
      <c r="W70" s="93">
        <f>(U70-T70)*24*60</f>
        <v>71.999999999999986</v>
      </c>
      <c r="X70" s="83"/>
      <c r="Y70" s="83"/>
      <c r="Z70" s="105"/>
      <c r="AA70" s="105"/>
      <c r="AB70" s="897"/>
      <c r="AC70" s="897"/>
      <c r="AD70" s="357"/>
      <c r="AE70" s="357"/>
      <c r="AF70" s="97">
        <f t="shared" si="6"/>
        <v>-193.99999999999955</v>
      </c>
      <c r="AG70" s="100">
        <f t="shared" si="7"/>
        <v>0.87066666666666692</v>
      </c>
      <c r="AH70" s="912">
        <f>AG82</f>
        <v>0.89326015523933489</v>
      </c>
    </row>
    <row r="71" spans="1:34" ht="19.2" customHeight="1">
      <c r="A71" s="927"/>
      <c r="B71" s="83" t="s">
        <v>242</v>
      </c>
      <c r="C71" s="87"/>
      <c r="D71" s="247" t="s">
        <v>162</v>
      </c>
      <c r="E71" s="89"/>
      <c r="F71" s="90">
        <v>77.34</v>
      </c>
      <c r="G71" s="91">
        <v>1793.25</v>
      </c>
      <c r="H71" s="92">
        <f>F71*G71</f>
        <v>138689.95500000002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1361.9620253164564</v>
      </c>
      <c r="O71" s="95">
        <f t="shared" si="46"/>
        <v>75.664556962025358</v>
      </c>
      <c r="P71" s="97">
        <f t="shared" si="47"/>
        <v>0</v>
      </c>
      <c r="Q71" s="98">
        <f t="shared" si="48"/>
        <v>-4.3354430379746418</v>
      </c>
      <c r="R71" s="100">
        <f t="shared" si="44"/>
        <v>0.945806962025317</v>
      </c>
      <c r="S71" s="912"/>
      <c r="T71" s="232">
        <v>0.30486111111111108</v>
      </c>
      <c r="U71" s="232">
        <v>0.35972222222222217</v>
      </c>
      <c r="V71" s="83">
        <v>7</v>
      </c>
      <c r="W71" s="93">
        <f t="shared" ref="W71:W81" si="49">(U71-T71)*24*60</f>
        <v>78.999999999999957</v>
      </c>
      <c r="X71" s="104"/>
      <c r="Y71" s="104"/>
      <c r="Z71" s="105"/>
      <c r="AA71" s="105"/>
      <c r="AB71" s="897"/>
      <c r="AC71" s="897"/>
      <c r="AD71" s="357"/>
      <c r="AE71" s="357"/>
      <c r="AF71" s="97">
        <f>N71-K71</f>
        <v>-78.037974683543553</v>
      </c>
      <c r="AG71" s="100">
        <f>N71/K71</f>
        <v>0.945806962025317</v>
      </c>
      <c r="AH71" s="912"/>
    </row>
    <row r="72" spans="1:34" ht="19.2" customHeight="1">
      <c r="A72" s="927"/>
      <c r="B72" s="83" t="s">
        <v>242</v>
      </c>
      <c r="C72" s="117"/>
      <c r="D72" s="247" t="s">
        <v>163</v>
      </c>
      <c r="E72" s="89"/>
      <c r="F72" s="90">
        <v>53.36</v>
      </c>
      <c r="G72" s="91">
        <v>3906.5</v>
      </c>
      <c r="H72" s="92">
        <f t="shared" ref="H72:H76" si="50">F72*G72</f>
        <v>208450.84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1386.9230769230771</v>
      </c>
      <c r="O72" s="95">
        <f t="shared" si="46"/>
        <v>72.995951417004065</v>
      </c>
      <c r="P72" s="97">
        <f t="shared" si="47"/>
        <v>0</v>
      </c>
      <c r="Q72" s="98">
        <f t="shared" si="48"/>
        <v>-13.109311740890675</v>
      </c>
      <c r="R72" s="100">
        <f t="shared" si="44"/>
        <v>0.84775249200677094</v>
      </c>
      <c r="S72" s="912"/>
      <c r="T72" s="232">
        <v>0.37569444444444439</v>
      </c>
      <c r="U72" s="232">
        <v>0.49305555555555547</v>
      </c>
      <c r="V72" s="83">
        <v>23</v>
      </c>
      <c r="W72" s="93">
        <f t="shared" si="49"/>
        <v>168.99999999999997</v>
      </c>
      <c r="X72" s="104">
        <v>0.36527777777777781</v>
      </c>
      <c r="Y72" s="104">
        <v>0.375</v>
      </c>
      <c r="Z72" s="105"/>
      <c r="AA72" s="105"/>
      <c r="AB72" s="897"/>
      <c r="AC72" s="897"/>
      <c r="AD72" s="357">
        <v>1</v>
      </c>
      <c r="AE72" s="357"/>
      <c r="AF72" s="97">
        <f>N72-K72</f>
        <v>-249.07692307692287</v>
      </c>
      <c r="AG72" s="100">
        <f>N72/K72</f>
        <v>0.84775249200677083</v>
      </c>
      <c r="AH72" s="912"/>
    </row>
    <row r="73" spans="1:34" ht="19.2" customHeight="1">
      <c r="A73" s="927"/>
      <c r="B73" s="83" t="s">
        <v>242</v>
      </c>
      <c r="C73" s="249"/>
      <c r="D73" s="250" t="s">
        <v>165</v>
      </c>
      <c r="E73" s="251"/>
      <c r="F73" s="90">
        <v>47.51</v>
      </c>
      <c r="G73" s="91">
        <v>1920</v>
      </c>
      <c r="H73" s="92">
        <f t="shared" si="50"/>
        <v>91219.199999999997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1324.1379310344826</v>
      </c>
      <c r="O73" s="95">
        <f t="shared" si="46"/>
        <v>77.890466531440154</v>
      </c>
      <c r="P73" s="97">
        <f t="shared" si="47"/>
        <v>0</v>
      </c>
      <c r="Q73" s="98">
        <f t="shared" si="48"/>
        <v>-6.8154158215010199</v>
      </c>
      <c r="R73" s="100">
        <f t="shared" si="44"/>
        <v>0.91954022988505735</v>
      </c>
      <c r="S73" s="912"/>
      <c r="T73" s="232">
        <v>0.53263888888888877</v>
      </c>
      <c r="U73" s="232">
        <v>0.59305555555555545</v>
      </c>
      <c r="V73" s="83">
        <v>4</v>
      </c>
      <c r="W73" s="93">
        <f t="shared" si="49"/>
        <v>87.000000000000014</v>
      </c>
      <c r="X73" s="254"/>
      <c r="Y73" s="254"/>
      <c r="Z73" s="189"/>
      <c r="AA73" s="189"/>
      <c r="AB73" s="897"/>
      <c r="AC73" s="897"/>
      <c r="AD73" s="357"/>
      <c r="AE73" s="357"/>
      <c r="AF73" s="97">
        <f>N73-K73</f>
        <v>-115.86206896551744</v>
      </c>
      <c r="AG73" s="100">
        <f>N73/K73</f>
        <v>0.91954022988505735</v>
      </c>
      <c r="AH73" s="912"/>
    </row>
    <row r="74" spans="1:34" ht="19.2" customHeight="1">
      <c r="A74" s="927"/>
      <c r="B74" s="83" t="s">
        <v>242</v>
      </c>
      <c r="C74" s="249"/>
      <c r="D74" s="250" t="s">
        <v>166</v>
      </c>
      <c r="E74" s="251"/>
      <c r="F74" s="90">
        <v>53.76</v>
      </c>
      <c r="G74" s="248">
        <v>2553</v>
      </c>
      <c r="H74" s="92">
        <f t="shared" si="50"/>
        <v>137249.28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1355.5752212389391</v>
      </c>
      <c r="O74" s="95">
        <f t="shared" si="46"/>
        <v>84.723451327433693</v>
      </c>
      <c r="P74" s="97">
        <f t="shared" si="47"/>
        <v>0</v>
      </c>
      <c r="Q74" s="98">
        <f t="shared" si="48"/>
        <v>-5.2765486725663067</v>
      </c>
      <c r="R74" s="100">
        <f t="shared" si="44"/>
        <v>0.94137168141592997</v>
      </c>
      <c r="S74" s="912"/>
      <c r="T74" s="232">
        <v>0.59791666666666654</v>
      </c>
      <c r="U74" s="232">
        <v>0.67638888888888871</v>
      </c>
      <c r="V74" s="83">
        <v>7</v>
      </c>
      <c r="W74" s="93">
        <f t="shared" si="49"/>
        <v>112.99999999999991</v>
      </c>
      <c r="X74" s="254"/>
      <c r="Y74" s="254"/>
      <c r="Z74" s="189"/>
      <c r="AA74" s="189"/>
      <c r="AB74" s="897"/>
      <c r="AC74" s="897"/>
      <c r="AD74" s="357"/>
      <c r="AE74" s="357"/>
      <c r="AF74" s="97">
        <f t="shared" ref="AF74:AF80" si="51">N74-K74</f>
        <v>-84.424778761060907</v>
      </c>
      <c r="AG74" s="100">
        <f t="shared" ref="AG74:AG80" si="52">N74/K74</f>
        <v>0.94137168141592997</v>
      </c>
      <c r="AH74" s="912"/>
    </row>
    <row r="75" spans="1:34" ht="19.2" customHeight="1">
      <c r="A75" s="927"/>
      <c r="B75" s="83" t="s">
        <v>242</v>
      </c>
      <c r="C75" s="117"/>
      <c r="D75" s="250" t="s">
        <v>163</v>
      </c>
      <c r="E75" s="251"/>
      <c r="F75" s="90">
        <v>53.36</v>
      </c>
      <c r="G75" s="248">
        <v>2103.5</v>
      </c>
      <c r="H75" s="92">
        <f t="shared" si="50"/>
        <v>112242.76</v>
      </c>
      <c r="I75" s="83">
        <v>1</v>
      </c>
      <c r="J75" s="252">
        <v>19</v>
      </c>
      <c r="K75" s="253">
        <v>1636</v>
      </c>
      <c r="L75" s="142">
        <v>86.10526315789474</v>
      </c>
      <c r="M75" s="96">
        <v>19</v>
      </c>
      <c r="N75" s="91">
        <f t="shared" si="45"/>
        <v>1386.9230769230769</v>
      </c>
      <c r="O75" s="95">
        <f t="shared" si="46"/>
        <v>72.995951417004051</v>
      </c>
      <c r="P75" s="97">
        <f t="shared" si="47"/>
        <v>0</v>
      </c>
      <c r="Q75" s="98">
        <f t="shared" si="48"/>
        <v>-13.109311740890689</v>
      </c>
      <c r="R75" s="100">
        <f t="shared" si="44"/>
        <v>0.84775249200677072</v>
      </c>
      <c r="S75" s="912"/>
      <c r="T75" s="232">
        <v>0.69166666666666643</v>
      </c>
      <c r="U75" s="232">
        <v>0.75486111111111087</v>
      </c>
      <c r="V75" s="83">
        <v>22</v>
      </c>
      <c r="W75" s="93">
        <f t="shared" si="49"/>
        <v>91</v>
      </c>
      <c r="X75" s="254">
        <v>0.68055555555555547</v>
      </c>
      <c r="Y75" s="254">
        <v>0.69097222222222221</v>
      </c>
      <c r="Z75" s="189"/>
      <c r="AA75" s="189"/>
      <c r="AB75" s="897"/>
      <c r="AC75" s="897"/>
      <c r="AD75" s="357"/>
      <c r="AE75" s="357"/>
      <c r="AF75" s="97">
        <f t="shared" si="51"/>
        <v>-249.07692307692309</v>
      </c>
      <c r="AG75" s="100">
        <f t="shared" si="52"/>
        <v>0.84775249200677072</v>
      </c>
      <c r="AH75" s="912"/>
    </row>
    <row r="76" spans="1:34" ht="19.2" customHeight="1">
      <c r="A76" s="927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12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897"/>
      <c r="AC76" s="897"/>
      <c r="AD76" s="357"/>
      <c r="AE76" s="357"/>
      <c r="AF76" s="97">
        <f t="shared" si="51"/>
        <v>0</v>
      </c>
      <c r="AG76" s="100" t="e">
        <f t="shared" si="52"/>
        <v>#DIV/0!</v>
      </c>
      <c r="AH76" s="912"/>
    </row>
    <row r="77" spans="1:34" ht="19.2" customHeight="1">
      <c r="A77" s="927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12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897"/>
      <c r="AC77" s="897"/>
      <c r="AD77" s="357"/>
      <c r="AE77" s="357"/>
      <c r="AF77" s="97">
        <f t="shared" si="51"/>
        <v>0</v>
      </c>
      <c r="AG77" s="100" t="e">
        <f t="shared" si="52"/>
        <v>#DIV/0!</v>
      </c>
      <c r="AH77" s="912"/>
    </row>
    <row r="78" spans="1:34" ht="19.2" customHeight="1">
      <c r="A78" s="927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12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897"/>
      <c r="AC78" s="897"/>
      <c r="AD78" s="357"/>
      <c r="AE78" s="357"/>
      <c r="AF78" s="97">
        <f t="shared" si="51"/>
        <v>0</v>
      </c>
      <c r="AG78" s="100" t="e">
        <f t="shared" si="52"/>
        <v>#DIV/0!</v>
      </c>
      <c r="AH78" s="912"/>
    </row>
    <row r="79" spans="1:34" ht="19.2" customHeight="1">
      <c r="A79" s="927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12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897"/>
      <c r="AC79" s="897"/>
      <c r="AD79" s="357"/>
      <c r="AE79" s="357"/>
      <c r="AF79" s="97">
        <f t="shared" si="51"/>
        <v>0</v>
      </c>
      <c r="AG79" s="100" t="e">
        <f t="shared" si="52"/>
        <v>#DIV/0!</v>
      </c>
      <c r="AH79" s="912"/>
    </row>
    <row r="80" spans="1:34" ht="19.2" customHeight="1">
      <c r="A80" s="927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12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897"/>
      <c r="AC80" s="897"/>
      <c r="AD80" s="357"/>
      <c r="AE80" s="357"/>
      <c r="AF80" s="97">
        <f t="shared" si="51"/>
        <v>0</v>
      </c>
      <c r="AG80" s="100" t="e">
        <f t="shared" si="52"/>
        <v>#DIV/0!</v>
      </c>
      <c r="AH80" s="912"/>
    </row>
    <row r="81" spans="1:34" ht="19.2" customHeight="1">
      <c r="A81" s="927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12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897"/>
      <c r="AC81" s="897"/>
      <c r="AD81" s="357"/>
      <c r="AE81" s="357"/>
      <c r="AF81" s="97"/>
      <c r="AG81" s="190"/>
      <c r="AH81" s="912"/>
    </row>
    <row r="82" spans="1:34" ht="19.2" customHeight="1">
      <c r="A82" s="928"/>
      <c r="B82" s="239">
        <v>0</v>
      </c>
      <c r="C82" s="160" t="s">
        <v>363</v>
      </c>
      <c r="D82" s="893" t="s">
        <v>351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1353.586888572672</v>
      </c>
      <c r="O82" s="260">
        <f t="shared" si="53"/>
        <v>77.64922960915122</v>
      </c>
      <c r="P82" s="178">
        <f>M82-J82</f>
        <v>0</v>
      </c>
      <c r="Q82" s="179">
        <f>N82-K82</f>
        <v>-161.74644476066123</v>
      </c>
      <c r="R82" s="245">
        <f>O82/L82</f>
        <v>0.89480590623492506</v>
      </c>
      <c r="S82" s="912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0</v>
      </c>
      <c r="AF82" s="97">
        <f>N82-K82</f>
        <v>-161.74644476066123</v>
      </c>
      <c r="AG82" s="100">
        <f>N82/K82</f>
        <v>0.89326015523933489</v>
      </c>
      <c r="AH82" s="912"/>
    </row>
    <row r="83" spans="1:34" ht="19.2" customHeight="1">
      <c r="A83" s="920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2040</v>
      </c>
      <c r="H83" s="140">
        <f t="shared" ref="H83:H94" si="54">F83*G83</f>
        <v>115117.2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0" si="55">G83/W83*60</f>
        <v>1236.3636363636358</v>
      </c>
      <c r="O83" s="257">
        <f t="shared" ref="O83:O90" si="56">N83/M83</f>
        <v>68.68686868686865</v>
      </c>
      <c r="P83" s="105">
        <f t="shared" ref="P83:P85" si="57">M83-J83</f>
        <v>0</v>
      </c>
      <c r="Q83" s="143">
        <f t="shared" ref="Q83:Q85" si="58">O83-L83</f>
        <v>-14.646464646464679</v>
      </c>
      <c r="R83" s="262">
        <f t="shared" ref="R83:R85" si="59">O83/L83</f>
        <v>0.82424242424242389</v>
      </c>
      <c r="S83" s="912">
        <f>R95</f>
        <v>0.89175709648752655</v>
      </c>
      <c r="T83" s="232">
        <v>0.33333333333333331</v>
      </c>
      <c r="U83" s="232">
        <v>0.40208333333333335</v>
      </c>
      <c r="V83" s="83">
        <v>5</v>
      </c>
      <c r="W83" s="93">
        <f t="shared" ref="W83:W93" si="60">(U83-T83)*24*60</f>
        <v>99.000000000000043</v>
      </c>
      <c r="X83" s="104"/>
      <c r="Y83" s="104"/>
      <c r="Z83" s="105"/>
      <c r="AA83" s="105"/>
      <c r="AB83" s="897"/>
      <c r="AC83" s="897"/>
      <c r="AD83" s="357"/>
      <c r="AE83" s="357"/>
      <c r="AF83" s="97">
        <f t="shared" ref="AF83:AF173" si="61">N83-K83</f>
        <v>-263.63636363636419</v>
      </c>
      <c r="AG83" s="100">
        <f t="shared" ref="AG83:AG173" si="62">N83/K83</f>
        <v>0.82424242424242389</v>
      </c>
      <c r="AH83" s="912">
        <f>AG95</f>
        <v>0.88866234714983938</v>
      </c>
    </row>
    <row r="84" spans="1:34" ht="19.2" customHeight="1">
      <c r="A84" s="921"/>
      <c r="B84" s="170" t="s">
        <v>242</v>
      </c>
      <c r="C84" s="233"/>
      <c r="D84" s="263" t="s">
        <v>170</v>
      </c>
      <c r="E84" s="89"/>
      <c r="F84" s="205">
        <v>61.02</v>
      </c>
      <c r="G84" s="91">
        <v>3059</v>
      </c>
      <c r="H84" s="140">
        <f t="shared" si="54"/>
        <v>186660.18000000002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1292.5352112676051</v>
      </c>
      <c r="O84" s="257">
        <f t="shared" si="56"/>
        <v>80.783450704225316</v>
      </c>
      <c r="P84" s="105">
        <f t="shared" si="57"/>
        <v>0</v>
      </c>
      <c r="Q84" s="143">
        <f t="shared" si="58"/>
        <v>-9.2165492957746835</v>
      </c>
      <c r="R84" s="262">
        <f t="shared" si="59"/>
        <v>0.89759389671361467</v>
      </c>
      <c r="S84" s="912"/>
      <c r="T84" s="232">
        <v>0.41805555555555557</v>
      </c>
      <c r="U84" s="232">
        <v>0.51666666666666672</v>
      </c>
      <c r="V84" s="83">
        <v>23</v>
      </c>
      <c r="W84" s="93">
        <f t="shared" si="60"/>
        <v>142.00000000000006</v>
      </c>
      <c r="X84" s="104">
        <v>0.40625</v>
      </c>
      <c r="Y84" s="104">
        <v>0.41666666666666669</v>
      </c>
      <c r="Z84" s="105"/>
      <c r="AA84" s="105"/>
      <c r="AB84" s="897"/>
      <c r="AC84" s="897"/>
      <c r="AD84" s="357"/>
      <c r="AE84" s="357"/>
      <c r="AF84" s="97">
        <f t="shared" si="61"/>
        <v>-147.46478873239494</v>
      </c>
      <c r="AG84" s="100">
        <f t="shared" si="62"/>
        <v>0.89759389671361467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2002</v>
      </c>
      <c r="H85" s="140">
        <f t="shared" si="54"/>
        <v>122302.18000000001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1225.714285714286</v>
      </c>
      <c r="O85" s="257">
        <f t="shared" si="56"/>
        <v>72.100840336134468</v>
      </c>
      <c r="P85" s="105">
        <f t="shared" si="57"/>
        <v>0</v>
      </c>
      <c r="Q85" s="143">
        <f t="shared" si="58"/>
        <v>-12.605042016806706</v>
      </c>
      <c r="R85" s="262">
        <f t="shared" si="59"/>
        <v>0.85119047619047639</v>
      </c>
      <c r="S85" s="912"/>
      <c r="T85" s="232">
        <v>0.55694444444444446</v>
      </c>
      <c r="U85" s="232">
        <v>0.625</v>
      </c>
      <c r="V85" s="83">
        <v>5</v>
      </c>
      <c r="W85" s="93">
        <f t="shared" si="60"/>
        <v>97.999999999999972</v>
      </c>
      <c r="X85" s="104"/>
      <c r="Y85" s="104"/>
      <c r="Z85" s="105"/>
      <c r="AA85" s="105"/>
      <c r="AB85" s="897"/>
      <c r="AC85" s="897"/>
      <c r="AD85" s="357"/>
      <c r="AE85" s="357"/>
      <c r="AF85" s="97">
        <f t="shared" si="61"/>
        <v>-214.28571428571399</v>
      </c>
      <c r="AG85" s="100">
        <f t="shared" si="62"/>
        <v>0.85119047619047639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398</v>
      </c>
      <c r="H86" s="140">
        <f t="shared" si="54"/>
        <v>27525.68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1256.8421052631622</v>
      </c>
      <c r="O86" s="257">
        <f t="shared" si="56"/>
        <v>66.149584487534852</v>
      </c>
      <c r="P86" s="105">
        <f>M86-J86</f>
        <v>0</v>
      </c>
      <c r="Q86" s="143">
        <f>O86-L86</f>
        <v>-6.7451523545704077</v>
      </c>
      <c r="R86" s="262">
        <f>O86/L86</f>
        <v>0.90746722401672364</v>
      </c>
      <c r="S86" s="912"/>
      <c r="T86" s="232">
        <v>0.62986111111111109</v>
      </c>
      <c r="U86" s="232">
        <v>0.64305555555555549</v>
      </c>
      <c r="V86" s="83">
        <v>7</v>
      </c>
      <c r="W86" s="93">
        <f t="shared" si="60"/>
        <v>18.999999999999932</v>
      </c>
      <c r="X86" s="104"/>
      <c r="Y86" s="104"/>
      <c r="Z86" s="105"/>
      <c r="AA86" s="105"/>
      <c r="AB86" s="897"/>
      <c r="AC86" s="897"/>
      <c r="AD86" s="357">
        <v>1</v>
      </c>
      <c r="AE86" s="357"/>
      <c r="AF86" s="97">
        <f>N86-K86</f>
        <v>-128.15789473683776</v>
      </c>
      <c r="AG86" s="100">
        <f>N86/K86</f>
        <v>0.90746722401672364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960</v>
      </c>
      <c r="H87" s="140">
        <f t="shared" si="54"/>
        <v>66489.600000000006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1252.1739130434783</v>
      </c>
      <c r="O87" s="257">
        <f t="shared" si="56"/>
        <v>62.608695652173914</v>
      </c>
      <c r="P87" s="105">
        <f>M87-J87</f>
        <v>0</v>
      </c>
      <c r="Q87" s="143">
        <f>O87-L87</f>
        <v>-6.641304347826086</v>
      </c>
      <c r="R87" s="262">
        <f>O87/L87</f>
        <v>0.9040966881180349</v>
      </c>
      <c r="S87" s="912"/>
      <c r="T87" s="232">
        <v>0.64791666666666659</v>
      </c>
      <c r="U87" s="232">
        <v>0.67986111111111103</v>
      </c>
      <c r="V87" s="83">
        <v>7</v>
      </c>
      <c r="W87" s="93">
        <f t="shared" si="60"/>
        <v>46</v>
      </c>
      <c r="X87" s="104"/>
      <c r="Y87" s="104"/>
      <c r="Z87" s="105"/>
      <c r="AA87" s="105"/>
      <c r="AB87" s="897"/>
      <c r="AC87" s="897"/>
      <c r="AD87" s="357"/>
      <c r="AE87" s="357"/>
      <c r="AF87" s="97">
        <f>N87-K87</f>
        <v>-132.82608695652175</v>
      </c>
      <c r="AG87" s="100">
        <f>N87/K87</f>
        <v>0.90409668811803479</v>
      </c>
      <c r="AH87" s="912"/>
    </row>
    <row r="88" spans="1:34" ht="19.2" customHeight="1">
      <c r="A88" s="921"/>
      <c r="B88" s="170" t="s">
        <v>242</v>
      </c>
      <c r="C88" s="233"/>
      <c r="D88" s="88" t="s">
        <v>162</v>
      </c>
      <c r="E88" s="89"/>
      <c r="F88" s="205">
        <v>77.34</v>
      </c>
      <c r="G88" s="107">
        <v>597.75</v>
      </c>
      <c r="H88" s="140">
        <f t="shared" si="54"/>
        <v>46229.985000000001</v>
      </c>
      <c r="I88" s="83">
        <v>1</v>
      </c>
      <c r="J88" s="157">
        <v>18</v>
      </c>
      <c r="K88" s="107">
        <v>1440</v>
      </c>
      <c r="L88" s="142">
        <v>80</v>
      </c>
      <c r="M88" s="197">
        <v>18</v>
      </c>
      <c r="N88" s="107">
        <f t="shared" si="55"/>
        <v>1328.3333333333301</v>
      </c>
      <c r="O88" s="257">
        <f t="shared" si="56"/>
        <v>73.79629629629612</v>
      </c>
      <c r="P88" s="105">
        <f t="shared" ref="P88:P90" si="63">M88-J88</f>
        <v>0</v>
      </c>
      <c r="Q88" s="143">
        <f t="shared" ref="Q88:Q90" si="64">O88-L88</f>
        <v>-6.20370370370388</v>
      </c>
      <c r="R88" s="262">
        <f t="shared" ref="R88:R90" si="65">O88/L88</f>
        <v>0.9224537037037015</v>
      </c>
      <c r="S88" s="912"/>
      <c r="T88" s="232">
        <v>0.6958333333333333</v>
      </c>
      <c r="U88" s="232">
        <v>0.71458333333333335</v>
      </c>
      <c r="V88" s="83">
        <v>23</v>
      </c>
      <c r="W88" s="93">
        <f t="shared" si="60"/>
        <v>27.000000000000064</v>
      </c>
      <c r="X88" s="104">
        <v>0.68402777777777779</v>
      </c>
      <c r="Y88" s="104">
        <v>0.69444444444444453</v>
      </c>
      <c r="Z88" s="105"/>
      <c r="AA88" s="105"/>
      <c r="AB88" s="897"/>
      <c r="AC88" s="897"/>
      <c r="AD88" s="357"/>
      <c r="AE88" s="357"/>
      <c r="AF88" s="97">
        <f>N88-K88</f>
        <v>-111.66666666666993</v>
      </c>
      <c r="AG88" s="100">
        <f>N88/K88</f>
        <v>0.92245370370370139</v>
      </c>
      <c r="AH88" s="912"/>
    </row>
    <row r="89" spans="1:34" ht="19.2" customHeight="1">
      <c r="A89" s="921"/>
      <c r="B89" s="170" t="s">
        <v>240</v>
      </c>
      <c r="C89" s="233"/>
      <c r="D89" s="88" t="s">
        <v>144</v>
      </c>
      <c r="E89" s="89"/>
      <c r="F89" s="205">
        <v>35.83</v>
      </c>
      <c r="G89" s="176">
        <v>2036.9999999999998</v>
      </c>
      <c r="H89" s="140">
        <f t="shared" si="54"/>
        <v>72985.709999999992</v>
      </c>
      <c r="I89" s="83">
        <v>1</v>
      </c>
      <c r="J89" s="157">
        <v>11</v>
      </c>
      <c r="K89" s="107">
        <v>2250</v>
      </c>
      <c r="L89" s="142">
        <v>204.54545454545453</v>
      </c>
      <c r="M89" s="197">
        <v>11</v>
      </c>
      <c r="N89" s="107">
        <f t="shared" si="55"/>
        <v>2071.525423728815</v>
      </c>
      <c r="O89" s="257">
        <f t="shared" si="56"/>
        <v>188.32049306625592</v>
      </c>
      <c r="P89" s="105">
        <f t="shared" si="63"/>
        <v>0</v>
      </c>
      <c r="Q89" s="143">
        <f t="shared" si="64"/>
        <v>-16.224961479198612</v>
      </c>
      <c r="R89" s="262">
        <f t="shared" si="65"/>
        <v>0.92067796610169572</v>
      </c>
      <c r="S89" s="912"/>
      <c r="T89" s="232">
        <v>0.71875</v>
      </c>
      <c r="U89" s="232">
        <v>0.75972222222222219</v>
      </c>
      <c r="V89" s="83">
        <v>6</v>
      </c>
      <c r="W89" s="93">
        <f t="shared" si="60"/>
        <v>58.99999999999995</v>
      </c>
      <c r="X89" s="104"/>
      <c r="Y89" s="104"/>
      <c r="Z89" s="105"/>
      <c r="AA89" s="105"/>
      <c r="AB89" s="897"/>
      <c r="AC89" s="897"/>
      <c r="AD89" s="357"/>
      <c r="AE89" s="357"/>
      <c r="AF89" s="97">
        <f>N89-K89</f>
        <v>-178.47457627118501</v>
      </c>
      <c r="AG89" s="100">
        <f>N89/K89</f>
        <v>0.9206779661016955</v>
      </c>
      <c r="AH89" s="912"/>
    </row>
    <row r="90" spans="1:34" ht="19.2" customHeight="1">
      <c r="A90" s="921"/>
      <c r="B90" s="170" t="s">
        <v>241</v>
      </c>
      <c r="C90" s="233"/>
      <c r="D90" s="88" t="s">
        <v>197</v>
      </c>
      <c r="E90" s="89"/>
      <c r="F90" s="205">
        <v>57.3</v>
      </c>
      <c r="G90" s="91">
        <v>1166</v>
      </c>
      <c r="H90" s="140">
        <f t="shared" si="54"/>
        <v>66811.8</v>
      </c>
      <c r="I90" s="264"/>
      <c r="J90" s="157">
        <v>19</v>
      </c>
      <c r="K90" s="107">
        <v>1440</v>
      </c>
      <c r="L90" s="142">
        <v>75.78947368421052</v>
      </c>
      <c r="M90" s="197">
        <v>19</v>
      </c>
      <c r="N90" s="107">
        <f t="shared" si="55"/>
        <v>1249.2857142857151</v>
      </c>
      <c r="O90" s="257">
        <f t="shared" si="56"/>
        <v>65.751879699248164</v>
      </c>
      <c r="P90" s="105">
        <f t="shared" si="63"/>
        <v>0</v>
      </c>
      <c r="Q90" s="143">
        <f t="shared" si="64"/>
        <v>-10.037593984962356</v>
      </c>
      <c r="R90" s="262">
        <f t="shared" si="65"/>
        <v>0.8675595238095245</v>
      </c>
      <c r="S90" s="912"/>
      <c r="T90" s="232">
        <v>0.76527777777777772</v>
      </c>
      <c r="U90" s="232">
        <v>0.80416666666666659</v>
      </c>
      <c r="V90" s="83">
        <v>8</v>
      </c>
      <c r="W90" s="93">
        <f t="shared" si="60"/>
        <v>55.999999999999957</v>
      </c>
      <c r="X90" s="265"/>
      <c r="Y90" s="265"/>
      <c r="Z90" s="105"/>
      <c r="AA90" s="105"/>
      <c r="AB90" s="897"/>
      <c r="AC90" s="897"/>
      <c r="AD90" s="357">
        <v>1</v>
      </c>
      <c r="AE90" s="357"/>
      <c r="AF90" s="97">
        <f t="shared" si="61"/>
        <v>-190.71428571428487</v>
      </c>
      <c r="AG90" s="100">
        <f t="shared" si="62"/>
        <v>0.86755952380952439</v>
      </c>
      <c r="AH90" s="912"/>
    </row>
    <row r="91" spans="1:34" ht="19.2" customHeight="1">
      <c r="A91" s="921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13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897"/>
      <c r="AC91" s="897"/>
      <c r="AD91" s="357"/>
      <c r="AE91" s="357"/>
      <c r="AF91" s="97">
        <f t="shared" si="61"/>
        <v>0</v>
      </c>
      <c r="AG91" s="100" t="e">
        <f t="shared" si="62"/>
        <v>#DIV/0!</v>
      </c>
      <c r="AH91" s="913"/>
    </row>
    <row r="92" spans="1:34" ht="19.2" customHeight="1">
      <c r="A92" s="921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897"/>
      <c r="AC92" s="897"/>
      <c r="AD92" s="357"/>
      <c r="AE92" s="357"/>
      <c r="AF92" s="97">
        <f t="shared" si="61"/>
        <v>0</v>
      </c>
      <c r="AG92" s="100" t="e">
        <f t="shared" si="62"/>
        <v>#DIV/0!</v>
      </c>
      <c r="AH92" s="913"/>
    </row>
    <row r="93" spans="1:34" ht="19.2" customHeight="1">
      <c r="A93" s="921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22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897"/>
      <c r="AC93" s="897"/>
      <c r="AD93" s="357"/>
      <c r="AE93" s="357"/>
      <c r="AF93" s="97">
        <f t="shared" si="61"/>
        <v>0</v>
      </c>
      <c r="AG93" s="100" t="e">
        <f t="shared" si="62"/>
        <v>#DIV/0!</v>
      </c>
      <c r="AH93" s="913"/>
    </row>
    <row r="94" spans="1:34" ht="19.2" customHeight="1">
      <c r="A94" s="921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22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897"/>
      <c r="AC94" s="897"/>
      <c r="AD94" s="357"/>
      <c r="AE94" s="357"/>
      <c r="AF94" s="97">
        <f t="shared" si="61"/>
        <v>0</v>
      </c>
      <c r="AG94" s="100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392</v>
      </c>
      <c r="D95" s="893" t="s">
        <v>351</v>
      </c>
      <c r="E95" s="893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17.25</v>
      </c>
      <c r="N95" s="276">
        <f t="shared" si="66"/>
        <v>1364.0967028750035</v>
      </c>
      <c r="O95" s="277">
        <f t="shared" si="66"/>
        <v>84.774763616092187</v>
      </c>
      <c r="P95" s="278">
        <f>M95-J95</f>
        <v>0</v>
      </c>
      <c r="Q95" s="279">
        <f t="shared" ref="Q95:Q103" si="67">O95-L95</f>
        <v>-10.290096478663415</v>
      </c>
      <c r="R95" s="280">
        <f>O95/L95</f>
        <v>0.89175709648752655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2</v>
      </c>
      <c r="AE95" s="167">
        <f>SUM(AE83:AE94)</f>
        <v>0</v>
      </c>
      <c r="AF95" s="127">
        <f t="shared" si="61"/>
        <v>-170.90329712499647</v>
      </c>
      <c r="AG95" s="134">
        <f t="shared" si="62"/>
        <v>0.88866234714983938</v>
      </c>
      <c r="AH95" s="913"/>
    </row>
    <row r="96" spans="1:34" ht="19.2" customHeight="1">
      <c r="A96" s="923" t="s">
        <v>393</v>
      </c>
      <c r="B96" s="83" t="s">
        <v>238</v>
      </c>
      <c r="C96" s="155"/>
      <c r="D96" s="88" t="s">
        <v>122</v>
      </c>
      <c r="E96" s="89"/>
      <c r="F96" s="90">
        <v>36.92</v>
      </c>
      <c r="G96" s="91">
        <v>1036</v>
      </c>
      <c r="H96" s="92">
        <f t="shared" ref="H96:H105" si="68">F96*G96</f>
        <v>38249.120000000003</v>
      </c>
      <c r="I96" s="83">
        <v>1</v>
      </c>
      <c r="J96" s="94">
        <v>12</v>
      </c>
      <c r="K96" s="91">
        <v>2000</v>
      </c>
      <c r="L96" s="95">
        <v>166.66666666666666</v>
      </c>
      <c r="M96" s="96">
        <v>12</v>
      </c>
      <c r="N96" s="91">
        <f t="shared" ref="N96:N103" si="69">G96/W96*60</f>
        <v>1516.0975609756092</v>
      </c>
      <c r="O96" s="95">
        <f t="shared" ref="O96:O103" si="70">N96/M96</f>
        <v>126.34146341463411</v>
      </c>
      <c r="P96" s="97">
        <f t="shared" ref="P96:P103" si="71">M96-J96</f>
        <v>0</v>
      </c>
      <c r="Q96" s="98">
        <f t="shared" si="67"/>
        <v>-40.325203252032551</v>
      </c>
      <c r="R96" s="100">
        <f t="shared" ref="R96:R103" si="72">O96/L96</f>
        <v>0.75804878048780466</v>
      </c>
      <c r="S96" s="912">
        <f>R108</f>
        <v>0.84335821520479759</v>
      </c>
      <c r="T96" s="101">
        <v>0.33333333333333331</v>
      </c>
      <c r="U96" s="101">
        <v>0.36180555555555555</v>
      </c>
      <c r="V96" s="357">
        <v>5</v>
      </c>
      <c r="W96" s="146">
        <f t="shared" ref="W96:W133" si="73">(U96-T96)*24*60</f>
        <v>41.000000000000014</v>
      </c>
      <c r="X96" s="154"/>
      <c r="Y96" s="154"/>
      <c r="Z96" s="105"/>
      <c r="AA96" s="105"/>
      <c r="AB96" s="897"/>
      <c r="AC96" s="897"/>
      <c r="AD96" s="357"/>
      <c r="AE96" s="357"/>
      <c r="AF96" s="105">
        <f t="shared" si="61"/>
        <v>-483.90243902439079</v>
      </c>
      <c r="AG96" s="145">
        <f t="shared" si="62"/>
        <v>0.75804878048780455</v>
      </c>
      <c r="AH96" s="896">
        <f>AG108</f>
        <v>0.85065186792263681</v>
      </c>
    </row>
    <row r="97" spans="1:34" s="290" customFormat="1" ht="19.2" customHeight="1">
      <c r="A97" s="923"/>
      <c r="B97" s="83" t="s">
        <v>238</v>
      </c>
      <c r="C97" s="281"/>
      <c r="D97" s="282" t="s">
        <v>175</v>
      </c>
      <c r="E97" s="109"/>
      <c r="F97" s="283">
        <v>29.113149847094796</v>
      </c>
      <c r="G97" s="284">
        <v>3481</v>
      </c>
      <c r="H97" s="285">
        <f t="shared" si="68"/>
        <v>101342.87461773699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1153.9226519337017</v>
      </c>
      <c r="O97" s="95">
        <f t="shared" si="70"/>
        <v>57.696132596685082</v>
      </c>
      <c r="P97" s="97">
        <f t="shared" si="71"/>
        <v>0</v>
      </c>
      <c r="Q97" s="98">
        <f t="shared" si="67"/>
        <v>-11.553867403314918</v>
      </c>
      <c r="R97" s="100">
        <f t="shared" si="72"/>
        <v>0.83315714941061492</v>
      </c>
      <c r="S97" s="912"/>
      <c r="T97" s="286">
        <v>0.37708333333333333</v>
      </c>
      <c r="U97" s="286">
        <v>0.50277777777777777</v>
      </c>
      <c r="V97" s="287">
        <v>22</v>
      </c>
      <c r="W97" s="146">
        <f t="shared" si="73"/>
        <v>181</v>
      </c>
      <c r="X97" s="104">
        <v>0.46666666666666662</v>
      </c>
      <c r="Y97" s="104">
        <v>0.47638888888888892</v>
      </c>
      <c r="Z97" s="105"/>
      <c r="AA97" s="105"/>
      <c r="AB97" s="897"/>
      <c r="AC97" s="897"/>
      <c r="AD97" s="287">
        <v>1</v>
      </c>
      <c r="AE97" s="287"/>
      <c r="AF97" s="288">
        <f t="shared" si="61"/>
        <v>-231.07734806629833</v>
      </c>
      <c r="AG97" s="289">
        <f t="shared" si="62"/>
        <v>0.83315714941061492</v>
      </c>
      <c r="AH97" s="896"/>
    </row>
    <row r="98" spans="1:34" s="293" customFormat="1" ht="19.2" customHeight="1">
      <c r="A98" s="923"/>
      <c r="B98" s="83" t="s">
        <v>239</v>
      </c>
      <c r="C98" s="108"/>
      <c r="D98" s="88" t="s">
        <v>174</v>
      </c>
      <c r="E98" s="138"/>
      <c r="F98" s="283">
        <v>68.88</v>
      </c>
      <c r="G98" s="107">
        <v>1089</v>
      </c>
      <c r="H98" s="285">
        <f t="shared" si="68"/>
        <v>75010.319999999992</v>
      </c>
      <c r="I98" s="357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1306.8000000000002</v>
      </c>
      <c r="O98" s="95">
        <f t="shared" si="70"/>
        <v>76.870588235294122</v>
      </c>
      <c r="P98" s="97">
        <f t="shared" si="71"/>
        <v>0</v>
      </c>
      <c r="Q98" s="98">
        <f t="shared" si="67"/>
        <v>-7.8352941176470523</v>
      </c>
      <c r="R98" s="100">
        <f t="shared" si="72"/>
        <v>0.90750000000000008</v>
      </c>
      <c r="S98" s="912"/>
      <c r="T98" s="101">
        <v>0.54305555555555551</v>
      </c>
      <c r="U98" s="101">
        <v>0.57777777777777772</v>
      </c>
      <c r="V98" s="357">
        <v>5</v>
      </c>
      <c r="W98" s="146">
        <f t="shared" si="73"/>
        <v>49.999999999999986</v>
      </c>
      <c r="X98" s="291"/>
      <c r="Y98" s="291"/>
      <c r="Z98" s="292"/>
      <c r="AA98" s="292"/>
      <c r="AB98" s="897"/>
      <c r="AC98" s="897"/>
      <c r="AD98" s="357"/>
      <c r="AE98" s="357"/>
      <c r="AF98" s="288">
        <f t="shared" si="61"/>
        <v>-133.19999999999982</v>
      </c>
      <c r="AG98" s="145">
        <f t="shared" si="62"/>
        <v>0.90750000000000008</v>
      </c>
      <c r="AH98" s="896"/>
    </row>
    <row r="99" spans="1:34" ht="19.2" customHeight="1">
      <c r="A99" s="923"/>
      <c r="B99" s="83" t="s">
        <v>241</v>
      </c>
      <c r="C99" s="136"/>
      <c r="D99" s="137" t="s">
        <v>164</v>
      </c>
      <c r="E99" s="138"/>
      <c r="F99" s="283">
        <v>51.44</v>
      </c>
      <c r="G99" s="107">
        <v>1180</v>
      </c>
      <c r="H99" s="285">
        <f t="shared" si="68"/>
        <v>60699.199999999997</v>
      </c>
      <c r="I99" s="357"/>
      <c r="J99" s="94">
        <v>20</v>
      </c>
      <c r="K99" s="91">
        <v>1440</v>
      </c>
      <c r="L99" s="95">
        <v>72</v>
      </c>
      <c r="M99" s="96">
        <v>20</v>
      </c>
      <c r="N99" s="91">
        <f t="shared" si="69"/>
        <v>1180.0000000000011</v>
      </c>
      <c r="O99" s="95">
        <f t="shared" si="70"/>
        <v>59.000000000000057</v>
      </c>
      <c r="P99" s="97">
        <f t="shared" si="71"/>
        <v>0</v>
      </c>
      <c r="Q99" s="98">
        <f t="shared" si="67"/>
        <v>-12.999999999999943</v>
      </c>
      <c r="R99" s="100">
        <f t="shared" si="72"/>
        <v>0.8194444444444452</v>
      </c>
      <c r="S99" s="912"/>
      <c r="T99" s="101">
        <v>0.58333333333333326</v>
      </c>
      <c r="U99" s="101">
        <v>0.62499999999999989</v>
      </c>
      <c r="V99" s="357">
        <v>8</v>
      </c>
      <c r="W99" s="146">
        <f t="shared" si="73"/>
        <v>59.999999999999943</v>
      </c>
      <c r="X99" s="254"/>
      <c r="Y99" s="254"/>
      <c r="Z99" s="189"/>
      <c r="AA99" s="189"/>
      <c r="AB99" s="897"/>
      <c r="AC99" s="897"/>
      <c r="AD99" s="357">
        <v>1</v>
      </c>
      <c r="AE99" s="357"/>
      <c r="AF99" s="288">
        <f t="shared" si="61"/>
        <v>-259.99999999999886</v>
      </c>
      <c r="AG99" s="289">
        <f t="shared" si="62"/>
        <v>0.8194444444444452</v>
      </c>
      <c r="AH99" s="896"/>
    </row>
    <row r="100" spans="1:34" s="293" customFormat="1" ht="19.2" customHeight="1">
      <c r="A100" s="923"/>
      <c r="B100" s="83" t="s">
        <v>242</v>
      </c>
      <c r="C100" s="108"/>
      <c r="D100" s="88" t="s">
        <v>190</v>
      </c>
      <c r="E100" s="138"/>
      <c r="F100" s="283">
        <v>59.54</v>
      </c>
      <c r="G100" s="107">
        <v>1424</v>
      </c>
      <c r="H100" s="285">
        <f t="shared" si="68"/>
        <v>84784.959999999992</v>
      </c>
      <c r="I100" s="357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1238.2608695652161</v>
      </c>
      <c r="O100" s="95">
        <f t="shared" si="70"/>
        <v>68.792270531400902</v>
      </c>
      <c r="P100" s="97">
        <f t="shared" si="71"/>
        <v>0</v>
      </c>
      <c r="Q100" s="98">
        <f t="shared" si="67"/>
        <v>-8.1521739130435407</v>
      </c>
      <c r="R100" s="100">
        <f t="shared" si="72"/>
        <v>0.89405116936116702</v>
      </c>
      <c r="S100" s="912"/>
      <c r="T100" s="286">
        <v>0.64097222222222205</v>
      </c>
      <c r="U100" s="286">
        <v>0.68888888888888877</v>
      </c>
      <c r="V100" s="287">
        <v>23</v>
      </c>
      <c r="W100" s="146">
        <f t="shared" si="73"/>
        <v>69.000000000000071</v>
      </c>
      <c r="X100" s="294">
        <v>0.62916666666666665</v>
      </c>
      <c r="Y100" s="294">
        <v>0.64027777777777783</v>
      </c>
      <c r="Z100" s="292"/>
      <c r="AA100" s="292"/>
      <c r="AB100" s="897"/>
      <c r="AC100" s="897"/>
      <c r="AD100" s="357"/>
      <c r="AE100" s="357"/>
      <c r="AF100" s="288">
        <f t="shared" si="61"/>
        <v>-146.73913043478387</v>
      </c>
      <c r="AG100" s="145">
        <f t="shared" si="62"/>
        <v>0.89405116936116691</v>
      </c>
      <c r="AH100" s="896"/>
    </row>
    <row r="101" spans="1:34" s="293" customFormat="1" ht="19.2" customHeight="1">
      <c r="A101" s="923"/>
      <c r="B101" s="83" t="s">
        <v>238</v>
      </c>
      <c r="C101" s="108"/>
      <c r="D101" s="137" t="s">
        <v>178</v>
      </c>
      <c r="E101" s="138"/>
      <c r="F101" s="283">
        <v>28.26</v>
      </c>
      <c r="G101" s="107">
        <v>2364</v>
      </c>
      <c r="H101" s="285">
        <f t="shared" si="68"/>
        <v>66806.64</v>
      </c>
      <c r="I101" s="357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1153.1707317073151</v>
      </c>
      <c r="O101" s="95">
        <f t="shared" si="70"/>
        <v>60.693196405648166</v>
      </c>
      <c r="P101" s="97">
        <f t="shared" si="71"/>
        <v>0</v>
      </c>
      <c r="Q101" s="98">
        <f t="shared" si="67"/>
        <v>-2.4646983311939366</v>
      </c>
      <c r="R101" s="100">
        <f t="shared" si="72"/>
        <v>0.96097560975609597</v>
      </c>
      <c r="S101" s="912"/>
      <c r="T101" s="286">
        <v>0.69374999999999987</v>
      </c>
      <c r="U101" s="101">
        <v>0.77916666666666667</v>
      </c>
      <c r="V101" s="287">
        <v>7</v>
      </c>
      <c r="W101" s="146">
        <f t="shared" si="73"/>
        <v>123.0000000000002</v>
      </c>
      <c r="X101" s="295"/>
      <c r="Y101" s="295"/>
      <c r="Z101" s="292"/>
      <c r="AA101" s="292"/>
      <c r="AB101" s="897"/>
      <c r="AC101" s="897"/>
      <c r="AD101" s="357"/>
      <c r="AE101" s="357"/>
      <c r="AF101" s="288">
        <f t="shared" si="61"/>
        <v>-46.829268292684901</v>
      </c>
      <c r="AG101" s="289">
        <f t="shared" si="62"/>
        <v>0.96097560975609586</v>
      </c>
      <c r="AH101" s="896"/>
    </row>
    <row r="102" spans="1:34" s="293" customFormat="1" ht="19.2" customHeight="1">
      <c r="A102" s="923"/>
      <c r="B102" s="83" t="s">
        <v>239</v>
      </c>
      <c r="C102" s="249"/>
      <c r="D102" s="137" t="s">
        <v>139</v>
      </c>
      <c r="E102" s="251"/>
      <c r="F102" s="283">
        <v>49.52</v>
      </c>
      <c r="G102" s="107">
        <v>683.40000000000009</v>
      </c>
      <c r="H102" s="285">
        <f t="shared" si="68"/>
        <v>33841.968000000008</v>
      </c>
      <c r="I102" s="83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9"/>
        <v>1366.800000000005</v>
      </c>
      <c r="O102" s="95">
        <f t="shared" si="70"/>
        <v>75.933333333333607</v>
      </c>
      <c r="P102" s="97">
        <f t="shared" si="71"/>
        <v>0</v>
      </c>
      <c r="Q102" s="98">
        <f t="shared" si="67"/>
        <v>-11.011111111110836</v>
      </c>
      <c r="R102" s="100">
        <f t="shared" si="72"/>
        <v>0.87335463258786261</v>
      </c>
      <c r="S102" s="912"/>
      <c r="T102" s="286">
        <v>0.78472222222222221</v>
      </c>
      <c r="U102" s="286">
        <v>0.80555555555555547</v>
      </c>
      <c r="V102" s="287">
        <v>8</v>
      </c>
      <c r="W102" s="146">
        <f t="shared" si="73"/>
        <v>29.999999999999893</v>
      </c>
      <c r="X102" s="295"/>
      <c r="Y102" s="295"/>
      <c r="Z102" s="292"/>
      <c r="AA102" s="292"/>
      <c r="AB102" s="897"/>
      <c r="AC102" s="897"/>
      <c r="AD102" s="357"/>
      <c r="AE102" s="357"/>
      <c r="AF102" s="288">
        <f t="shared" si="61"/>
        <v>-198.19999999999504</v>
      </c>
      <c r="AG102" s="145">
        <f t="shared" si="62"/>
        <v>0.87335463258786261</v>
      </c>
      <c r="AH102" s="896"/>
    </row>
    <row r="103" spans="1:34" s="293" customFormat="1" ht="19.2" customHeight="1">
      <c r="A103" s="923"/>
      <c r="B103" s="83" t="s">
        <v>241</v>
      </c>
      <c r="C103" s="296"/>
      <c r="D103" s="137" t="s">
        <v>179</v>
      </c>
      <c r="E103" s="138"/>
      <c r="F103" s="283">
        <v>58.17</v>
      </c>
      <c r="G103" s="107">
        <v>1158</v>
      </c>
      <c r="H103" s="285">
        <f t="shared" si="68"/>
        <v>67360.86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1336.1538461538469</v>
      </c>
      <c r="O103" s="95">
        <f t="shared" si="70"/>
        <v>83.509615384615429</v>
      </c>
      <c r="P103" s="97">
        <f t="shared" si="71"/>
        <v>0</v>
      </c>
      <c r="Q103" s="98">
        <f t="shared" si="67"/>
        <v>-18.740384615384571</v>
      </c>
      <c r="R103" s="100">
        <f t="shared" si="72"/>
        <v>0.81671995486176463</v>
      </c>
      <c r="S103" s="912"/>
      <c r="T103" s="286">
        <v>0.81041666666666667</v>
      </c>
      <c r="U103" s="286">
        <v>0.84652777777777777</v>
      </c>
      <c r="V103" s="287">
        <v>7</v>
      </c>
      <c r="W103" s="146">
        <f t="shared" si="73"/>
        <v>51.999999999999972</v>
      </c>
      <c r="X103" s="295"/>
      <c r="Y103" s="295"/>
      <c r="Z103" s="292"/>
      <c r="AA103" s="292"/>
      <c r="AB103" s="897"/>
      <c r="AC103" s="897"/>
      <c r="AD103" s="357"/>
      <c r="AE103" s="357"/>
      <c r="AF103" s="105">
        <f t="shared" si="61"/>
        <v>-299.84615384615313</v>
      </c>
      <c r="AG103" s="145">
        <f t="shared" si="62"/>
        <v>0.81671995486176463</v>
      </c>
      <c r="AH103" s="896"/>
    </row>
    <row r="104" spans="1:34" s="293" customFormat="1" ht="19.2" customHeight="1">
      <c r="A104" s="923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357"/>
      <c r="AE104" s="357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357"/>
      <c r="AE105" s="357"/>
      <c r="AF105" s="105">
        <f t="shared" si="61"/>
        <v>0</v>
      </c>
      <c r="AG105" s="14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357"/>
      <c r="AE106" s="357"/>
      <c r="AF106" s="105">
        <f t="shared" si="61"/>
        <v>0</v>
      </c>
      <c r="AG106" s="14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357"/>
      <c r="AE107" s="357"/>
      <c r="AF107" s="292"/>
      <c r="AG107" s="145"/>
      <c r="AH107" s="896"/>
    </row>
    <row r="108" spans="1:34" ht="19.2" customHeight="1">
      <c r="A108" s="923"/>
      <c r="B108" s="170">
        <v>0</v>
      </c>
      <c r="C108" s="160" t="s">
        <v>400</v>
      </c>
      <c r="D108" s="893" t="s">
        <v>351</v>
      </c>
      <c r="E108" s="893"/>
      <c r="F108" s="301"/>
      <c r="G108" s="126"/>
      <c r="H108" s="162"/>
      <c r="I108" s="163"/>
      <c r="J108" s="126">
        <v>17.5</v>
      </c>
      <c r="K108" s="126">
        <v>1506.375</v>
      </c>
      <c r="L108" s="164">
        <v>90.239916580667355</v>
      </c>
      <c r="M108" s="126">
        <f t="shared" ref="M108:O108" si="74">AVERAGE(M96:M107)</f>
        <v>17.5</v>
      </c>
      <c r="N108" s="126">
        <f t="shared" si="74"/>
        <v>1281.400707541962</v>
      </c>
      <c r="O108" s="164">
        <f t="shared" si="74"/>
        <v>76.10457498770144</v>
      </c>
      <c r="P108" s="105">
        <f t="shared" ref="P108:P117" si="75">M108-J108</f>
        <v>0</v>
      </c>
      <c r="Q108" s="143">
        <f t="shared" ref="Q108:Q117" si="76">O108-L108</f>
        <v>-14.135341592965915</v>
      </c>
      <c r="R108" s="165">
        <f t="shared" ref="R108:R117" si="77">O108/L108</f>
        <v>0.84335821520479759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2</v>
      </c>
      <c r="AE108" s="167">
        <f>SUM(AE96:AE107)</f>
        <v>0</v>
      </c>
      <c r="AF108" s="105">
        <f t="shared" si="61"/>
        <v>-224.97429245803801</v>
      </c>
      <c r="AG108" s="145">
        <f t="shared" si="62"/>
        <v>0.85065186792263681</v>
      </c>
      <c r="AH108" s="896"/>
    </row>
    <row r="109" spans="1:34" ht="19.2" customHeight="1">
      <c r="A109" s="914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1639</v>
      </c>
      <c r="H109" s="92">
        <f t="shared" ref="H109:H119" si="78">F109*G109</f>
        <v>49113.44375431331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1092.6666666666667</v>
      </c>
      <c r="O109" s="95">
        <f t="shared" ref="O109:O117" si="80">N109/M109</f>
        <v>60.703703703703709</v>
      </c>
      <c r="P109" s="97">
        <f t="shared" si="75"/>
        <v>0</v>
      </c>
      <c r="Q109" s="98">
        <f t="shared" si="76"/>
        <v>-5.9629629629629619</v>
      </c>
      <c r="R109" s="100">
        <f t="shared" si="77"/>
        <v>0.91055555555555556</v>
      </c>
      <c r="S109" s="917">
        <f>R121</f>
        <v>0.92290414816776045</v>
      </c>
      <c r="T109" s="303">
        <v>0.5</v>
      </c>
      <c r="U109" s="303">
        <v>0.5625</v>
      </c>
      <c r="V109" s="304">
        <v>5</v>
      </c>
      <c r="W109" s="93">
        <f t="shared" si="73"/>
        <v>90</v>
      </c>
      <c r="X109" s="104"/>
      <c r="Y109" s="104"/>
      <c r="Z109" s="105"/>
      <c r="AA109" s="105"/>
      <c r="AB109" s="897"/>
      <c r="AC109" s="897"/>
      <c r="AD109" s="357">
        <v>1</v>
      </c>
      <c r="AE109" s="357"/>
      <c r="AF109" s="97">
        <f t="shared" si="61"/>
        <v>-107.33333333333326</v>
      </c>
      <c r="AG109" s="190">
        <f t="shared" si="62"/>
        <v>0.91055555555555567</v>
      </c>
      <c r="AH109" s="896">
        <f>AG121</f>
        <v>0.91953879463236532</v>
      </c>
    </row>
    <row r="110" spans="1:34" ht="19.2" customHeight="1">
      <c r="A110" s="915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1072</v>
      </c>
      <c r="H110" s="92">
        <f t="shared" si="78"/>
        <v>60492.959999999999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1213.5849056603779</v>
      </c>
      <c r="O110" s="95">
        <f t="shared" si="80"/>
        <v>57.789757412398949</v>
      </c>
      <c r="P110" s="97">
        <f t="shared" si="75"/>
        <v>0</v>
      </c>
      <c r="Q110" s="98">
        <f t="shared" si="76"/>
        <v>-8.1626235399820004</v>
      </c>
      <c r="R110" s="100">
        <f t="shared" si="77"/>
        <v>0.8762345889244606</v>
      </c>
      <c r="S110" s="903"/>
      <c r="T110" s="303">
        <v>0.56736111111111109</v>
      </c>
      <c r="U110" s="303">
        <v>0.60416666666666663</v>
      </c>
      <c r="V110" s="304">
        <v>7</v>
      </c>
      <c r="W110" s="93">
        <f t="shared" si="73"/>
        <v>52.999999999999972</v>
      </c>
      <c r="X110" s="265"/>
      <c r="Y110" s="265"/>
      <c r="Z110" s="105"/>
      <c r="AA110" s="105"/>
      <c r="AB110" s="897"/>
      <c r="AC110" s="897"/>
      <c r="AD110" s="357"/>
      <c r="AE110" s="357"/>
      <c r="AF110" s="97">
        <f t="shared" si="61"/>
        <v>-171.4150943396221</v>
      </c>
      <c r="AG110" s="190">
        <f t="shared" si="62"/>
        <v>0.8762345889244606</v>
      </c>
      <c r="AH110" s="896"/>
    </row>
    <row r="111" spans="1:34" ht="19.2" customHeight="1">
      <c r="A111" s="915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1191.02</v>
      </c>
      <c r="H111" s="92">
        <f t="shared" si="78"/>
        <v>40768.614599999994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2165.4909090909064</v>
      </c>
      <c r="O111" s="95">
        <f t="shared" si="80"/>
        <v>166.57622377622357</v>
      </c>
      <c r="P111" s="97">
        <f t="shared" si="75"/>
        <v>0</v>
      </c>
      <c r="Q111" s="98">
        <f t="shared" si="76"/>
        <v>-6.5006993006994946</v>
      </c>
      <c r="R111" s="100">
        <f t="shared" si="77"/>
        <v>0.96244040404040287</v>
      </c>
      <c r="S111" s="903"/>
      <c r="T111" s="303">
        <v>0.61944444444444435</v>
      </c>
      <c r="U111" s="303">
        <v>0.64236111111111105</v>
      </c>
      <c r="V111" s="304">
        <v>22</v>
      </c>
      <c r="W111" s="93">
        <f t="shared" si="73"/>
        <v>33.000000000000043</v>
      </c>
      <c r="X111" s="104">
        <v>0.60833333333333328</v>
      </c>
      <c r="Y111" s="104">
        <v>0.61805555555555558</v>
      </c>
      <c r="Z111" s="105"/>
      <c r="AA111" s="105"/>
      <c r="AB111" s="897"/>
      <c r="AC111" s="897"/>
      <c r="AD111" s="357"/>
      <c r="AE111" s="357">
        <v>1</v>
      </c>
      <c r="AF111" s="97">
        <f t="shared" si="61"/>
        <v>-84.509090909093629</v>
      </c>
      <c r="AG111" s="190">
        <f t="shared" si="62"/>
        <v>0.96244040404040287</v>
      </c>
      <c r="AH111" s="896"/>
    </row>
    <row r="112" spans="1:34" ht="19.2" customHeight="1">
      <c r="A112" s="915"/>
      <c r="B112" s="83" t="s">
        <v>241</v>
      </c>
      <c r="C112" s="249"/>
      <c r="D112" s="250" t="s">
        <v>184</v>
      </c>
      <c r="E112" s="138"/>
      <c r="F112" s="90">
        <v>55.56</v>
      </c>
      <c r="G112" s="107">
        <v>1300</v>
      </c>
      <c r="H112" s="92">
        <f t="shared" si="78"/>
        <v>72228</v>
      </c>
      <c r="I112" s="357"/>
      <c r="J112" s="94">
        <v>16</v>
      </c>
      <c r="K112" s="91">
        <v>1440</v>
      </c>
      <c r="L112" s="95">
        <v>90</v>
      </c>
      <c r="M112" s="96">
        <v>16</v>
      </c>
      <c r="N112" s="91">
        <f t="shared" si="79"/>
        <v>1344.8275862068974</v>
      </c>
      <c r="O112" s="95">
        <f t="shared" si="80"/>
        <v>84.051724137931089</v>
      </c>
      <c r="P112" s="97">
        <f t="shared" si="75"/>
        <v>0</v>
      </c>
      <c r="Q112" s="98">
        <f t="shared" si="76"/>
        <v>-5.9482758620689111</v>
      </c>
      <c r="R112" s="100">
        <f t="shared" si="77"/>
        <v>0.93390804597701205</v>
      </c>
      <c r="S112" s="903"/>
      <c r="T112" s="303">
        <v>0.70833333333333337</v>
      </c>
      <c r="U112" s="303">
        <v>0.74861111111111112</v>
      </c>
      <c r="V112" s="304">
        <v>4</v>
      </c>
      <c r="W112" s="93">
        <f t="shared" si="73"/>
        <v>57.999999999999957</v>
      </c>
      <c r="X112" s="291"/>
      <c r="Y112" s="291"/>
      <c r="Z112" s="105"/>
      <c r="AA112" s="105"/>
      <c r="AB112" s="897"/>
      <c r="AC112" s="897"/>
      <c r="AD112" s="357"/>
      <c r="AE112" s="357"/>
      <c r="AF112" s="97">
        <f t="shared" si="61"/>
        <v>-95.172413793102578</v>
      </c>
      <c r="AG112" s="190">
        <f t="shared" si="62"/>
        <v>0.93390804597701205</v>
      </c>
      <c r="AH112" s="896"/>
    </row>
    <row r="113" spans="1:34" s="293" customFormat="1" ht="19.2" customHeight="1">
      <c r="A113" s="915"/>
      <c r="B113" s="83" t="s">
        <v>241</v>
      </c>
      <c r="C113" s="249"/>
      <c r="D113" s="250" t="s">
        <v>185</v>
      </c>
      <c r="E113" s="138"/>
      <c r="F113" s="90">
        <v>58.17</v>
      </c>
      <c r="G113" s="107">
        <v>1413</v>
      </c>
      <c r="H113" s="92">
        <f t="shared" si="78"/>
        <v>82194.210000000006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9"/>
        <v>1345.7142857142871</v>
      </c>
      <c r="O113" s="95">
        <f t="shared" si="80"/>
        <v>96.122448979591937</v>
      </c>
      <c r="P113" s="97">
        <f t="shared" si="75"/>
        <v>0</v>
      </c>
      <c r="Q113" s="98">
        <f t="shared" si="76"/>
        <v>-6.7346938775509244</v>
      </c>
      <c r="R113" s="100">
        <f t="shared" si="77"/>
        <v>0.93452380952381042</v>
      </c>
      <c r="S113" s="903"/>
      <c r="T113" s="303">
        <v>0.75347222222222221</v>
      </c>
      <c r="U113" s="303">
        <v>0.79722222222222217</v>
      </c>
      <c r="V113" s="304">
        <v>7</v>
      </c>
      <c r="W113" s="93">
        <f t="shared" si="73"/>
        <v>62.999999999999936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-94.285714285712857</v>
      </c>
      <c r="AG113" s="190">
        <f t="shared" si="62"/>
        <v>0.93452380952381053</v>
      </c>
      <c r="AH113" s="896"/>
    </row>
    <row r="114" spans="1:34" s="293" customFormat="1" ht="19.2" customHeight="1">
      <c r="A114" s="915"/>
      <c r="B114" s="83" t="s">
        <v>241</v>
      </c>
      <c r="C114" s="249"/>
      <c r="D114" s="137" t="s">
        <v>186</v>
      </c>
      <c r="E114" s="89"/>
      <c r="F114" s="90">
        <v>54.09</v>
      </c>
      <c r="G114" s="91">
        <v>1386</v>
      </c>
      <c r="H114" s="92">
        <f t="shared" si="78"/>
        <v>74968.740000000005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1341.2903225806465</v>
      </c>
      <c r="O114" s="95">
        <f t="shared" si="80"/>
        <v>95.806451612903317</v>
      </c>
      <c r="P114" s="97">
        <f t="shared" si="75"/>
        <v>0</v>
      </c>
      <c r="Q114" s="98">
        <f t="shared" si="76"/>
        <v>-7.0506912442395446</v>
      </c>
      <c r="R114" s="100">
        <f t="shared" si="77"/>
        <v>0.93145161290322664</v>
      </c>
      <c r="S114" s="903"/>
      <c r="T114" s="303">
        <v>0.80138888888888882</v>
      </c>
      <c r="U114" s="303">
        <v>0.84444444444444433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897"/>
      <c r="AC114" s="897"/>
      <c r="AD114" s="296"/>
      <c r="AE114" s="296">
        <v>1</v>
      </c>
      <c r="AF114" s="97">
        <f t="shared" si="61"/>
        <v>-98.709677419353511</v>
      </c>
      <c r="AG114" s="190">
        <f t="shared" si="62"/>
        <v>0.93145161290322676</v>
      </c>
      <c r="AH114" s="896"/>
    </row>
    <row r="115" spans="1:34" s="293" customFormat="1" ht="19.2" customHeight="1">
      <c r="A115" s="915"/>
      <c r="B115" s="83" t="s">
        <v>241</v>
      </c>
      <c r="C115" s="249"/>
      <c r="D115" s="137" t="s">
        <v>187</v>
      </c>
      <c r="E115" s="138"/>
      <c r="F115" s="90">
        <v>56.43</v>
      </c>
      <c r="G115" s="306">
        <v>1147</v>
      </c>
      <c r="H115" s="92">
        <f t="shared" si="78"/>
        <v>64725.21</v>
      </c>
      <c r="I115" s="357"/>
      <c r="J115" s="94">
        <v>16</v>
      </c>
      <c r="K115" s="91">
        <v>1500</v>
      </c>
      <c r="L115" s="95">
        <v>93.75</v>
      </c>
      <c r="M115" s="197">
        <v>16</v>
      </c>
      <c r="N115" s="91">
        <f t="shared" si="79"/>
        <v>1323.4615384615392</v>
      </c>
      <c r="O115" s="95">
        <f t="shared" si="80"/>
        <v>82.716346153846203</v>
      </c>
      <c r="P115" s="97">
        <f t="shared" si="75"/>
        <v>0</v>
      </c>
      <c r="Q115" s="98">
        <f t="shared" si="76"/>
        <v>-11.033653846153797</v>
      </c>
      <c r="R115" s="100">
        <f t="shared" si="77"/>
        <v>0.88230769230769279</v>
      </c>
      <c r="S115" s="903"/>
      <c r="T115" s="303">
        <v>0.85972222222222205</v>
      </c>
      <c r="U115" s="303">
        <v>0.89583333333333315</v>
      </c>
      <c r="V115" s="304">
        <v>22</v>
      </c>
      <c r="W115" s="93">
        <f t="shared" si="73"/>
        <v>51.999999999999972</v>
      </c>
      <c r="X115" s="291">
        <v>0.84861111111111109</v>
      </c>
      <c r="Y115" s="291">
        <v>0.85833333333333339</v>
      </c>
      <c r="Z115" s="292"/>
      <c r="AA115" s="292"/>
      <c r="AB115" s="897"/>
      <c r="AC115" s="897"/>
      <c r="AD115" s="296"/>
      <c r="AE115" s="296"/>
      <c r="AF115" s="97">
        <f t="shared" si="61"/>
        <v>-176.53846153846075</v>
      </c>
      <c r="AG115" s="190">
        <f t="shared" si="62"/>
        <v>0.88230769230769279</v>
      </c>
      <c r="AH115" s="896"/>
    </row>
    <row r="116" spans="1:34" s="293" customFormat="1" ht="19.2" customHeight="1">
      <c r="A116" s="915"/>
      <c r="B116" s="83" t="s">
        <v>241</v>
      </c>
      <c r="C116" s="108"/>
      <c r="D116" s="137" t="s">
        <v>213</v>
      </c>
      <c r="E116" s="138"/>
      <c r="F116" s="90">
        <v>54.09</v>
      </c>
      <c r="G116" s="306">
        <v>1401</v>
      </c>
      <c r="H116" s="92">
        <f t="shared" si="78"/>
        <v>75780.090000000011</v>
      </c>
      <c r="I116" s="357"/>
      <c r="J116" s="94">
        <v>19</v>
      </c>
      <c r="K116" s="91">
        <v>1440</v>
      </c>
      <c r="L116" s="95">
        <v>75.78947368421052</v>
      </c>
      <c r="M116" s="197">
        <v>19</v>
      </c>
      <c r="N116" s="91">
        <f t="shared" si="79"/>
        <v>1313.4375000000016</v>
      </c>
      <c r="O116" s="95">
        <f t="shared" si="80"/>
        <v>69.128289473684291</v>
      </c>
      <c r="P116" s="97">
        <f t="shared" si="75"/>
        <v>0</v>
      </c>
      <c r="Q116" s="98">
        <f t="shared" si="76"/>
        <v>-6.6611842105262298</v>
      </c>
      <c r="R116" s="100">
        <f t="shared" si="77"/>
        <v>0.91210937500000111</v>
      </c>
      <c r="S116" s="903"/>
      <c r="T116" s="303">
        <v>0.90069444444444424</v>
      </c>
      <c r="U116" s="303">
        <v>0.94513888888888864</v>
      </c>
      <c r="V116" s="304">
        <v>7</v>
      </c>
      <c r="W116" s="93">
        <f t="shared" si="73"/>
        <v>63.999999999999929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-126.56249999999841</v>
      </c>
      <c r="AG116" s="190">
        <f t="shared" si="62"/>
        <v>0.91210937500000111</v>
      </c>
      <c r="AH116" s="896"/>
    </row>
    <row r="117" spans="1:34" s="293" customFormat="1" ht="19.2" customHeight="1">
      <c r="A117" s="915"/>
      <c r="B117" s="83" t="s">
        <v>241</v>
      </c>
      <c r="C117" s="108"/>
      <c r="D117" s="137" t="s">
        <v>206</v>
      </c>
      <c r="E117" s="138"/>
      <c r="F117" s="90">
        <v>50.67</v>
      </c>
      <c r="G117" s="306">
        <v>1349</v>
      </c>
      <c r="H117" s="92">
        <f t="shared" si="78"/>
        <v>68353.83</v>
      </c>
      <c r="I117" s="357"/>
      <c r="J117" s="94">
        <v>17</v>
      </c>
      <c r="K117" s="91">
        <v>1440</v>
      </c>
      <c r="L117" s="95">
        <v>84.705882352941174</v>
      </c>
      <c r="M117" s="197">
        <v>17</v>
      </c>
      <c r="N117" s="91">
        <f t="shared" si="79"/>
        <v>1305.4838709677433</v>
      </c>
      <c r="O117" s="95">
        <f t="shared" si="80"/>
        <v>76.793168880455482</v>
      </c>
      <c r="P117" s="97">
        <f t="shared" si="75"/>
        <v>0</v>
      </c>
      <c r="Q117" s="98">
        <f t="shared" si="76"/>
        <v>-7.9127134724856916</v>
      </c>
      <c r="R117" s="100">
        <f t="shared" si="77"/>
        <v>0.90658602150537726</v>
      </c>
      <c r="S117" s="903"/>
      <c r="T117" s="303">
        <v>0.94999999999999973</v>
      </c>
      <c r="U117" s="303">
        <v>0.99305555555555525</v>
      </c>
      <c r="V117" s="304">
        <v>7</v>
      </c>
      <c r="W117" s="93">
        <f t="shared" si="73"/>
        <v>61.999999999999943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-134.51612903225669</v>
      </c>
      <c r="AG117" s="190">
        <f t="shared" si="62"/>
        <v>0.90658602150537726</v>
      </c>
      <c r="AH117" s="896"/>
    </row>
    <row r="118" spans="1:34" s="293" customFormat="1" ht="19.2" customHeight="1">
      <c r="A118" s="915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03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03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03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371</v>
      </c>
      <c r="D121" s="309" t="s">
        <v>424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1382.8841761498961</v>
      </c>
      <c r="O121" s="277">
        <f t="shared" si="81"/>
        <v>87.743123792304289</v>
      </c>
      <c r="P121" s="97">
        <f t="shared" ref="P121:P128" si="82">M121-J121</f>
        <v>0</v>
      </c>
      <c r="Q121" s="98">
        <f t="shared" ref="Q121:Q128" si="83">O121-L121</f>
        <v>-7.3297220351855117</v>
      </c>
      <c r="R121" s="245">
        <f t="shared" ref="R121:R128" si="84">O121/L121</f>
        <v>0.92290414816776045</v>
      </c>
      <c r="S121" s="911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2</v>
      </c>
      <c r="AF121" s="97">
        <f>N121-K121</f>
        <v>-121.00471273899279</v>
      </c>
      <c r="AG121" s="190">
        <f>N121/K121</f>
        <v>0.91953879463236532</v>
      </c>
      <c r="AH121" s="896"/>
    </row>
    <row r="122" spans="1:34" ht="19.2" customHeight="1">
      <c r="A122" s="918" t="s">
        <v>425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1180</v>
      </c>
      <c r="H122" s="92">
        <f t="shared" ref="H122:H132" si="85">F122*G122</f>
        <v>60699.199999999997</v>
      </c>
      <c r="I122" s="83"/>
      <c r="J122" s="94">
        <v>20</v>
      </c>
      <c r="K122" s="91">
        <v>1440</v>
      </c>
      <c r="L122" s="95">
        <v>72</v>
      </c>
      <c r="M122" s="96">
        <v>20</v>
      </c>
      <c r="N122" s="248">
        <f t="shared" ref="N122:N128" si="86">G122/W122*60</f>
        <v>1242.1052631578957</v>
      </c>
      <c r="O122" s="314">
        <f t="shared" ref="O122:O128" si="87">N122/M122</f>
        <v>62.105263157894782</v>
      </c>
      <c r="P122" s="168">
        <f t="shared" si="82"/>
        <v>0</v>
      </c>
      <c r="Q122" s="256">
        <f t="shared" si="83"/>
        <v>-9.8947368421052175</v>
      </c>
      <c r="R122" s="169">
        <f t="shared" si="84"/>
        <v>0.86257309941520532</v>
      </c>
      <c r="S122" s="912">
        <f>R134</f>
        <v>0.90015482673398839</v>
      </c>
      <c r="T122" s="232">
        <v>0.5</v>
      </c>
      <c r="U122" s="232">
        <v>0.5395833333333333</v>
      </c>
      <c r="V122" s="304">
        <v>5</v>
      </c>
      <c r="W122" s="93">
        <f t="shared" si="73"/>
        <v>56.999999999999957</v>
      </c>
      <c r="X122" s="104"/>
      <c r="Y122" s="104"/>
      <c r="Z122" s="105"/>
      <c r="AA122" s="105"/>
      <c r="AB122" s="897"/>
      <c r="AC122" s="897"/>
      <c r="AD122" s="357">
        <v>1</v>
      </c>
      <c r="AE122" s="357"/>
      <c r="AF122" s="97">
        <f t="shared" si="61"/>
        <v>-197.89473684210429</v>
      </c>
      <c r="AG122" s="100">
        <f t="shared" si="62"/>
        <v>0.86257309941520532</v>
      </c>
      <c r="AH122" s="911">
        <f>AG134</f>
        <v>0.90089991765291133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2254</v>
      </c>
      <c r="H123" s="92">
        <f t="shared" si="85"/>
        <v>132242.18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1366.0606060606065</v>
      </c>
      <c r="O123" s="142">
        <f t="shared" si="87"/>
        <v>71.897926634768766</v>
      </c>
      <c r="P123" s="105">
        <f t="shared" si="82"/>
        <v>0</v>
      </c>
      <c r="Q123" s="143">
        <f t="shared" si="83"/>
        <v>-3.8915470494417548</v>
      </c>
      <c r="R123" s="145">
        <f t="shared" si="84"/>
        <v>0.94865319865319908</v>
      </c>
      <c r="S123" s="912"/>
      <c r="T123" s="232">
        <v>0.5444444444444444</v>
      </c>
      <c r="U123" s="232">
        <v>0.61319444444444438</v>
      </c>
      <c r="V123" s="304">
        <v>7</v>
      </c>
      <c r="W123" s="93">
        <f t="shared" si="73"/>
        <v>98.999999999999972</v>
      </c>
      <c r="X123" s="104"/>
      <c r="Y123" s="104"/>
      <c r="Z123" s="105"/>
      <c r="AA123" s="105"/>
      <c r="AB123" s="897"/>
      <c r="AC123" s="897"/>
      <c r="AD123" s="357"/>
      <c r="AE123" s="357"/>
      <c r="AF123" s="97">
        <f t="shared" si="61"/>
        <v>-73.93939393939354</v>
      </c>
      <c r="AG123" s="100">
        <f t="shared" si="62"/>
        <v>0.94865319865319897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3129</v>
      </c>
      <c r="H124" s="92">
        <f t="shared" si="85"/>
        <v>186238.08000000002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1294.7586206896553</v>
      </c>
      <c r="O124" s="314">
        <f t="shared" si="87"/>
        <v>61.65517241379311</v>
      </c>
      <c r="P124" s="168">
        <f t="shared" si="82"/>
        <v>0</v>
      </c>
      <c r="Q124" s="256">
        <f t="shared" si="83"/>
        <v>-4.2972085385878387</v>
      </c>
      <c r="R124" s="169">
        <f t="shared" si="84"/>
        <v>0.93484376945101477</v>
      </c>
      <c r="S124" s="919"/>
      <c r="T124" s="232">
        <v>0.6284722222222221</v>
      </c>
      <c r="U124" s="232">
        <v>0.72916666666666652</v>
      </c>
      <c r="V124" s="304">
        <v>22</v>
      </c>
      <c r="W124" s="93">
        <f t="shared" si="73"/>
        <v>144.99999999999997</v>
      </c>
      <c r="X124" s="265">
        <v>0.61805555555555558</v>
      </c>
      <c r="Y124" s="265">
        <v>0.62777777777777777</v>
      </c>
      <c r="Z124" s="105"/>
      <c r="AA124" s="105"/>
      <c r="AB124" s="897"/>
      <c r="AC124" s="897"/>
      <c r="AD124" s="357"/>
      <c r="AE124" s="357"/>
      <c r="AF124" s="168">
        <f t="shared" si="61"/>
        <v>-90.241379310344655</v>
      </c>
      <c r="AG124" s="169">
        <f t="shared" si="62"/>
        <v>0.93484376945101466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1618</v>
      </c>
      <c r="H125" s="92">
        <f t="shared" si="85"/>
        <v>91886.22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1406.9565217391289</v>
      </c>
      <c r="O125" s="314">
        <f t="shared" si="87"/>
        <v>78.164251207729379</v>
      </c>
      <c r="P125" s="168">
        <f t="shared" si="82"/>
        <v>0</v>
      </c>
      <c r="Q125" s="256">
        <f t="shared" si="83"/>
        <v>-12.724637681159507</v>
      </c>
      <c r="R125" s="169">
        <f t="shared" si="84"/>
        <v>0.85999787392367288</v>
      </c>
      <c r="S125" s="919"/>
      <c r="T125" s="232">
        <v>0.76944444444444426</v>
      </c>
      <c r="U125" s="232">
        <v>0.81736111111111098</v>
      </c>
      <c r="V125" s="304">
        <v>5</v>
      </c>
      <c r="W125" s="93">
        <f t="shared" si="73"/>
        <v>69.000000000000071</v>
      </c>
      <c r="X125" s="116"/>
      <c r="Y125" s="116"/>
      <c r="Z125" s="105"/>
      <c r="AA125" s="105"/>
      <c r="AB125" s="897"/>
      <c r="AC125" s="897"/>
      <c r="AD125" s="357"/>
      <c r="AE125" s="357"/>
      <c r="AF125" s="97">
        <f t="shared" si="61"/>
        <v>-229.0434782608711</v>
      </c>
      <c r="AG125" s="100">
        <f t="shared" si="62"/>
        <v>0.85999787392367288</v>
      </c>
      <c r="AH125" s="913"/>
    </row>
    <row r="126" spans="1:34" ht="19.2" customHeight="1">
      <c r="A126" s="918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1355</v>
      </c>
      <c r="H126" s="92">
        <f t="shared" si="85"/>
        <v>77058.849999999991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1401.7241379310356</v>
      </c>
      <c r="O126" s="142">
        <f t="shared" si="87"/>
        <v>77.873563218390871</v>
      </c>
      <c r="P126" s="105">
        <f t="shared" si="82"/>
        <v>0</v>
      </c>
      <c r="Q126" s="143">
        <f t="shared" si="83"/>
        <v>-13.015325670498015</v>
      </c>
      <c r="R126" s="145">
        <f t="shared" si="84"/>
        <v>0.85679959531236904</v>
      </c>
      <c r="S126" s="919"/>
      <c r="T126" s="232">
        <v>0.82222222222222208</v>
      </c>
      <c r="U126" s="232">
        <v>0.86249999999999982</v>
      </c>
      <c r="V126" s="304">
        <v>7</v>
      </c>
      <c r="W126" s="93">
        <f t="shared" si="73"/>
        <v>57.999999999999957</v>
      </c>
      <c r="X126" s="116"/>
      <c r="Y126" s="116"/>
      <c r="Z126" s="105"/>
      <c r="AA126" s="105"/>
      <c r="AB126" s="897"/>
      <c r="AC126" s="897"/>
      <c r="AD126" s="357"/>
      <c r="AE126" s="357"/>
      <c r="AF126" s="168">
        <f t="shared" si="61"/>
        <v>-234.27586206896444</v>
      </c>
      <c r="AG126" s="169">
        <f t="shared" si="62"/>
        <v>0.85679959531236893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1639</v>
      </c>
      <c r="H127" s="92">
        <f t="shared" si="85"/>
        <v>78016.400000000009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1347.123287671232</v>
      </c>
      <c r="O127" s="142">
        <f t="shared" si="87"/>
        <v>70.901225666906953</v>
      </c>
      <c r="P127" s="105">
        <f t="shared" si="82"/>
        <v>0</v>
      </c>
      <c r="Q127" s="143">
        <f t="shared" si="83"/>
        <v>-4.8882480173035674</v>
      </c>
      <c r="R127" s="145">
        <f t="shared" si="84"/>
        <v>0.93550228310502237</v>
      </c>
      <c r="S127" s="919"/>
      <c r="T127" s="232">
        <v>0.8784722222222221</v>
      </c>
      <c r="U127" s="232">
        <v>0.92916666666666659</v>
      </c>
      <c r="V127" s="83">
        <v>23</v>
      </c>
      <c r="W127" s="93">
        <f t="shared" si="73"/>
        <v>73.000000000000057</v>
      </c>
      <c r="X127" s="116">
        <v>0.86736111111111114</v>
      </c>
      <c r="Y127" s="116">
        <v>0.87777777777777777</v>
      </c>
      <c r="Z127" s="105"/>
      <c r="AA127" s="105"/>
      <c r="AB127" s="897"/>
      <c r="AC127" s="897"/>
      <c r="AD127" s="357"/>
      <c r="AE127" s="357"/>
      <c r="AF127" s="168">
        <f t="shared" si="61"/>
        <v>-92.876712328768008</v>
      </c>
      <c r="AG127" s="169">
        <f t="shared" si="62"/>
        <v>0.93550228310502226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1564</v>
      </c>
      <c r="H128" s="92">
        <f t="shared" si="85"/>
        <v>79247.88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1379.9999999999982</v>
      </c>
      <c r="O128" s="142">
        <f t="shared" si="87"/>
        <v>76.666666666666572</v>
      </c>
      <c r="P128" s="105">
        <f t="shared" si="82"/>
        <v>0</v>
      </c>
      <c r="Q128" s="143">
        <f t="shared" si="83"/>
        <v>-6.6666666666667567</v>
      </c>
      <c r="R128" s="145">
        <f t="shared" si="84"/>
        <v>0.91999999999999893</v>
      </c>
      <c r="S128" s="919"/>
      <c r="T128" s="232">
        <v>0.93402777777777768</v>
      </c>
      <c r="U128" s="232">
        <v>0.98124999999999996</v>
      </c>
      <c r="V128" s="83">
        <v>7</v>
      </c>
      <c r="W128" s="93">
        <f t="shared" si="73"/>
        <v>68.000000000000085</v>
      </c>
      <c r="X128" s="116"/>
      <c r="Y128" s="116"/>
      <c r="Z128" s="105"/>
      <c r="AA128" s="105"/>
      <c r="AB128" s="897"/>
      <c r="AC128" s="897"/>
      <c r="AD128" s="357"/>
      <c r="AE128" s="357">
        <v>1</v>
      </c>
      <c r="AF128" s="97">
        <f t="shared" si="61"/>
        <v>-120.00000000000182</v>
      </c>
      <c r="AG128" s="100">
        <f t="shared" si="62"/>
        <v>0.91999999999999882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357"/>
      <c r="J129" s="94"/>
      <c r="K129" s="91"/>
      <c r="L129" s="95"/>
      <c r="M129" s="157"/>
      <c r="N129" s="107"/>
      <c r="O129" s="142"/>
      <c r="P129" s="105"/>
      <c r="Q129" s="143"/>
      <c r="R129" s="145"/>
      <c r="S129" s="919"/>
      <c r="T129" s="232"/>
      <c r="U129" s="232"/>
      <c r="V129" s="83"/>
      <c r="W129" s="93">
        <f t="shared" si="73"/>
        <v>0</v>
      </c>
      <c r="X129" s="116"/>
      <c r="Y129" s="116"/>
      <c r="Z129" s="105"/>
      <c r="AA129" s="105"/>
      <c r="AB129" s="897"/>
      <c r="AC129" s="897"/>
      <c r="AD129" s="357"/>
      <c r="AE129" s="357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919"/>
      <c r="T130" s="232"/>
      <c r="U130" s="232"/>
      <c r="V130" s="83"/>
      <c r="W130" s="93">
        <f t="shared" si="73"/>
        <v>0</v>
      </c>
      <c r="X130" s="116"/>
      <c r="Y130" s="116"/>
      <c r="Z130" s="105"/>
      <c r="AA130" s="105"/>
      <c r="AB130" s="897"/>
      <c r="AC130" s="897"/>
      <c r="AD130" s="357"/>
      <c r="AE130" s="357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19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897"/>
      <c r="AC131" s="897"/>
      <c r="AD131" s="357"/>
      <c r="AE131" s="357"/>
      <c r="AF131" s="97">
        <f t="shared" si="61"/>
        <v>0</v>
      </c>
      <c r="AG131" s="100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19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897"/>
      <c r="AC132" s="897"/>
      <c r="AD132" s="357"/>
      <c r="AE132" s="357"/>
      <c r="AF132" s="127"/>
      <c r="AG132" s="134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19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357"/>
      <c r="AE133" s="357"/>
      <c r="AF133" s="127"/>
      <c r="AG133" s="134"/>
      <c r="AH133" s="913"/>
    </row>
    <row r="134" spans="1:34" ht="19.2" customHeight="1">
      <c r="A134" s="918"/>
      <c r="B134" s="239">
        <v>0</v>
      </c>
      <c r="C134" s="160" t="s">
        <v>375</v>
      </c>
      <c r="D134" s="893" t="s">
        <v>351</v>
      </c>
      <c r="E134" s="893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</v>
      </c>
      <c r="N134" s="323">
        <f t="shared" si="88"/>
        <v>1348.3897767499361</v>
      </c>
      <c r="O134" s="324">
        <f t="shared" si="88"/>
        <v>71.32343842373578</v>
      </c>
      <c r="P134" s="102">
        <f t="shared" ref="P134:P143" si="89">M134-J134</f>
        <v>0</v>
      </c>
      <c r="Q134" s="209">
        <f t="shared" ref="Q134:Q143" si="90">O134-L134</f>
        <v>-7.9111957808232489</v>
      </c>
      <c r="R134" s="325">
        <f t="shared" ref="R134:R143" si="91">O134/L134</f>
        <v>0.90015482673398839</v>
      </c>
      <c r="S134" s="912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1</v>
      </c>
      <c r="AF134" s="97">
        <f t="shared" si="61"/>
        <v>-148.32450896434966</v>
      </c>
      <c r="AG134" s="100">
        <f t="shared" si="62"/>
        <v>0.90089991765291133</v>
      </c>
      <c r="AH134" s="913"/>
    </row>
    <row r="135" spans="1:34" ht="19.2" customHeight="1">
      <c r="A135" s="899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1567.2</v>
      </c>
      <c r="H135" s="326">
        <f t="shared" ref="H135:H146" si="92">F135*G135</f>
        <v>84769.848000000013</v>
      </c>
      <c r="I135" s="357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1288.1095890410961</v>
      </c>
      <c r="O135" s="177">
        <f t="shared" ref="O135:O143" si="94">N135/M135</f>
        <v>80.506849315068507</v>
      </c>
      <c r="P135" s="105">
        <f t="shared" si="89"/>
        <v>0</v>
      </c>
      <c r="Q135" s="143">
        <f t="shared" si="90"/>
        <v>-13.243150684931493</v>
      </c>
      <c r="R135" s="145">
        <f t="shared" si="91"/>
        <v>0.85873972602739745</v>
      </c>
      <c r="S135" s="903">
        <f>R147</f>
        <v>0.88398917411393929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5">(U135-T135)*24*60</f>
        <v>72.999999999999986</v>
      </c>
      <c r="X135" s="104"/>
      <c r="Y135" s="104"/>
      <c r="Z135" s="105"/>
      <c r="AA135" s="105"/>
      <c r="AB135" s="897"/>
      <c r="AC135" s="897"/>
      <c r="AD135" s="357"/>
      <c r="AE135" s="357"/>
      <c r="AF135" s="178">
        <f t="shared" si="61"/>
        <v>-211.89041095890389</v>
      </c>
      <c r="AG135" s="184">
        <f t="shared" si="62"/>
        <v>0.85873972602739745</v>
      </c>
      <c r="AH135" s="896">
        <f>AG147</f>
        <v>0.88442770526900771</v>
      </c>
    </row>
    <row r="136" spans="1:34" ht="19.2" customHeight="1">
      <c r="A136" s="900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1283</v>
      </c>
      <c r="H136" s="140">
        <f t="shared" si="92"/>
        <v>65009.61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1304.7457627118656</v>
      </c>
      <c r="O136" s="142">
        <f t="shared" si="94"/>
        <v>72.485875706214756</v>
      </c>
      <c r="P136" s="105">
        <f t="shared" si="89"/>
        <v>0</v>
      </c>
      <c r="Q136" s="143">
        <f t="shared" si="90"/>
        <v>-10.847457627118573</v>
      </c>
      <c r="R136" s="145">
        <f t="shared" si="91"/>
        <v>0.8698305084745771</v>
      </c>
      <c r="S136" s="903"/>
      <c r="T136" s="327">
        <v>0.51388888888888884</v>
      </c>
      <c r="U136" s="232">
        <v>0.55486111111111103</v>
      </c>
      <c r="V136" s="182">
        <v>7</v>
      </c>
      <c r="W136" s="328">
        <f t="shared" si="95"/>
        <v>58.99999999999995</v>
      </c>
      <c r="X136" s="104"/>
      <c r="Y136" s="104"/>
      <c r="Z136" s="105"/>
      <c r="AA136" s="105"/>
      <c r="AB136" s="897"/>
      <c r="AC136" s="897"/>
      <c r="AD136" s="357"/>
      <c r="AE136" s="357"/>
      <c r="AF136" s="97">
        <f t="shared" si="61"/>
        <v>-195.25423728813439</v>
      </c>
      <c r="AG136" s="190">
        <f t="shared" si="62"/>
        <v>0.8698305084745771</v>
      </c>
      <c r="AH136" s="896"/>
    </row>
    <row r="137" spans="1:34" ht="19.2" customHeight="1">
      <c r="A137" s="900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1379</v>
      </c>
      <c r="H137" s="140">
        <f t="shared" si="92"/>
        <v>73459.33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1272.9230769230783</v>
      </c>
      <c r="O137" s="177">
        <f t="shared" si="94"/>
        <v>79.557692307692392</v>
      </c>
      <c r="P137" s="105">
        <f t="shared" si="89"/>
        <v>0</v>
      </c>
      <c r="Q137" s="143">
        <f t="shared" si="90"/>
        <v>-14.192307692307608</v>
      </c>
      <c r="R137" s="145">
        <f t="shared" si="91"/>
        <v>0.84861538461538555</v>
      </c>
      <c r="S137" s="903"/>
      <c r="T137" s="232">
        <v>0.57013888888888875</v>
      </c>
      <c r="U137" s="232">
        <v>0.61527777777777759</v>
      </c>
      <c r="V137" s="329">
        <v>22</v>
      </c>
      <c r="W137" s="328">
        <f t="shared" si="95"/>
        <v>64.999999999999929</v>
      </c>
      <c r="X137" s="104">
        <v>0.55972222222222223</v>
      </c>
      <c r="Y137" s="104">
        <v>0.56944444444444442</v>
      </c>
      <c r="Z137" s="105"/>
      <c r="AA137" s="105"/>
      <c r="AB137" s="897"/>
      <c r="AC137" s="897"/>
      <c r="AD137" s="357"/>
      <c r="AE137" s="357"/>
      <c r="AF137" s="97">
        <f t="shared" si="61"/>
        <v>-227.07692307692173</v>
      </c>
      <c r="AG137" s="190">
        <f t="shared" si="62"/>
        <v>0.84861538461538555</v>
      </c>
      <c r="AH137" s="896"/>
    </row>
    <row r="138" spans="1:34" ht="19.2" customHeight="1">
      <c r="A138" s="900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1875</v>
      </c>
      <c r="H138" s="140">
        <f t="shared" si="92"/>
        <v>108253.125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1293.1034482758619</v>
      </c>
      <c r="O138" s="142">
        <f t="shared" si="94"/>
        <v>80.818965517241367</v>
      </c>
      <c r="P138" s="105">
        <f t="shared" si="89"/>
        <v>0</v>
      </c>
      <c r="Q138" s="143">
        <f t="shared" si="90"/>
        <v>-16.993534482758633</v>
      </c>
      <c r="R138" s="145">
        <f t="shared" si="91"/>
        <v>0.82626418420182868</v>
      </c>
      <c r="S138" s="903"/>
      <c r="T138" s="232">
        <v>0.62013888888888868</v>
      </c>
      <c r="U138" s="232">
        <v>0.68055555555555536</v>
      </c>
      <c r="V138" s="329">
        <v>7</v>
      </c>
      <c r="W138" s="328">
        <f t="shared" si="95"/>
        <v>87.000000000000014</v>
      </c>
      <c r="X138" s="104"/>
      <c r="Y138" s="104"/>
      <c r="Z138" s="105"/>
      <c r="AA138" s="105"/>
      <c r="AB138" s="897"/>
      <c r="AC138" s="897"/>
      <c r="AD138" s="357"/>
      <c r="AE138" s="357"/>
      <c r="AF138" s="97">
        <f t="shared" si="61"/>
        <v>-271.89655172413813</v>
      </c>
      <c r="AG138" s="190">
        <f t="shared" si="62"/>
        <v>0.82626418420182868</v>
      </c>
      <c r="AH138" s="896"/>
    </row>
    <row r="139" spans="1:34" ht="19.2" customHeight="1">
      <c r="A139" s="900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1803</v>
      </c>
      <c r="H139" s="140">
        <f t="shared" si="92"/>
        <v>91916.939999999988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1319.2682926829264</v>
      </c>
      <c r="O139" s="177">
        <f t="shared" si="94"/>
        <v>65.963414634146318</v>
      </c>
      <c r="P139" s="105">
        <f t="shared" si="89"/>
        <v>0</v>
      </c>
      <c r="Q139" s="143">
        <f t="shared" si="90"/>
        <v>-6.0365853658536821</v>
      </c>
      <c r="R139" s="145">
        <f t="shared" si="91"/>
        <v>0.9161585365853655</v>
      </c>
      <c r="S139" s="903"/>
      <c r="T139" s="232">
        <v>0.72013888888888866</v>
      </c>
      <c r="U139" s="232">
        <v>0.77708333333333313</v>
      </c>
      <c r="V139" s="330">
        <v>4</v>
      </c>
      <c r="W139" s="328">
        <f t="shared" si="95"/>
        <v>82.000000000000028</v>
      </c>
      <c r="X139" s="104"/>
      <c r="Y139" s="104"/>
      <c r="Z139" s="105"/>
      <c r="AA139" s="105"/>
      <c r="AB139" s="897"/>
      <c r="AC139" s="897"/>
      <c r="AD139" s="357"/>
      <c r="AE139" s="357"/>
      <c r="AF139" s="97">
        <f t="shared" si="61"/>
        <v>-120.73170731707364</v>
      </c>
      <c r="AG139" s="190">
        <f t="shared" si="62"/>
        <v>0.9161585365853655</v>
      </c>
      <c r="AH139" s="896"/>
    </row>
    <row r="140" spans="1:34" ht="19.2" customHeight="1">
      <c r="A140" s="901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1099</v>
      </c>
      <c r="H140" s="140">
        <f t="shared" si="92"/>
        <v>55686.33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1345.714285714286</v>
      </c>
      <c r="O140" s="142">
        <f t="shared" si="94"/>
        <v>79.159663865546236</v>
      </c>
      <c r="P140" s="105">
        <f t="shared" si="89"/>
        <v>0</v>
      </c>
      <c r="Q140" s="143">
        <f t="shared" si="90"/>
        <v>-9.0756302521008223</v>
      </c>
      <c r="R140" s="145">
        <f t="shared" si="91"/>
        <v>0.89714285714285735</v>
      </c>
      <c r="S140" s="904"/>
      <c r="T140" s="270">
        <v>0.78194444444444422</v>
      </c>
      <c r="U140" s="332">
        <v>0.81597222222222199</v>
      </c>
      <c r="V140" s="333">
        <v>7</v>
      </c>
      <c r="W140" s="328">
        <f t="shared" si="95"/>
        <v>48.999999999999986</v>
      </c>
      <c r="X140" s="104"/>
      <c r="Y140" s="104"/>
      <c r="Z140" s="105"/>
      <c r="AA140" s="105"/>
      <c r="AB140" s="897"/>
      <c r="AC140" s="897"/>
      <c r="AD140" s="357"/>
      <c r="AE140" s="357"/>
      <c r="AF140" s="97">
        <f t="shared" si="61"/>
        <v>-154.28571428571399</v>
      </c>
      <c r="AG140" s="190">
        <f t="shared" si="62"/>
        <v>0.89714285714285735</v>
      </c>
      <c r="AH140" s="896"/>
    </row>
    <row r="141" spans="1:34" ht="19.2" customHeight="1">
      <c r="A141" s="901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1859</v>
      </c>
      <c r="H141" s="140">
        <f t="shared" si="92"/>
        <v>94660.28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1296.9767441860463</v>
      </c>
      <c r="O141" s="177">
        <f t="shared" si="94"/>
        <v>68.261933904528746</v>
      </c>
      <c r="P141" s="105">
        <f t="shared" si="89"/>
        <v>0</v>
      </c>
      <c r="Q141" s="143">
        <f t="shared" si="90"/>
        <v>-7.5275397796817742</v>
      </c>
      <c r="R141" s="145">
        <f t="shared" si="91"/>
        <v>0.90067829457364323</v>
      </c>
      <c r="S141" s="904"/>
      <c r="T141" s="270">
        <v>0.83124999999999971</v>
      </c>
      <c r="U141" s="332">
        <v>0.89097222222222194</v>
      </c>
      <c r="V141" s="108">
        <v>22</v>
      </c>
      <c r="W141" s="328">
        <f t="shared" si="95"/>
        <v>86.000000000000014</v>
      </c>
      <c r="X141" s="104">
        <v>0.81874999999999998</v>
      </c>
      <c r="Y141" s="104">
        <v>0.82847222222222217</v>
      </c>
      <c r="Z141" s="105"/>
      <c r="AA141" s="105"/>
      <c r="AB141" s="897"/>
      <c r="AC141" s="897"/>
      <c r="AD141" s="357"/>
      <c r="AE141" s="357"/>
      <c r="AF141" s="97">
        <f t="shared" si="61"/>
        <v>-143.02325581395371</v>
      </c>
      <c r="AG141" s="190">
        <f t="shared" si="62"/>
        <v>0.90067829457364323</v>
      </c>
      <c r="AH141" s="896"/>
    </row>
    <row r="142" spans="1:34" ht="19.2" customHeight="1">
      <c r="A142" s="901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1349</v>
      </c>
      <c r="H142" s="140">
        <f t="shared" si="92"/>
        <v>68353.83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1326.8852459016407</v>
      </c>
      <c r="O142" s="142">
        <f t="shared" si="94"/>
        <v>78.052073288331812</v>
      </c>
      <c r="P142" s="105">
        <f t="shared" si="89"/>
        <v>0</v>
      </c>
      <c r="Q142" s="143">
        <f t="shared" si="90"/>
        <v>-6.6538090646093622</v>
      </c>
      <c r="R142" s="145">
        <f t="shared" si="91"/>
        <v>0.92144808743169504</v>
      </c>
      <c r="S142" s="904"/>
      <c r="T142" s="270">
        <v>0.8951388888888886</v>
      </c>
      <c r="U142" s="332">
        <v>0.93749999999999967</v>
      </c>
      <c r="V142" s="108">
        <v>6</v>
      </c>
      <c r="W142" s="328">
        <f t="shared" si="95"/>
        <v>60.999999999999943</v>
      </c>
      <c r="X142" s="104"/>
      <c r="Y142" s="104"/>
      <c r="Z142" s="105"/>
      <c r="AA142" s="105"/>
      <c r="AB142" s="897"/>
      <c r="AC142" s="897"/>
      <c r="AD142" s="357"/>
      <c r="AE142" s="357"/>
      <c r="AF142" s="97">
        <f t="shared" si="61"/>
        <v>-113.1147540983593</v>
      </c>
      <c r="AG142" s="190">
        <f t="shared" si="62"/>
        <v>0.92144808743169493</v>
      </c>
      <c r="AH142" s="896"/>
    </row>
    <row r="143" spans="1:34" ht="19.2" customHeight="1">
      <c r="A143" s="901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1471</v>
      </c>
      <c r="H143" s="140">
        <f t="shared" si="92"/>
        <v>74270.790000000008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1337.2727272727286</v>
      </c>
      <c r="O143" s="177">
        <f t="shared" si="94"/>
        <v>95.519480519480609</v>
      </c>
      <c r="P143" s="105">
        <f t="shared" si="89"/>
        <v>0</v>
      </c>
      <c r="Q143" s="143">
        <f t="shared" si="90"/>
        <v>-7.3376623376622518</v>
      </c>
      <c r="R143" s="145">
        <f t="shared" si="91"/>
        <v>0.92866161616161702</v>
      </c>
      <c r="S143" s="904"/>
      <c r="T143" s="270">
        <v>0.94236111111111076</v>
      </c>
      <c r="U143" s="332">
        <v>0.98819444444444404</v>
      </c>
      <c r="V143" s="108">
        <v>7</v>
      </c>
      <c r="W143" s="328">
        <f t="shared" si="95"/>
        <v>65.999999999999929</v>
      </c>
      <c r="X143" s="104"/>
      <c r="Y143" s="104"/>
      <c r="Z143" s="105"/>
      <c r="AA143" s="105"/>
      <c r="AB143" s="897"/>
      <c r="AC143" s="897"/>
      <c r="AD143" s="357">
        <v>1</v>
      </c>
      <c r="AE143" s="357"/>
      <c r="AF143" s="97">
        <f t="shared" si="61"/>
        <v>-102.72727272727138</v>
      </c>
      <c r="AG143" s="190">
        <f t="shared" si="62"/>
        <v>0.92866161616161713</v>
      </c>
      <c r="AH143" s="896"/>
    </row>
    <row r="144" spans="1:34" ht="19.2" customHeight="1">
      <c r="A144" s="901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92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357"/>
      <c r="AE144" s="357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357"/>
      <c r="AE145" s="357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357"/>
      <c r="AE146" s="357"/>
      <c r="AF146" s="105"/>
      <c r="AG146" s="145"/>
      <c r="AH146" s="896"/>
    </row>
    <row r="147" spans="1:34" ht="19.2" customHeight="1">
      <c r="A147" s="902"/>
      <c r="B147" s="337">
        <v>0</v>
      </c>
      <c r="C147" s="160" t="s">
        <v>377</v>
      </c>
      <c r="D147" s="893" t="s">
        <v>351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</v>
      </c>
      <c r="N147" s="323">
        <f t="shared" si="96"/>
        <v>1309.4443525232809</v>
      </c>
      <c r="O147" s="324">
        <f t="shared" si="96"/>
        <v>77.813994339805646</v>
      </c>
      <c r="P147" s="102">
        <f t="shared" ref="P147:P151" si="97">M147-J147</f>
        <v>0</v>
      </c>
      <c r="Q147" s="209">
        <f t="shared" ref="Q147:Q151" si="98">O147-L147</f>
        <v>-10.211964143002689</v>
      </c>
      <c r="R147" s="339">
        <f t="shared" ref="R147:R151" si="99">O147/L147</f>
        <v>0.88398917411393929</v>
      </c>
      <c r="S147" s="905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-171.11120303227472</v>
      </c>
      <c r="AG147" s="340">
        <f t="shared" si="62"/>
        <v>0.88442770526900771</v>
      </c>
      <c r="AH147" s="896"/>
    </row>
    <row r="148" spans="1:34" ht="19.2" customHeight="1">
      <c r="A148" s="908" t="s">
        <v>378</v>
      </c>
      <c r="B148" s="357" t="s">
        <v>238</v>
      </c>
      <c r="C148" s="186"/>
      <c r="D148" s="247" t="s">
        <v>210</v>
      </c>
      <c r="E148" s="89"/>
      <c r="F148" s="205">
        <v>55.51</v>
      </c>
      <c r="G148" s="107">
        <v>133</v>
      </c>
      <c r="H148" s="140">
        <f t="shared" ref="H148:H172" si="100">F148*G148</f>
        <v>7382.83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1330.0000000000048</v>
      </c>
      <c r="O148" s="95">
        <f t="shared" ref="O148:O151" si="102">N148/M148</f>
        <v>166.2500000000006</v>
      </c>
      <c r="P148" s="97">
        <f t="shared" si="97"/>
        <v>0</v>
      </c>
      <c r="Q148" s="98">
        <f t="shared" si="98"/>
        <v>-21.249999999999403</v>
      </c>
      <c r="R148" s="100">
        <f t="shared" si="99"/>
        <v>0.88666666666666982</v>
      </c>
      <c r="S148" s="909">
        <f>R160</f>
        <v>0.90853557307066879</v>
      </c>
      <c r="T148" s="327">
        <v>0.70833333333333337</v>
      </c>
      <c r="U148" s="232">
        <v>0.71250000000000002</v>
      </c>
      <c r="V148" s="83">
        <v>5</v>
      </c>
      <c r="W148" s="93">
        <f>(U148-T148)*24*60</f>
        <v>5.9999999999999787</v>
      </c>
      <c r="X148" s="104"/>
      <c r="Y148" s="104"/>
      <c r="Z148" s="105"/>
      <c r="AA148" s="105"/>
      <c r="AB148" s="897"/>
      <c r="AC148" s="897"/>
      <c r="AD148" s="357"/>
      <c r="AE148" s="357"/>
      <c r="AF148" s="97">
        <f t="shared" si="61"/>
        <v>-169.99999999999523</v>
      </c>
      <c r="AG148" s="190">
        <f t="shared" si="62"/>
        <v>0.88666666666666982</v>
      </c>
      <c r="AH148" s="896">
        <f>AG160</f>
        <v>0.87806471741208381</v>
      </c>
    </row>
    <row r="149" spans="1:34" ht="19.2" customHeight="1">
      <c r="A149" s="908"/>
      <c r="B149" s="357" t="s">
        <v>240</v>
      </c>
      <c r="C149" s="296"/>
      <c r="D149" s="331" t="s">
        <v>211</v>
      </c>
      <c r="E149" s="112"/>
      <c r="F149" s="205">
        <v>28.57</v>
      </c>
      <c r="G149" s="107">
        <v>1784</v>
      </c>
      <c r="H149" s="140">
        <f t="shared" si="100"/>
        <v>50968.88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1486.6666666666654</v>
      </c>
      <c r="O149" s="95">
        <f t="shared" si="102"/>
        <v>185.83333333333317</v>
      </c>
      <c r="P149" s="97">
        <f t="shared" si="97"/>
        <v>0</v>
      </c>
      <c r="Q149" s="98">
        <f t="shared" si="98"/>
        <v>-1.6666666666668277</v>
      </c>
      <c r="R149" s="100">
        <f t="shared" si="99"/>
        <v>0.99111111111111028</v>
      </c>
      <c r="S149" s="910"/>
      <c r="T149" s="327">
        <v>0.71597222222222223</v>
      </c>
      <c r="U149" s="232">
        <v>0.76597222222222228</v>
      </c>
      <c r="V149" s="83">
        <v>5</v>
      </c>
      <c r="W149" s="93">
        <f t="shared" ref="W149:W159" si="103">(U149-T149)*24*60</f>
        <v>72.000000000000057</v>
      </c>
      <c r="X149" s="104"/>
      <c r="Y149" s="104"/>
      <c r="Z149" s="105"/>
      <c r="AA149" s="105"/>
      <c r="AB149" s="897"/>
      <c r="AC149" s="897"/>
      <c r="AD149" s="357"/>
      <c r="AE149" s="357"/>
      <c r="AF149" s="97">
        <f t="shared" si="61"/>
        <v>-13.333333333334622</v>
      </c>
      <c r="AG149" s="190">
        <f t="shared" si="62"/>
        <v>0.99111111111111028</v>
      </c>
      <c r="AH149" s="898"/>
    </row>
    <row r="150" spans="1:34" ht="19.2" customHeight="1">
      <c r="A150" s="908"/>
      <c r="B150" s="357" t="s">
        <v>241</v>
      </c>
      <c r="C150" s="296"/>
      <c r="D150" s="250" t="s">
        <v>212</v>
      </c>
      <c r="E150" s="112"/>
      <c r="F150" s="205">
        <v>54.5</v>
      </c>
      <c r="G150" s="107">
        <v>757</v>
      </c>
      <c r="H150" s="140">
        <f t="shared" si="100"/>
        <v>41256.5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01"/>
        <v>1107.8048780487802</v>
      </c>
      <c r="O150" s="95">
        <f t="shared" si="102"/>
        <v>55.390243902439011</v>
      </c>
      <c r="P150" s="97">
        <f t="shared" si="97"/>
        <v>-1</v>
      </c>
      <c r="Q150" s="98">
        <f t="shared" si="98"/>
        <v>-13.181184668989559</v>
      </c>
      <c r="R150" s="100">
        <f t="shared" si="99"/>
        <v>0.8077743902439023</v>
      </c>
      <c r="S150" s="910"/>
      <c r="T150" s="327">
        <v>0.77152777777777781</v>
      </c>
      <c r="U150" s="232">
        <v>0.8</v>
      </c>
      <c r="V150" s="83">
        <v>8</v>
      </c>
      <c r="W150" s="93">
        <f t="shared" si="103"/>
        <v>41.000000000000014</v>
      </c>
      <c r="X150" s="291"/>
      <c r="Y150" s="291"/>
      <c r="Z150" s="292"/>
      <c r="AA150" s="292"/>
      <c r="AB150" s="897"/>
      <c r="AC150" s="897"/>
      <c r="AD150" s="357"/>
      <c r="AE150" s="357"/>
      <c r="AF150" s="97">
        <f t="shared" si="61"/>
        <v>-332.19512195121979</v>
      </c>
      <c r="AG150" s="190">
        <f t="shared" si="62"/>
        <v>0.76930894308943065</v>
      </c>
      <c r="AH150" s="898"/>
    </row>
    <row r="151" spans="1:34" s="293" customFormat="1" ht="19.2" customHeight="1">
      <c r="A151" s="908"/>
      <c r="B151" s="357" t="s">
        <v>241</v>
      </c>
      <c r="C151" s="296"/>
      <c r="D151" s="110" t="s">
        <v>214</v>
      </c>
      <c r="E151" s="112"/>
      <c r="F151" s="205">
        <v>51.06</v>
      </c>
      <c r="G151" s="107">
        <v>1571</v>
      </c>
      <c r="H151" s="140">
        <f t="shared" si="100"/>
        <v>80215.260000000009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1291.2328767123277</v>
      </c>
      <c r="O151" s="95">
        <f t="shared" si="102"/>
        <v>80.702054794520478</v>
      </c>
      <c r="P151" s="97">
        <f t="shared" si="97"/>
        <v>0</v>
      </c>
      <c r="Q151" s="98">
        <f t="shared" si="98"/>
        <v>-13.047945205479522</v>
      </c>
      <c r="R151" s="100">
        <f t="shared" si="99"/>
        <v>0.86082191780821848</v>
      </c>
      <c r="S151" s="910"/>
      <c r="T151" s="327">
        <v>0.8041666666666667</v>
      </c>
      <c r="U151" s="232">
        <v>0.85486111111111118</v>
      </c>
      <c r="V151" s="83">
        <v>6</v>
      </c>
      <c r="W151" s="93">
        <f t="shared" si="103"/>
        <v>73.000000000000057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-208.76712328767235</v>
      </c>
      <c r="AG151" s="190">
        <f t="shared" si="62"/>
        <v>0.86082191780821848</v>
      </c>
      <c r="AH151" s="898"/>
    </row>
    <row r="152" spans="1:34" s="293" customFormat="1" ht="19.2" customHeight="1">
      <c r="A152" s="908"/>
      <c r="B152" s="357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100"/>
      <c r="S152" s="910"/>
      <c r="T152" s="342"/>
      <c r="U152" s="270"/>
      <c r="V152" s="114"/>
      <c r="W152" s="93">
        <f t="shared" si="103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10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10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10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10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10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379</v>
      </c>
      <c r="D160" s="906" t="s">
        <v>351</v>
      </c>
      <c r="E160" s="907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</v>
      </c>
      <c r="N160" s="350">
        <f t="shared" si="104"/>
        <v>1303.9261053569444</v>
      </c>
      <c r="O160" s="351">
        <f t="shared" si="104"/>
        <v>122.04390800757332</v>
      </c>
      <c r="P160" s="127">
        <f t="shared" ref="P160:P164" si="105">M160-J160</f>
        <v>-0.25</v>
      </c>
      <c r="Q160" s="128">
        <f t="shared" ref="Q160:Q164" si="106">O160-L160</f>
        <v>-12.286449135283817</v>
      </c>
      <c r="R160" s="352">
        <f>O160/L160</f>
        <v>0.90853557307066879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-181.07389464305561</v>
      </c>
      <c r="AG160" s="200">
        <f t="shared" si="62"/>
        <v>0.87806471741208381</v>
      </c>
      <c r="AH160" s="898"/>
    </row>
    <row r="161" spans="1:36" ht="19.2" customHeight="1">
      <c r="A161" s="895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3231</v>
      </c>
      <c r="H161" s="140">
        <f t="shared" ref="H161:H170" si="107">F161*G161</f>
        <v>97350.03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1114.1379310344828</v>
      </c>
      <c r="O161" s="142">
        <f t="shared" ref="O161:O164" si="109">N161/M161</f>
        <v>61.896551724137936</v>
      </c>
      <c r="P161" s="105">
        <f t="shared" si="105"/>
        <v>0</v>
      </c>
      <c r="Q161" s="143">
        <f t="shared" si="106"/>
        <v>-4.7701149425287355</v>
      </c>
      <c r="R161" s="145">
        <f t="shared" ref="R161:R164" si="110">O161/L161</f>
        <v>0.92844827586206902</v>
      </c>
      <c r="S161" s="896">
        <f>R173</f>
        <v>0.92444178049256021</v>
      </c>
      <c r="T161" s="101">
        <v>0.16666666666666666</v>
      </c>
      <c r="U161" s="101">
        <v>0.28749999999999998</v>
      </c>
      <c r="V161" s="357">
        <v>5</v>
      </c>
      <c r="W161" s="146">
        <f t="shared" ref="W161:W172" si="111">(U161-T161)*24*60</f>
        <v>173.99999999999997</v>
      </c>
      <c r="X161" s="154"/>
      <c r="Y161" s="154"/>
      <c r="Z161" s="105"/>
      <c r="AA161" s="105"/>
      <c r="AB161" s="897"/>
      <c r="AC161" s="897"/>
      <c r="AD161" s="357"/>
      <c r="AE161" s="357"/>
      <c r="AF161" s="105">
        <f t="shared" si="61"/>
        <v>-85.86206896551721</v>
      </c>
      <c r="AG161" s="145">
        <f t="shared" si="62"/>
        <v>0.92844827586206902</v>
      </c>
      <c r="AH161" s="896">
        <f>AG173</f>
        <v>0.92728162212316223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3659</v>
      </c>
      <c r="H162" s="140">
        <f t="shared" si="107"/>
        <v>125247.56999999999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2131.4563106796109</v>
      </c>
      <c r="O162" s="142">
        <f t="shared" si="109"/>
        <v>163.95817774458544</v>
      </c>
      <c r="P162" s="105">
        <f t="shared" si="105"/>
        <v>0</v>
      </c>
      <c r="Q162" s="143">
        <f t="shared" si="106"/>
        <v>-9.1187453323376246</v>
      </c>
      <c r="R162" s="145">
        <f t="shared" si="110"/>
        <v>0.94731391585760483</v>
      </c>
      <c r="S162" s="896"/>
      <c r="T162" s="101">
        <v>0.30277777777777776</v>
      </c>
      <c r="U162" s="101">
        <v>0.37430555555555556</v>
      </c>
      <c r="V162" s="357">
        <v>22</v>
      </c>
      <c r="W162" s="146">
        <f t="shared" si="111"/>
        <v>103.00000000000003</v>
      </c>
      <c r="X162" s="154">
        <v>0.29166666666666669</v>
      </c>
      <c r="Y162" s="154">
        <v>0.30208333333333331</v>
      </c>
      <c r="Z162" s="105"/>
      <c r="AA162" s="105"/>
      <c r="AB162" s="897"/>
      <c r="AC162" s="897"/>
      <c r="AD162" s="357"/>
      <c r="AE162" s="357"/>
      <c r="AF162" s="105">
        <f t="shared" si="61"/>
        <v>-118.54368932038915</v>
      </c>
      <c r="AG162" s="145">
        <f t="shared" si="62"/>
        <v>0.94731391585760483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5330</v>
      </c>
      <c r="H163" s="140">
        <f t="shared" si="107"/>
        <v>182445.9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2190.41095890411</v>
      </c>
      <c r="O163" s="142">
        <f t="shared" si="109"/>
        <v>199.12826899128274</v>
      </c>
      <c r="P163" s="105">
        <f t="shared" si="105"/>
        <v>0</v>
      </c>
      <c r="Q163" s="143">
        <f t="shared" si="106"/>
        <v>-5.4171855541717946</v>
      </c>
      <c r="R163" s="145">
        <f t="shared" si="110"/>
        <v>0.97351598173516007</v>
      </c>
      <c r="S163" s="896"/>
      <c r="T163" s="101">
        <v>0.37916666666666665</v>
      </c>
      <c r="U163" s="101">
        <v>0.48055555555555551</v>
      </c>
      <c r="V163" s="357">
        <v>7</v>
      </c>
      <c r="W163" s="146">
        <f t="shared" si="111"/>
        <v>145.99999999999997</v>
      </c>
      <c r="X163" s="154"/>
      <c r="Y163" s="154"/>
      <c r="Z163" s="105"/>
      <c r="AA163" s="105"/>
      <c r="AB163" s="897"/>
      <c r="AC163" s="897"/>
      <c r="AD163" s="357"/>
      <c r="AE163" s="357"/>
      <c r="AF163" s="105">
        <f t="shared" si="61"/>
        <v>-59.589041095890025</v>
      </c>
      <c r="AG163" s="145">
        <f t="shared" si="62"/>
        <v>0.97351598173515996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7896</v>
      </c>
      <c r="H164" s="140">
        <f t="shared" si="107"/>
        <v>287493.36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2417.1428571428578</v>
      </c>
      <c r="O164" s="142">
        <f t="shared" si="109"/>
        <v>241.71428571428578</v>
      </c>
      <c r="P164" s="105">
        <f t="shared" si="105"/>
        <v>0</v>
      </c>
      <c r="Q164" s="143">
        <f t="shared" si="106"/>
        <v>-35.185714285714198</v>
      </c>
      <c r="R164" s="145">
        <f t="shared" si="110"/>
        <v>0.87292988701439433</v>
      </c>
      <c r="S164" s="896"/>
      <c r="T164" s="101">
        <v>0.5215277777777777</v>
      </c>
      <c r="U164" s="101">
        <v>0.65763888888888877</v>
      </c>
      <c r="V164" s="357">
        <v>6</v>
      </c>
      <c r="W164" s="146">
        <f t="shared" si="111"/>
        <v>195.99999999999994</v>
      </c>
      <c r="X164" s="154"/>
      <c r="Y164" s="154"/>
      <c r="Z164" s="105"/>
      <c r="AA164" s="105"/>
      <c r="AB164" s="897"/>
      <c r="AC164" s="897"/>
      <c r="AD164" s="357">
        <v>1</v>
      </c>
      <c r="AE164" s="357">
        <v>1</v>
      </c>
      <c r="AF164" s="105">
        <f>N164-K164</f>
        <v>-351.85714285714221</v>
      </c>
      <c r="AG164" s="145">
        <f>N164/K164</f>
        <v>0.87292988701439433</v>
      </c>
      <c r="AH164" s="896"/>
    </row>
    <row r="165" spans="1:36" ht="19.2" customHeight="1">
      <c r="A165" s="895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896"/>
      <c r="T165" s="101"/>
      <c r="U165" s="101"/>
      <c r="V165" s="357"/>
      <c r="W165" s="146">
        <f t="shared" si="111"/>
        <v>0</v>
      </c>
      <c r="X165" s="154"/>
      <c r="Y165" s="154"/>
      <c r="Z165" s="105"/>
      <c r="AA165" s="105"/>
      <c r="AB165" s="897"/>
      <c r="AC165" s="897"/>
      <c r="AD165" s="357"/>
      <c r="AE165" s="357"/>
      <c r="AF165" s="105">
        <f>N165-K165</f>
        <v>0</v>
      </c>
      <c r="AG165" s="145" t="e">
        <f>N165/K165</f>
        <v>#DIV/0!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896"/>
      <c r="T166" s="101"/>
      <c r="U166" s="101"/>
      <c r="V166" s="357"/>
      <c r="W166" s="146">
        <f t="shared" si="111"/>
        <v>0</v>
      </c>
      <c r="X166" s="154"/>
      <c r="Y166" s="154"/>
      <c r="Z166" s="105"/>
      <c r="AA166" s="105"/>
      <c r="AB166" s="897"/>
      <c r="AC166" s="897"/>
      <c r="AD166" s="357"/>
      <c r="AE166" s="357"/>
      <c r="AF166" s="105">
        <f>N166-K166</f>
        <v>0</v>
      </c>
      <c r="AG166" s="145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896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357"/>
      <c r="AE167" s="357"/>
      <c r="AF167" s="105">
        <f t="shared" si="61"/>
        <v>0</v>
      </c>
      <c r="AG167" s="14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896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357"/>
      <c r="AE168" s="357"/>
      <c r="AF168" s="105">
        <f t="shared" si="61"/>
        <v>0</v>
      </c>
      <c r="AG168" s="14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896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357"/>
      <c r="AE169" s="357"/>
      <c r="AF169" s="105">
        <f t="shared" si="61"/>
        <v>0</v>
      </c>
      <c r="AG169" s="14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896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357"/>
      <c r="AE170" s="357"/>
      <c r="AF170" s="105">
        <f t="shared" si="61"/>
        <v>0</v>
      </c>
      <c r="AG170" s="14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896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357"/>
      <c r="AE171" s="357"/>
      <c r="AF171" s="105"/>
      <c r="AG171" s="14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896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357"/>
      <c r="AE172" s="357"/>
      <c r="AF172" s="105"/>
      <c r="AG172" s="145"/>
      <c r="AH172" s="896"/>
    </row>
    <row r="173" spans="1:36" ht="19.2" customHeight="1">
      <c r="A173" s="895"/>
      <c r="B173" s="186">
        <v>0</v>
      </c>
      <c r="C173" s="160" t="s">
        <v>381</v>
      </c>
      <c r="D173" s="893" t="s">
        <v>351</v>
      </c>
      <c r="E173" s="893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1963.2870144402652</v>
      </c>
      <c r="O173" s="164">
        <f t="shared" si="112"/>
        <v>166.67432104357297</v>
      </c>
      <c r="P173" s="105">
        <f>M173-J173</f>
        <v>0</v>
      </c>
      <c r="Q173" s="143">
        <f>O173-L173</f>
        <v>-13.622940028688078</v>
      </c>
      <c r="R173" s="165">
        <f>O173/L173</f>
        <v>0.92444178049256021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1</v>
      </c>
      <c r="AF173" s="105">
        <f t="shared" si="61"/>
        <v>-153.96298555973476</v>
      </c>
      <c r="AG173" s="145">
        <f t="shared" si="62"/>
        <v>0.92728162212316223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542</v>
      </c>
      <c r="E3" s="829"/>
      <c r="F3" s="818" t="s">
        <v>2</v>
      </c>
      <c r="G3" s="779"/>
      <c r="H3" s="830">
        <v>326881.20000000007</v>
      </c>
      <c r="I3" s="831"/>
      <c r="J3" s="818" t="s">
        <v>3</v>
      </c>
      <c r="K3" s="779"/>
      <c r="L3" s="823">
        <v>10295328.190331111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388.90403310227794</v>
      </c>
      <c r="G6" s="820"/>
      <c r="H6" s="798">
        <f>AVERAGE(D13:P13,Q13)</f>
        <v>136.96232708441363</v>
      </c>
      <c r="I6" s="799"/>
      <c r="J6" s="798">
        <f>AVERAGE(D30:E30,G30:H30)</f>
        <v>711.25</v>
      </c>
      <c r="K6" s="799"/>
      <c r="L6" s="800">
        <f>AVERAGE(J30:M30)</f>
        <v>948.35403726708068</v>
      </c>
      <c r="M6" s="801"/>
      <c r="N6" s="802">
        <v>0</v>
      </c>
      <c r="O6" s="787">
        <v>0</v>
      </c>
      <c r="P6" s="803">
        <v>11</v>
      </c>
      <c r="Q6" s="787">
        <v>4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359.05521819077364</v>
      </c>
      <c r="G7" s="791"/>
      <c r="H7" s="792">
        <f>AVERAGE(D14:P14,Q14)</f>
        <v>124.29736672002636</v>
      </c>
      <c r="I7" s="793"/>
      <c r="J7" s="792">
        <f>AVERAGE(D31:E31,G31:H31)</f>
        <v>734.21148323505645</v>
      </c>
      <c r="K7" s="793"/>
      <c r="L7" s="794">
        <f>AVERAGE(J31:M31)</f>
        <v>805.55143329410635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0.90795966974658915</v>
      </c>
      <c r="G8" s="797"/>
      <c r="H8" s="796">
        <f>AVERAGE(D15:O15,P15:Q15)</f>
        <v>0.89810985813308253</v>
      </c>
      <c r="I8" s="797"/>
      <c r="J8" s="796">
        <f>AVERAGE(D32:E32,G32:H32)</f>
        <v>0.99773501441655399</v>
      </c>
      <c r="K8" s="797"/>
      <c r="L8" s="796">
        <f>AVERAGE(J32:M32)</f>
        <v>0.85265866572389737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131.00442036463707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90.710698314413477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120.23699421735779</v>
      </c>
      <c r="E14" s="18">
        <v>99.832651038517312</v>
      </c>
      <c r="F14" s="18">
        <v>113.30343946248432</v>
      </c>
      <c r="G14" s="18">
        <v>273.919252633876</v>
      </c>
      <c r="H14" s="18">
        <v>230.59878349459441</v>
      </c>
      <c r="I14" s="18">
        <v>76.391644868380354</v>
      </c>
      <c r="J14" s="18">
        <v>84.897597822810468</v>
      </c>
      <c r="K14" s="18">
        <v>76.50138306074777</v>
      </c>
      <c r="L14" s="18">
        <v>86.848634350058262</v>
      </c>
      <c r="M14" s="18">
        <v>70.925092051583405</v>
      </c>
      <c r="N14" s="18">
        <v>75.725701626280724</v>
      </c>
      <c r="O14" s="18">
        <v>118.00668445194985</v>
      </c>
      <c r="P14" s="18">
        <v>168.29421439566767</v>
      </c>
      <c r="Q14" s="8">
        <v>144.6810606060607</v>
      </c>
    </row>
    <row r="15" spans="2:17" ht="39.9" customHeight="1">
      <c r="B15" s="772"/>
      <c r="C15" s="28" t="s">
        <v>61</v>
      </c>
      <c r="D15" s="9">
        <f t="shared" ref="D15:Q15" si="0">D14/D13</f>
        <v>0.91780868067421484</v>
      </c>
      <c r="E15" s="9">
        <f t="shared" si="0"/>
        <v>0.82543230995114358</v>
      </c>
      <c r="F15" s="9">
        <f t="shared" si="0"/>
        <v>0.88274763306118476</v>
      </c>
      <c r="G15" s="9">
        <f t="shared" si="0"/>
        <v>0.90719620002545387</v>
      </c>
      <c r="H15" s="9">
        <f t="shared" si="0"/>
        <v>0.97829786937100671</v>
      </c>
      <c r="I15" s="9">
        <f t="shared" si="0"/>
        <v>0.88031388539586619</v>
      </c>
      <c r="J15" s="9">
        <f t="shared" si="0"/>
        <v>0.89304920596515946</v>
      </c>
      <c r="K15" s="9">
        <f t="shared" si="0"/>
        <v>0.8433556844153639</v>
      </c>
      <c r="L15" s="9">
        <f t="shared" si="0"/>
        <v>0.91349568422139782</v>
      </c>
      <c r="M15" s="9">
        <f t="shared" si="0"/>
        <v>0.89512739931981022</v>
      </c>
      <c r="N15" s="9">
        <f t="shared" si="0"/>
        <v>0.86026557314988084</v>
      </c>
      <c r="O15" s="9">
        <f t="shared" si="0"/>
        <v>0.8784811338397065</v>
      </c>
      <c r="P15" s="30">
        <f t="shared" si="0"/>
        <v>0.93342635043256317</v>
      </c>
      <c r="Q15" s="10">
        <f t="shared" si="0"/>
        <v>0.96454040404040464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0.39930555555555558</v>
      </c>
    </row>
    <row r="17" spans="2:23" ht="22.8" customHeight="1">
      <c r="B17" s="774"/>
      <c r="C17" s="28" t="s">
        <v>36</v>
      </c>
      <c r="D17" s="11">
        <v>0.7909722222222223</v>
      </c>
      <c r="E17" s="11">
        <v>0.65625</v>
      </c>
      <c r="F17" s="11">
        <v>0.64305555555555549</v>
      </c>
      <c r="G17" s="11">
        <v>0.66319444444444431</v>
      </c>
      <c r="H17" s="11">
        <v>0.67986111111111103</v>
      </c>
      <c r="I17" s="11">
        <v>0.74305555555555558</v>
      </c>
      <c r="J17" s="11">
        <v>0.80694444444444424</v>
      </c>
      <c r="K17" s="11">
        <v>0.80972222222222201</v>
      </c>
      <c r="L17" s="11">
        <v>0.97291666666666643</v>
      </c>
      <c r="M17" s="11">
        <v>0.92638888888888871</v>
      </c>
      <c r="N17" s="11">
        <v>1.0131944444444441</v>
      </c>
      <c r="O17" s="21">
        <v>0.85000000000000009</v>
      </c>
      <c r="P17" s="11">
        <v>0.65833333333333321</v>
      </c>
      <c r="Q17" s="31">
        <v>0.61111111111111105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2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18.111111111111111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17.666666666666668</v>
      </c>
      <c r="J22" s="35">
        <v>17.125</v>
      </c>
      <c r="K22" s="35">
        <v>17.571428571428573</v>
      </c>
      <c r="L22" s="35">
        <v>16.444444444444443</v>
      </c>
      <c r="M22" s="35">
        <v>19.142857142857142</v>
      </c>
      <c r="N22" s="35">
        <v>17.222222222222221</v>
      </c>
      <c r="O22" s="35">
        <v>13.25</v>
      </c>
      <c r="P22" s="35">
        <v>13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4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45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186.421164021164</v>
      </c>
      <c r="E31" s="7">
        <v>866.68173183347528</v>
      </c>
      <c r="F31" s="7">
        <v>907.74086591673768</v>
      </c>
      <c r="G31" s="7">
        <v>827.90846560846569</v>
      </c>
      <c r="H31" s="44">
        <v>1055.8345714771208</v>
      </c>
      <c r="I31" s="43">
        <v>0</v>
      </c>
      <c r="J31" s="7">
        <v>786.77260458648232</v>
      </c>
      <c r="K31" s="7">
        <v>655.24418604651112</v>
      </c>
      <c r="L31" s="7">
        <v>795.9908920892758</v>
      </c>
      <c r="M31" s="44">
        <v>984.19805045415592</v>
      </c>
      <c r="N31" s="27"/>
      <c r="O31" s="27"/>
      <c r="P31" s="27"/>
      <c r="Q31" s="27"/>
    </row>
    <row r="32" spans="2:23" ht="39.9" customHeight="1">
      <c r="B32" s="772"/>
      <c r="C32" s="454" t="s">
        <v>61</v>
      </c>
      <c r="D32" s="45">
        <f t="shared" ref="D32:M32" si="1">D31/D30</f>
        <v>0.84736892736892733</v>
      </c>
      <c r="E32" s="9">
        <f t="shared" si="1"/>
        <v>1.0505233113133035</v>
      </c>
      <c r="F32" s="9">
        <f t="shared" si="1"/>
        <v>1.1002919586869548</v>
      </c>
      <c r="G32" s="9">
        <f t="shared" si="1"/>
        <v>0.91989829512051746</v>
      </c>
      <c r="H32" s="9">
        <f t="shared" si="1"/>
        <v>1.1731495238634675</v>
      </c>
      <c r="I32" s="43">
        <f t="shared" si="1"/>
        <v>0</v>
      </c>
      <c r="J32" s="9">
        <f t="shared" si="1"/>
        <v>0.87419178287386923</v>
      </c>
      <c r="K32" s="9">
        <f t="shared" si="1"/>
        <v>0.86869494362226851</v>
      </c>
      <c r="L32" s="9">
        <f t="shared" si="1"/>
        <v>0.84758289435432155</v>
      </c>
      <c r="M32" s="10">
        <f t="shared" si="1"/>
        <v>0.82016504204512997</v>
      </c>
      <c r="N32" s="27"/>
      <c r="O32" s="27"/>
      <c r="P32" s="27"/>
      <c r="Q32" s="27"/>
    </row>
    <row r="33" spans="2:17" ht="28.8" customHeight="1">
      <c r="B33" s="773" t="s">
        <v>62</v>
      </c>
      <c r="C33" s="454" t="s">
        <v>63</v>
      </c>
      <c r="D33" s="46">
        <v>0.17013888888888887</v>
      </c>
      <c r="E33" s="11">
        <v>0.18055555555555555</v>
      </c>
      <c r="F33" s="11">
        <v>0.17361111111111113</v>
      </c>
      <c r="G33" s="11">
        <v>3247.2000000000012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2.0833333333333332E-2</v>
      </c>
      <c r="M33" s="12">
        <v>6.5972222222222224E-2</v>
      </c>
      <c r="N33" s="27"/>
      <c r="O33" s="27"/>
      <c r="P33" s="27"/>
      <c r="Q33" s="27"/>
    </row>
    <row r="34" spans="2:17" ht="28.8" customHeight="1">
      <c r="B34" s="774"/>
      <c r="C34" s="454" t="s">
        <v>36</v>
      </c>
      <c r="D34" s="46">
        <v>0.3576388888888889</v>
      </c>
      <c r="E34" s="11">
        <v>0.47222222222222227</v>
      </c>
      <c r="F34" s="11">
        <v>0.24305555555555555</v>
      </c>
      <c r="G34" s="11">
        <v>850.00000000000045</v>
      </c>
      <c r="H34" s="31">
        <v>0.56597222222222221</v>
      </c>
      <c r="I34" s="22">
        <v>0</v>
      </c>
      <c r="J34" s="11">
        <v>46273.019444444442</v>
      </c>
      <c r="K34" s="11">
        <v>0.78819444444444453</v>
      </c>
      <c r="L34" s="11">
        <v>46273.006249999999</v>
      </c>
      <c r="M34" s="12">
        <v>46273.052083333336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V124" sqref="V12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137857</v>
      </c>
      <c r="F1" s="365" t="s">
        <v>3</v>
      </c>
      <c r="G1" s="366">
        <f>SUM(H5:H124)</f>
        <v>2681028.9010389606</v>
      </c>
      <c r="H1" s="367" t="s">
        <v>244</v>
      </c>
      <c r="I1" s="368">
        <f>+J16+J64+J24+J38+J51+J81+J100+J91+J57+J124+J111</f>
        <v>50.333333333333336</v>
      </c>
      <c r="J1" s="873" t="s">
        <v>245</v>
      </c>
      <c r="K1" s="874"/>
      <c r="L1" s="875"/>
      <c r="M1" s="873" t="s">
        <v>83</v>
      </c>
      <c r="N1" s="874"/>
      <c r="O1" s="874"/>
      <c r="P1" s="874"/>
      <c r="Q1" s="874"/>
      <c r="R1" s="875"/>
    </row>
    <row r="2" spans="1:18" ht="26.25" customHeight="1" thickBot="1">
      <c r="A2" s="879" t="s">
        <v>544</v>
      </c>
      <c r="B2" s="880"/>
      <c r="C2" s="370"/>
      <c r="D2" s="459" t="s">
        <v>90</v>
      </c>
      <c r="E2" s="372">
        <f>AVERAGE(L16,L24,L38,L51,L100,L111,L91)</f>
        <v>620.5046435856724</v>
      </c>
      <c r="F2" s="373" t="s">
        <v>91</v>
      </c>
      <c r="G2" s="374">
        <f>G1/E1</f>
        <v>19.44789819188696</v>
      </c>
      <c r="H2" s="375" t="s">
        <v>247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93</v>
      </c>
      <c r="B3" s="883" t="s">
        <v>248</v>
      </c>
      <c r="C3" s="461"/>
      <c r="D3" s="884" t="s">
        <v>95</v>
      </c>
      <c r="E3" s="884"/>
      <c r="F3" s="885" t="s">
        <v>96</v>
      </c>
      <c r="G3" s="886" t="s">
        <v>249</v>
      </c>
      <c r="H3" s="887" t="s">
        <v>250</v>
      </c>
      <c r="I3" s="888" t="s">
        <v>99</v>
      </c>
      <c r="J3" s="861" t="s">
        <v>103</v>
      </c>
      <c r="K3" s="863" t="s">
        <v>102</v>
      </c>
      <c r="L3" s="865" t="s">
        <v>90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461"/>
      <c r="D4" s="884"/>
      <c r="E4" s="884"/>
      <c r="F4" s="885"/>
      <c r="G4" s="886"/>
      <c r="H4" s="887"/>
      <c r="I4" s="889"/>
      <c r="J4" s="862"/>
      <c r="K4" s="864"/>
      <c r="L4" s="866"/>
      <c r="M4" s="457" t="s">
        <v>113</v>
      </c>
      <c r="N4" s="457" t="s">
        <v>114</v>
      </c>
      <c r="O4" s="862"/>
      <c r="P4" s="892"/>
      <c r="Q4" s="380" t="s">
        <v>115</v>
      </c>
      <c r="R4" s="380" t="s">
        <v>252</v>
      </c>
    </row>
    <row r="5" spans="1:18">
      <c r="A5" s="86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461">
        <v>1283</v>
      </c>
      <c r="H5" s="385">
        <f>F5*G5</f>
        <v>32896.120000000003</v>
      </c>
      <c r="I5" s="463"/>
      <c r="J5" s="387">
        <v>10</v>
      </c>
      <c r="K5" s="388">
        <f t="shared" ref="K5:K8" si="0">G5/P5*60</f>
        <v>1282.9999999999993</v>
      </c>
      <c r="L5" s="389">
        <f t="shared" ref="L5:L8" si="1">K5/J5</f>
        <v>128.29999999999993</v>
      </c>
      <c r="M5" s="390">
        <v>0.39930555555555558</v>
      </c>
      <c r="N5" s="390">
        <v>0.44097222222222227</v>
      </c>
      <c r="O5" s="380">
        <v>5</v>
      </c>
      <c r="P5" s="458">
        <f t="shared" ref="P5:P8" si="2">(N5-M5)*24*60</f>
        <v>60.000000000000028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461">
        <v>3392</v>
      </c>
      <c r="H6" s="385">
        <f t="shared" ref="H6:H15" si="3">F6*G6</f>
        <v>101251.20000000001</v>
      </c>
      <c r="I6" s="463"/>
      <c r="J6" s="387">
        <v>13</v>
      </c>
      <c r="K6" s="388">
        <f t="shared" si="0"/>
        <v>1850.1818181818167</v>
      </c>
      <c r="L6" s="389">
        <f t="shared" si="1"/>
        <v>142.32167832167821</v>
      </c>
      <c r="M6" s="390">
        <v>0.44444444444444442</v>
      </c>
      <c r="N6" s="390">
        <v>0.52083333333333337</v>
      </c>
      <c r="O6" s="380">
        <v>5</v>
      </c>
      <c r="P6" s="458">
        <f t="shared" si="2"/>
        <v>110.00000000000009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461">
        <v>2888</v>
      </c>
      <c r="H7" s="385">
        <f t="shared" si="3"/>
        <v>85253.759999999995</v>
      </c>
      <c r="I7" s="463"/>
      <c r="J7" s="387">
        <v>13</v>
      </c>
      <c r="K7" s="388">
        <f t="shared" si="0"/>
        <v>1925.3333333333333</v>
      </c>
      <c r="L7" s="389">
        <f t="shared" si="1"/>
        <v>148.10256410256409</v>
      </c>
      <c r="M7" s="390">
        <v>0.52430555555555558</v>
      </c>
      <c r="N7" s="390">
        <v>0.58680555555555558</v>
      </c>
      <c r="O7" s="380">
        <v>5</v>
      </c>
      <c r="P7" s="458">
        <f t="shared" si="2"/>
        <v>90</v>
      </c>
      <c r="Q7" s="392"/>
      <c r="R7" s="392"/>
    </row>
    <row r="8" spans="1:18">
      <c r="A8" s="867"/>
      <c r="B8" s="381" t="s">
        <v>314</v>
      </c>
      <c r="C8" s="381"/>
      <c r="D8" s="382" t="s">
        <v>545</v>
      </c>
      <c r="E8" s="383"/>
      <c r="F8" s="384">
        <v>30</v>
      </c>
      <c r="G8" s="461">
        <v>1040</v>
      </c>
      <c r="H8" s="385">
        <f t="shared" si="3"/>
        <v>31200</v>
      </c>
      <c r="I8" s="463"/>
      <c r="J8" s="387">
        <v>13</v>
      </c>
      <c r="K8" s="388">
        <f t="shared" si="0"/>
        <v>2080.0000000000077</v>
      </c>
      <c r="L8" s="389">
        <f t="shared" si="1"/>
        <v>160.0000000000006</v>
      </c>
      <c r="M8" s="390">
        <v>0.59027777777777779</v>
      </c>
      <c r="N8" s="390">
        <v>0.61111111111111105</v>
      </c>
      <c r="O8" s="380">
        <v>5</v>
      </c>
      <c r="P8" s="458">
        <f t="shared" si="2"/>
        <v>29.999999999999893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463"/>
      <c r="J9" s="387"/>
      <c r="K9" s="388"/>
      <c r="L9" s="389"/>
      <c r="M9" s="390"/>
      <c r="N9" s="390"/>
      <c r="O9" s="380"/>
      <c r="P9" s="458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463"/>
      <c r="J10" s="387"/>
      <c r="K10" s="388"/>
      <c r="L10" s="389"/>
      <c r="M10" s="390"/>
      <c r="N10" s="390"/>
      <c r="O10" s="380"/>
      <c r="P10" s="458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463"/>
      <c r="J11" s="387"/>
      <c r="K11" s="388"/>
      <c r="L11" s="389"/>
      <c r="M11" s="390"/>
      <c r="N11" s="390"/>
      <c r="O11" s="380"/>
      <c r="P11" s="458"/>
      <c r="Q11" s="392"/>
      <c r="R11" s="392"/>
    </row>
    <row r="12" spans="1:18">
      <c r="A12" s="868"/>
      <c r="B12" s="381">
        <v>0</v>
      </c>
      <c r="C12" s="462"/>
      <c r="D12" s="382"/>
      <c r="E12" s="383"/>
      <c r="F12" s="384" t="s">
        <v>236</v>
      </c>
      <c r="G12" s="460"/>
      <c r="H12" s="385">
        <f t="shared" si="3"/>
        <v>0</v>
      </c>
      <c r="I12" s="463"/>
      <c r="J12" s="387"/>
      <c r="K12" s="388"/>
      <c r="L12" s="389"/>
      <c r="M12" s="390"/>
      <c r="N12" s="390"/>
      <c r="O12" s="380"/>
      <c r="P12" s="458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463"/>
      <c r="J13" s="387"/>
      <c r="K13" s="388"/>
      <c r="L13" s="389"/>
      <c r="M13" s="390"/>
      <c r="N13" s="390"/>
      <c r="O13" s="380"/>
      <c r="P13" s="458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463"/>
      <c r="J14" s="387"/>
      <c r="K14" s="388"/>
      <c r="L14" s="389"/>
      <c r="M14" s="390"/>
      <c r="N14" s="390"/>
      <c r="O14" s="380"/>
      <c r="P14" s="458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463"/>
      <c r="J15" s="387"/>
      <c r="K15" s="388"/>
      <c r="L15" s="389"/>
      <c r="M15" s="390"/>
      <c r="N15" s="390"/>
      <c r="O15" s="380"/>
      <c r="P15" s="458"/>
      <c r="Q15" s="380"/>
      <c r="R15" s="380"/>
    </row>
    <row r="16" spans="1:18" ht="15.75" customHeight="1">
      <c r="A16" s="869"/>
      <c r="B16" s="381">
        <v>0</v>
      </c>
      <c r="C16" s="398" t="s">
        <v>546</v>
      </c>
      <c r="D16" s="852" t="s">
        <v>547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1784.6287878787894</v>
      </c>
      <c r="L16" s="404">
        <f>AVERAGE(L5:L15)</f>
        <v>144.6810606060607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548</v>
      </c>
      <c r="B17" s="381">
        <v>0</v>
      </c>
      <c r="C17" s="462"/>
      <c r="D17" s="382" t="s">
        <v>549</v>
      </c>
      <c r="E17" s="382"/>
      <c r="F17" s="384" t="s">
        <v>236</v>
      </c>
      <c r="G17" s="461">
        <v>1040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1782.8571428571411</v>
      </c>
      <c r="L17" s="389">
        <f>K17/J17</f>
        <v>178.28571428571411</v>
      </c>
      <c r="M17" s="390">
        <v>0.17013888888888887</v>
      </c>
      <c r="N17" s="390">
        <v>0.19444444444444445</v>
      </c>
      <c r="O17" s="380">
        <v>5</v>
      </c>
      <c r="P17" s="458">
        <f>(N17-M17)*24*60</f>
        <v>35.000000000000036</v>
      </c>
      <c r="Q17" s="380"/>
      <c r="R17" s="380"/>
    </row>
    <row r="18" spans="1:18" ht="15.75" customHeight="1">
      <c r="A18" s="870"/>
      <c r="B18" s="381">
        <v>0</v>
      </c>
      <c r="C18" s="462"/>
      <c r="D18" s="382" t="s">
        <v>261</v>
      </c>
      <c r="E18" s="382"/>
      <c r="F18" s="384" t="s">
        <v>236</v>
      </c>
      <c r="G18" s="460">
        <v>3392</v>
      </c>
      <c r="H18" s="385">
        <f t="shared" si="4"/>
        <v>0</v>
      </c>
      <c r="I18" s="463"/>
      <c r="J18" s="387">
        <v>9</v>
      </c>
      <c r="K18" s="388">
        <f t="shared" si="5"/>
        <v>1696</v>
      </c>
      <c r="L18" s="389">
        <f t="shared" ref="L18:L19" si="6">K18/J18</f>
        <v>188.44444444444446</v>
      </c>
      <c r="M18" s="390">
        <v>0.20138888888888887</v>
      </c>
      <c r="N18" s="390">
        <v>0.28472222222222221</v>
      </c>
      <c r="O18" s="380">
        <v>10</v>
      </c>
      <c r="P18" s="458">
        <f t="shared" ref="P18:P19" si="7">(N18-M18)*24*60</f>
        <v>120</v>
      </c>
      <c r="Q18" s="392"/>
      <c r="R18" s="392"/>
    </row>
    <row r="19" spans="1:18" ht="15.75" customHeight="1">
      <c r="A19" s="870"/>
      <c r="B19" s="381">
        <v>0</v>
      </c>
      <c r="C19" s="462"/>
      <c r="D19" s="382" t="s">
        <v>262</v>
      </c>
      <c r="E19" s="382"/>
      <c r="F19" s="384" t="s">
        <v>236</v>
      </c>
      <c r="G19" s="460">
        <v>2888</v>
      </c>
      <c r="H19" s="385">
        <f t="shared" si="4"/>
        <v>0</v>
      </c>
      <c r="I19" s="463"/>
      <c r="J19" s="387">
        <v>9</v>
      </c>
      <c r="K19" s="388">
        <f t="shared" si="5"/>
        <v>1732.8000000000006</v>
      </c>
      <c r="L19" s="389">
        <f t="shared" si="6"/>
        <v>192.53333333333342</v>
      </c>
      <c r="M19" s="390">
        <v>0.28819444444444448</v>
      </c>
      <c r="N19" s="390">
        <v>0.3576388888888889</v>
      </c>
      <c r="O19" s="380">
        <v>5</v>
      </c>
      <c r="P19" s="458">
        <f t="shared" si="7"/>
        <v>99.999999999999972</v>
      </c>
      <c r="Q19" s="392">
        <v>0.3576388888888889</v>
      </c>
      <c r="R19" s="392">
        <v>0.39930555555555558</v>
      </c>
    </row>
    <row r="20" spans="1:18" ht="15.75" customHeight="1">
      <c r="A20" s="871"/>
      <c r="B20" s="381">
        <v>0</v>
      </c>
      <c r="C20" s="462"/>
      <c r="D20" s="382"/>
      <c r="E20" s="382"/>
      <c r="F20" s="384" t="s">
        <v>236</v>
      </c>
      <c r="G20" s="460"/>
      <c r="H20" s="385">
        <f t="shared" si="4"/>
        <v>0</v>
      </c>
      <c r="I20" s="463"/>
      <c r="J20" s="387"/>
      <c r="K20" s="388"/>
      <c r="L20" s="389"/>
      <c r="M20" s="390"/>
      <c r="N20" s="390"/>
      <c r="O20" s="380"/>
      <c r="P20" s="458"/>
      <c r="Q20" s="392"/>
      <c r="R20" s="392"/>
    </row>
    <row r="21" spans="1:18" ht="15.75" customHeight="1">
      <c r="A21" s="871"/>
      <c r="B21" s="381">
        <v>0</v>
      </c>
      <c r="C21" s="462"/>
      <c r="D21" s="382"/>
      <c r="E21" s="382"/>
      <c r="F21" s="384" t="s">
        <v>236</v>
      </c>
      <c r="G21" s="460"/>
      <c r="H21" s="385"/>
      <c r="I21" s="463"/>
      <c r="J21" s="387"/>
      <c r="K21" s="388"/>
      <c r="L21" s="389"/>
      <c r="M21" s="390"/>
      <c r="N21" s="390"/>
      <c r="O21" s="380"/>
      <c r="P21" s="458"/>
      <c r="Q21" s="392"/>
      <c r="R21" s="392"/>
    </row>
    <row r="22" spans="1:18" ht="15.75" customHeight="1">
      <c r="A22" s="871"/>
      <c r="B22" s="381">
        <v>0</v>
      </c>
      <c r="C22" s="462"/>
      <c r="D22" s="382"/>
      <c r="E22" s="383"/>
      <c r="F22" s="384" t="s">
        <v>236</v>
      </c>
      <c r="G22" s="460"/>
      <c r="H22" s="385">
        <f t="shared" si="4"/>
        <v>0</v>
      </c>
      <c r="I22" s="463"/>
      <c r="J22" s="387"/>
      <c r="K22" s="388"/>
      <c r="L22" s="389"/>
      <c r="M22" s="390"/>
      <c r="N22" s="390"/>
      <c r="O22" s="380"/>
      <c r="P22" s="458"/>
      <c r="Q22" s="380"/>
      <c r="R22" s="380"/>
    </row>
    <row r="23" spans="1:18" ht="15.75" customHeight="1">
      <c r="A23" s="871"/>
      <c r="B23" s="381">
        <v>0</v>
      </c>
      <c r="C23" s="462"/>
      <c r="D23" s="382"/>
      <c r="E23" s="383"/>
      <c r="F23" s="384" t="s">
        <v>236</v>
      </c>
      <c r="G23" s="460"/>
      <c r="H23" s="385">
        <f t="shared" si="4"/>
        <v>0</v>
      </c>
      <c r="I23" s="463"/>
      <c r="J23" s="387"/>
      <c r="K23" s="388"/>
      <c r="L23" s="389"/>
      <c r="M23" s="390"/>
      <c r="N23" s="390"/>
      <c r="O23" s="380"/>
      <c r="P23" s="458"/>
      <c r="Q23" s="380"/>
      <c r="R23" s="380"/>
    </row>
    <row r="24" spans="1:18" ht="17.399999999999999" customHeight="1">
      <c r="A24" s="872"/>
      <c r="B24" s="381">
        <v>0</v>
      </c>
      <c r="C24" s="240" t="s">
        <v>550</v>
      </c>
      <c r="D24" s="852" t="s">
        <v>551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1737.2190476190474</v>
      </c>
      <c r="L24" s="404">
        <f>AVERAGE(L17:L23)</f>
        <v>186.421164021164</v>
      </c>
      <c r="M24" s="390"/>
      <c r="N24" s="390"/>
      <c r="O24" s="380"/>
      <c r="P24" s="380"/>
      <c r="Q24" s="380"/>
      <c r="R24" s="380"/>
    </row>
    <row r="25" spans="1:18">
      <c r="A25" s="859" t="s">
        <v>552</v>
      </c>
      <c r="B25" s="381" t="s">
        <v>240</v>
      </c>
      <c r="C25" s="408"/>
      <c r="D25" s="409" t="s">
        <v>265</v>
      </c>
      <c r="E25" s="410"/>
      <c r="F25" s="384">
        <v>18.53</v>
      </c>
      <c r="G25" s="461">
        <v>2187</v>
      </c>
      <c r="H25" s="385">
        <f t="shared" ref="H25:H37" si="8">F25*G25</f>
        <v>40525.11</v>
      </c>
      <c r="I25" s="463"/>
      <c r="J25" s="387">
        <v>3</v>
      </c>
      <c r="K25" s="388">
        <f t="shared" ref="K25:K30" si="9">G25/P25*60</f>
        <v>2916</v>
      </c>
      <c r="L25" s="389">
        <f t="shared" ref="L25:L30" si="10">K25/J25</f>
        <v>972</v>
      </c>
      <c r="M25" s="390">
        <v>0.18055555555555555</v>
      </c>
      <c r="N25" s="390">
        <v>0.21180555555555555</v>
      </c>
      <c r="O25" s="380">
        <v>20</v>
      </c>
      <c r="P25" s="458">
        <f>(N25-M25)*24*60</f>
        <v>45</v>
      </c>
      <c r="Q25" s="392"/>
      <c r="R25" s="392"/>
    </row>
    <row r="26" spans="1:18">
      <c r="A26" s="859"/>
      <c r="B26" s="381" t="s">
        <v>240</v>
      </c>
      <c r="C26" s="408"/>
      <c r="D26" s="382" t="s">
        <v>266</v>
      </c>
      <c r="E26" s="411"/>
      <c r="F26" s="384">
        <v>18.18</v>
      </c>
      <c r="G26" s="461">
        <v>2961</v>
      </c>
      <c r="H26" s="385">
        <f t="shared" si="8"/>
        <v>53830.979999999996</v>
      </c>
      <c r="I26" s="463"/>
      <c r="J26" s="387">
        <v>4</v>
      </c>
      <c r="K26" s="388">
        <f t="shared" si="9"/>
        <v>2865.4838709677429</v>
      </c>
      <c r="L26" s="389">
        <f t="shared" si="10"/>
        <v>716.37096774193571</v>
      </c>
      <c r="M26" s="390">
        <v>0.22916666666666666</v>
      </c>
      <c r="N26" s="390">
        <v>0.2722222222222222</v>
      </c>
      <c r="O26" s="380">
        <v>25</v>
      </c>
      <c r="P26" s="458">
        <f>(N26-M26)*24*60</f>
        <v>61.999999999999979</v>
      </c>
      <c r="Q26" s="392"/>
      <c r="R26" s="392"/>
    </row>
    <row r="27" spans="1:18">
      <c r="A27" s="859"/>
      <c r="B27" s="381" t="s">
        <v>314</v>
      </c>
      <c r="C27" s="408"/>
      <c r="D27" s="409" t="s">
        <v>553</v>
      </c>
      <c r="E27" s="411"/>
      <c r="F27" s="384">
        <v>22.32</v>
      </c>
      <c r="G27" s="461">
        <v>3641</v>
      </c>
      <c r="H27" s="385">
        <f t="shared" si="8"/>
        <v>81267.12</v>
      </c>
      <c r="I27" s="463"/>
      <c r="J27" s="387">
        <v>4</v>
      </c>
      <c r="K27" s="388">
        <f t="shared" si="9"/>
        <v>3076.9014084507048</v>
      </c>
      <c r="L27" s="389">
        <f t="shared" si="10"/>
        <v>769.22535211267621</v>
      </c>
      <c r="M27" s="390">
        <v>0.28263888888888888</v>
      </c>
      <c r="N27" s="390">
        <v>0.33194444444444443</v>
      </c>
      <c r="O27" s="380">
        <v>15</v>
      </c>
      <c r="P27" s="458">
        <f t="shared" ref="P27:P30" si="11">(N27-M27)*24*60</f>
        <v>70.999999999999986</v>
      </c>
      <c r="Q27" s="392">
        <v>0.33194444444444443</v>
      </c>
      <c r="R27" s="392">
        <v>0.37361111111111112</v>
      </c>
    </row>
    <row r="28" spans="1:18">
      <c r="A28" s="859"/>
      <c r="B28" s="381" t="s">
        <v>240</v>
      </c>
      <c r="C28" s="462"/>
      <c r="D28" s="410" t="s">
        <v>554</v>
      </c>
      <c r="E28" s="411"/>
      <c r="F28" s="384">
        <v>17.890909090909091</v>
      </c>
      <c r="G28" s="461">
        <v>2459</v>
      </c>
      <c r="H28" s="385">
        <f t="shared" si="8"/>
        <v>43993.745454545453</v>
      </c>
      <c r="I28" s="463"/>
      <c r="J28" s="387">
        <v>3</v>
      </c>
      <c r="K28" s="388">
        <f t="shared" si="9"/>
        <v>3207.3913043478206</v>
      </c>
      <c r="L28" s="389">
        <f t="shared" si="10"/>
        <v>1069.1304347826069</v>
      </c>
      <c r="M28" s="390">
        <v>0.38055555555555554</v>
      </c>
      <c r="N28" s="390">
        <v>0.41250000000000003</v>
      </c>
      <c r="O28" s="380">
        <v>10</v>
      </c>
      <c r="P28" s="458">
        <f t="shared" si="11"/>
        <v>46.000000000000078</v>
      </c>
      <c r="Q28" s="392"/>
      <c r="R28" s="392"/>
    </row>
    <row r="29" spans="1:18">
      <c r="A29" s="859"/>
      <c r="B29" s="381" t="s">
        <v>314</v>
      </c>
      <c r="C29" s="461"/>
      <c r="D29" s="382" t="s">
        <v>269</v>
      </c>
      <c r="E29" s="411"/>
      <c r="F29" s="384">
        <v>18.77</v>
      </c>
      <c r="G29" s="461">
        <v>1543</v>
      </c>
      <c r="H29" s="385">
        <f t="shared" si="8"/>
        <v>28962.11</v>
      </c>
      <c r="I29" s="463"/>
      <c r="J29" s="387">
        <v>4</v>
      </c>
      <c r="K29" s="388">
        <f t="shared" si="9"/>
        <v>2805.4545454545414</v>
      </c>
      <c r="L29" s="389">
        <f t="shared" si="10"/>
        <v>701.36363636363535</v>
      </c>
      <c r="M29" s="390">
        <v>0.42499999999999999</v>
      </c>
      <c r="N29" s="390">
        <v>0.44791666666666669</v>
      </c>
      <c r="O29" s="380">
        <v>18</v>
      </c>
      <c r="P29" s="458">
        <f t="shared" si="11"/>
        <v>33.000000000000043</v>
      </c>
      <c r="Q29" s="392"/>
      <c r="R29" s="392"/>
    </row>
    <row r="30" spans="1:18">
      <c r="A30" s="859"/>
      <c r="B30" s="381" t="s">
        <v>240</v>
      </c>
      <c r="C30" s="461"/>
      <c r="D30" s="409" t="s">
        <v>555</v>
      </c>
      <c r="E30" s="411"/>
      <c r="F30" s="384">
        <v>24.93</v>
      </c>
      <c r="G30" s="461">
        <v>729</v>
      </c>
      <c r="H30" s="385">
        <f t="shared" si="8"/>
        <v>18173.97</v>
      </c>
      <c r="I30" s="463"/>
      <c r="J30" s="387">
        <v>3</v>
      </c>
      <c r="K30" s="388">
        <f t="shared" si="9"/>
        <v>2915.999999999995</v>
      </c>
      <c r="L30" s="389">
        <f t="shared" si="10"/>
        <v>971.99999999999829</v>
      </c>
      <c r="M30" s="390">
        <v>0.46180555555555558</v>
      </c>
      <c r="N30" s="390">
        <v>0.47222222222222227</v>
      </c>
      <c r="O30" s="380">
        <v>20</v>
      </c>
      <c r="P30" s="458">
        <f t="shared" si="11"/>
        <v>15.000000000000027</v>
      </c>
      <c r="Q30" s="392"/>
      <c r="R30" s="392"/>
    </row>
    <row r="31" spans="1:18" ht="15.75" customHeight="1">
      <c r="A31" s="859"/>
      <c r="B31" s="381">
        <v>0</v>
      </c>
      <c r="C31" s="462"/>
      <c r="D31" s="409"/>
      <c r="E31" s="411"/>
      <c r="F31" s="384" t="s">
        <v>236</v>
      </c>
      <c r="G31" s="461"/>
      <c r="H31" s="385">
        <f t="shared" si="8"/>
        <v>0</v>
      </c>
      <c r="I31" s="463"/>
      <c r="J31" s="387"/>
      <c r="K31" s="388"/>
      <c r="L31" s="389"/>
      <c r="M31" s="390"/>
      <c r="N31" s="390"/>
      <c r="O31" s="380"/>
      <c r="P31" s="458"/>
      <c r="Q31" s="392"/>
      <c r="R31" s="392"/>
    </row>
    <row r="32" spans="1:18">
      <c r="A32" s="859"/>
      <c r="B32" s="381">
        <v>0</v>
      </c>
      <c r="C32" s="462"/>
      <c r="D32" s="409"/>
      <c r="E32" s="383"/>
      <c r="F32" s="384" t="s">
        <v>236</v>
      </c>
      <c r="G32" s="461"/>
      <c r="H32" s="385">
        <f t="shared" si="8"/>
        <v>0</v>
      </c>
      <c r="I32" s="463"/>
      <c r="J32" s="387"/>
      <c r="K32" s="388"/>
      <c r="L32" s="389"/>
      <c r="M32" s="390"/>
      <c r="N32" s="390"/>
      <c r="O32" s="380"/>
      <c r="P32" s="458"/>
      <c r="Q32" s="392"/>
      <c r="R32" s="392"/>
    </row>
    <row r="33" spans="1:18">
      <c r="A33" s="859"/>
      <c r="B33" s="381">
        <v>0</v>
      </c>
      <c r="C33" s="461"/>
      <c r="D33" s="412"/>
      <c r="E33" s="411"/>
      <c r="F33" s="384" t="s">
        <v>236</v>
      </c>
      <c r="G33" s="461"/>
      <c r="H33" s="385">
        <f t="shared" si="8"/>
        <v>0</v>
      </c>
      <c r="I33" s="463"/>
      <c r="J33" s="387"/>
      <c r="K33" s="388"/>
      <c r="L33" s="389"/>
      <c r="M33" s="390"/>
      <c r="N33" s="390"/>
      <c r="O33" s="380"/>
      <c r="P33" s="458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463"/>
      <c r="J34" s="387"/>
      <c r="K34" s="388"/>
      <c r="L34" s="389"/>
      <c r="M34" s="390"/>
      <c r="N34" s="390"/>
      <c r="O34" s="380"/>
      <c r="P34" s="458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463"/>
      <c r="J35" s="387"/>
      <c r="K35" s="388"/>
      <c r="L35" s="389"/>
      <c r="M35" s="390"/>
      <c r="N35" s="390"/>
      <c r="O35" s="380"/>
      <c r="P35" s="458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463"/>
      <c r="J36" s="387"/>
      <c r="K36" s="388"/>
      <c r="L36" s="389"/>
      <c r="M36" s="390"/>
      <c r="N36" s="390"/>
      <c r="O36" s="380"/>
      <c r="P36" s="458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463"/>
      <c r="J37" s="387"/>
      <c r="K37" s="388"/>
      <c r="L37" s="389"/>
      <c r="M37" s="390"/>
      <c r="N37" s="390"/>
      <c r="O37" s="380"/>
      <c r="P37" s="458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2964.538521536801</v>
      </c>
      <c r="L38" s="404">
        <f>AVERAGE(L25:L37)</f>
        <v>866.68173183347528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556</v>
      </c>
      <c r="B39" s="381" t="s">
        <v>240</v>
      </c>
      <c r="C39" s="462"/>
      <c r="D39" s="409" t="s">
        <v>557</v>
      </c>
      <c r="E39" s="383"/>
      <c r="F39" s="384">
        <v>16.66</v>
      </c>
      <c r="G39" s="461">
        <v>4744</v>
      </c>
      <c r="H39" s="385">
        <f t="shared" ref="H39:H47" si="12">F39*G39</f>
        <v>79035.039999999994</v>
      </c>
      <c r="I39" s="463"/>
      <c r="J39" s="387">
        <v>3</v>
      </c>
      <c r="K39" s="388">
        <f t="shared" ref="K39" si="13">G39/P39*60</f>
        <v>2846.4000000000005</v>
      </c>
      <c r="L39" s="389">
        <f t="shared" ref="L39" si="14">K39/J39</f>
        <v>948.80000000000018</v>
      </c>
      <c r="M39" s="390">
        <v>0.17361111111111113</v>
      </c>
      <c r="N39" s="390">
        <v>0.24305555555555555</v>
      </c>
      <c r="O39" s="380">
        <v>10</v>
      </c>
      <c r="P39" s="458">
        <f t="shared" ref="P39" si="15">(N39-M39)*24*60</f>
        <v>99.999999999999972</v>
      </c>
      <c r="Q39" s="392"/>
      <c r="R39" s="392"/>
    </row>
    <row r="40" spans="1:18">
      <c r="A40" s="849"/>
      <c r="B40" s="381">
        <v>0</v>
      </c>
      <c r="C40" s="462"/>
      <c r="D40" s="410"/>
      <c r="E40" s="383"/>
      <c r="F40" s="384" t="s">
        <v>236</v>
      </c>
      <c r="G40" s="461"/>
      <c r="H40" s="385">
        <f t="shared" si="12"/>
        <v>0</v>
      </c>
      <c r="I40" s="463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462"/>
      <c r="D41" s="410"/>
      <c r="E41" s="383"/>
      <c r="F41" s="384" t="s">
        <v>236</v>
      </c>
      <c r="G41" s="461"/>
      <c r="H41" s="385">
        <f t="shared" si="12"/>
        <v>0</v>
      </c>
      <c r="I41" s="46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462"/>
      <c r="D42" s="410"/>
      <c r="E42" s="383"/>
      <c r="F42" s="384" t="s">
        <v>236</v>
      </c>
      <c r="G42" s="461"/>
      <c r="H42" s="385">
        <f t="shared" si="12"/>
        <v>0</v>
      </c>
      <c r="I42" s="46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462"/>
      <c r="D43" s="412"/>
      <c r="E43" s="383"/>
      <c r="F43" s="384" t="s">
        <v>236</v>
      </c>
      <c r="G43" s="461"/>
      <c r="H43" s="385">
        <f t="shared" si="12"/>
        <v>0</v>
      </c>
      <c r="I43" s="463"/>
      <c r="J43" s="387"/>
      <c r="K43" s="388"/>
      <c r="L43" s="389"/>
      <c r="M43" s="390"/>
      <c r="N43" s="390"/>
      <c r="O43" s="380"/>
      <c r="P43" s="458"/>
      <c r="Q43" s="392"/>
      <c r="R43" s="392"/>
    </row>
    <row r="44" spans="1:18">
      <c r="A44" s="849"/>
      <c r="B44" s="381">
        <v>0</v>
      </c>
      <c r="C44" s="462"/>
      <c r="D44" s="410"/>
      <c r="E44" s="416"/>
      <c r="F44" s="384" t="s">
        <v>236</v>
      </c>
      <c r="G44" s="417"/>
      <c r="H44" s="418">
        <f t="shared" si="12"/>
        <v>0</v>
      </c>
      <c r="I44" s="464"/>
      <c r="J44" s="387"/>
      <c r="K44" s="388"/>
      <c r="L44" s="389"/>
      <c r="M44" s="390"/>
      <c r="N44" s="390"/>
      <c r="O44" s="380"/>
      <c r="P44" s="458"/>
      <c r="Q44" s="392"/>
      <c r="R44" s="392"/>
    </row>
    <row r="45" spans="1:18">
      <c r="A45" s="849"/>
      <c r="B45" s="381">
        <v>0</v>
      </c>
      <c r="C45" s="462"/>
      <c r="D45" s="410"/>
      <c r="E45" s="411"/>
      <c r="F45" s="384" t="s">
        <v>236</v>
      </c>
      <c r="G45" s="461"/>
      <c r="H45" s="385">
        <f t="shared" si="12"/>
        <v>0</v>
      </c>
      <c r="I45" s="463"/>
      <c r="J45" s="387"/>
      <c r="K45" s="388"/>
      <c r="L45" s="389"/>
      <c r="M45" s="390"/>
      <c r="N45" s="390"/>
      <c r="O45" s="380"/>
      <c r="P45" s="458"/>
      <c r="Q45" s="392"/>
      <c r="R45" s="392"/>
    </row>
    <row r="46" spans="1:18">
      <c r="A46" s="849"/>
      <c r="B46" s="381">
        <v>0</v>
      </c>
      <c r="C46" s="462"/>
      <c r="D46" s="412"/>
      <c r="E46" s="416"/>
      <c r="F46" s="384" t="s">
        <v>236</v>
      </c>
      <c r="G46" s="417"/>
      <c r="H46" s="418">
        <f t="shared" si="12"/>
        <v>0</v>
      </c>
      <c r="I46" s="464"/>
      <c r="J46" s="387"/>
      <c r="K46" s="388"/>
      <c r="L46" s="389"/>
      <c r="M46" s="390"/>
      <c r="N46" s="390"/>
      <c r="O46" s="380"/>
      <c r="P46" s="458"/>
      <c r="Q46" s="392"/>
      <c r="R46" s="392"/>
    </row>
    <row r="47" spans="1:18">
      <c r="A47" s="849"/>
      <c r="B47" s="381">
        <v>0</v>
      </c>
      <c r="C47" s="462"/>
      <c r="D47" s="410"/>
      <c r="E47" s="411"/>
      <c r="F47" s="384" t="s">
        <v>236</v>
      </c>
      <c r="G47" s="461"/>
      <c r="H47" s="385">
        <f t="shared" si="12"/>
        <v>0</v>
      </c>
      <c r="I47" s="463"/>
      <c r="J47" s="387"/>
      <c r="K47" s="388"/>
      <c r="L47" s="389"/>
      <c r="M47" s="390"/>
      <c r="N47" s="390"/>
      <c r="O47" s="380"/>
      <c r="P47" s="458"/>
      <c r="Q47" s="392"/>
      <c r="R47" s="392"/>
    </row>
    <row r="48" spans="1:18">
      <c r="A48" s="850"/>
      <c r="B48" s="381">
        <v>0</v>
      </c>
      <c r="C48" s="461"/>
      <c r="D48" s="410"/>
      <c r="E48" s="420"/>
      <c r="F48" s="384" t="s">
        <v>236</v>
      </c>
      <c r="G48" s="461"/>
      <c r="H48" s="385"/>
      <c r="I48" s="463"/>
      <c r="J48" s="387"/>
      <c r="K48" s="388"/>
      <c r="L48" s="389"/>
      <c r="M48" s="390"/>
      <c r="N48" s="390"/>
      <c r="O48" s="380"/>
      <c r="P48" s="458"/>
      <c r="Q48" s="392"/>
      <c r="R48" s="392"/>
    </row>
    <row r="49" spans="1:18">
      <c r="A49" s="850"/>
      <c r="B49" s="381">
        <v>0</v>
      </c>
      <c r="C49" s="461"/>
      <c r="D49" s="409"/>
      <c r="E49" s="421"/>
      <c r="F49" s="384" t="s">
        <v>236</v>
      </c>
      <c r="G49" s="380"/>
      <c r="H49" s="418">
        <f>F49*G49</f>
        <v>0</v>
      </c>
      <c r="I49" s="458"/>
      <c r="J49" s="387"/>
      <c r="K49" s="388"/>
      <c r="L49" s="389"/>
      <c r="M49" s="390"/>
      <c r="N49" s="390"/>
      <c r="O49" s="380"/>
      <c r="P49" s="458"/>
      <c r="Q49" s="392"/>
      <c r="R49" s="392"/>
    </row>
    <row r="50" spans="1:18">
      <c r="A50" s="850"/>
      <c r="B50" s="381">
        <v>0</v>
      </c>
      <c r="C50" s="461"/>
      <c r="D50" s="410"/>
      <c r="E50" s="421"/>
      <c r="F50" s="384" t="s">
        <v>236</v>
      </c>
      <c r="G50" s="380"/>
      <c r="H50" s="418">
        <f>F50*G50</f>
        <v>0</v>
      </c>
      <c r="I50" s="458"/>
      <c r="J50" s="387"/>
      <c r="K50" s="388"/>
      <c r="L50" s="389"/>
      <c r="M50" s="390"/>
      <c r="N50" s="390"/>
      <c r="O50" s="380"/>
      <c r="P50" s="458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551</v>
      </c>
      <c r="E51" s="852"/>
      <c r="F51" s="399"/>
      <c r="G51" s="404"/>
      <c r="H51" s="422"/>
      <c r="I51" s="423"/>
      <c r="J51" s="403">
        <f>AVERAGE(J38:J50)</f>
        <v>3.25</v>
      </c>
      <c r="K51" s="403">
        <f>AVERAGE(K38:K50)</f>
        <v>2905.469260768401</v>
      </c>
      <c r="L51" s="404">
        <f>AVERAGE(L38:L50)</f>
        <v>907.74086591673768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558</v>
      </c>
      <c r="B52" s="381" t="s">
        <v>240</v>
      </c>
      <c r="C52" s="462"/>
      <c r="D52" s="410" t="s">
        <v>275</v>
      </c>
      <c r="E52" s="425"/>
      <c r="F52" s="384">
        <v>25.03</v>
      </c>
      <c r="G52" s="461">
        <v>1171</v>
      </c>
      <c r="H52" s="385">
        <f>F52*G52</f>
        <v>29310.13</v>
      </c>
      <c r="I52" s="463"/>
      <c r="J52" s="387">
        <v>4</v>
      </c>
      <c r="K52" s="388">
        <f>G52/P52*60</f>
        <v>3345.7142857142917</v>
      </c>
      <c r="L52" s="389">
        <f>K52/J52</f>
        <v>836.42857142857292</v>
      </c>
      <c r="M52" s="390">
        <v>0.17361111111111113</v>
      </c>
      <c r="N52" s="390">
        <v>0.18819444444444444</v>
      </c>
      <c r="O52" s="388">
        <v>10</v>
      </c>
      <c r="P52" s="458">
        <f>(N52-M52)*24*60</f>
        <v>20.999999999999964</v>
      </c>
      <c r="Q52" s="392"/>
      <c r="R52" s="392"/>
    </row>
    <row r="53" spans="1:18" ht="15.6" customHeight="1">
      <c r="A53" s="854"/>
      <c r="B53" s="381" t="s">
        <v>240</v>
      </c>
      <c r="C53" s="462"/>
      <c r="D53" s="410" t="s">
        <v>276</v>
      </c>
      <c r="E53" s="426"/>
      <c r="F53" s="384">
        <v>24.82</v>
      </c>
      <c r="G53" s="393">
        <v>1510</v>
      </c>
      <c r="H53" s="385">
        <f t="shared" ref="H53:H116" si="16">F53*G53</f>
        <v>37478.199999999997</v>
      </c>
      <c r="I53" s="463"/>
      <c r="J53" s="387">
        <v>4</v>
      </c>
      <c r="K53" s="388">
        <f t="shared" ref="K53:K57" si="17">G53/P53*60</f>
        <v>3355.5555555555525</v>
      </c>
      <c r="L53" s="389">
        <f t="shared" ref="L53:L57" si="18">K53/J53</f>
        <v>838.88888888888812</v>
      </c>
      <c r="M53" s="390">
        <v>0.1986111111111111</v>
      </c>
      <c r="N53" s="390">
        <v>0.21736111111111112</v>
      </c>
      <c r="O53" s="388">
        <v>15</v>
      </c>
      <c r="P53" s="458">
        <f t="shared" ref="P53:P57" si="19">(N53-M53)*24*60</f>
        <v>27.000000000000025</v>
      </c>
      <c r="Q53" s="392"/>
      <c r="R53" s="392"/>
    </row>
    <row r="54" spans="1:18" ht="15.6" customHeight="1">
      <c r="A54" s="854"/>
      <c r="B54" s="381" t="s">
        <v>240</v>
      </c>
      <c r="C54" s="462"/>
      <c r="D54" s="410" t="s">
        <v>277</v>
      </c>
      <c r="E54" s="383"/>
      <c r="F54" s="384">
        <v>30</v>
      </c>
      <c r="G54" s="393">
        <v>1627</v>
      </c>
      <c r="H54" s="385">
        <f t="shared" si="16"/>
        <v>48810</v>
      </c>
      <c r="I54" s="463"/>
      <c r="J54" s="387">
        <v>4</v>
      </c>
      <c r="K54" s="388">
        <f t="shared" si="17"/>
        <v>3253.9999999999982</v>
      </c>
      <c r="L54" s="389">
        <f t="shared" si="18"/>
        <v>813.49999999999955</v>
      </c>
      <c r="M54" s="390">
        <v>0.22916666666666666</v>
      </c>
      <c r="N54" s="390">
        <v>0.25</v>
      </c>
      <c r="O54" s="388">
        <v>17</v>
      </c>
      <c r="P54" s="458">
        <f t="shared" si="19"/>
        <v>30.000000000000014</v>
      </c>
      <c r="Q54" s="392"/>
      <c r="R54" s="392"/>
    </row>
    <row r="55" spans="1:18" ht="15.6" customHeight="1">
      <c r="A55" s="854"/>
      <c r="B55" s="381" t="s">
        <v>240</v>
      </c>
      <c r="C55" s="462"/>
      <c r="D55" s="412" t="s">
        <v>559</v>
      </c>
      <c r="E55" s="411"/>
      <c r="F55" s="384">
        <v>30</v>
      </c>
      <c r="G55" s="393">
        <v>1530</v>
      </c>
      <c r="H55" s="385">
        <f t="shared" si="16"/>
        <v>45900</v>
      </c>
      <c r="I55" s="463"/>
      <c r="J55" s="387">
        <v>4</v>
      </c>
      <c r="K55" s="388">
        <f t="shared" si="17"/>
        <v>3400.0000000000018</v>
      </c>
      <c r="L55" s="389">
        <f t="shared" si="18"/>
        <v>850.00000000000045</v>
      </c>
      <c r="M55" s="390">
        <v>0.26041666666666669</v>
      </c>
      <c r="N55" s="390">
        <v>0.27916666666666667</v>
      </c>
      <c r="O55" s="388">
        <v>15</v>
      </c>
      <c r="P55" s="458">
        <f t="shared" si="19"/>
        <v>26.999999999999986</v>
      </c>
      <c r="Q55" s="392"/>
      <c r="R55" s="392"/>
    </row>
    <row r="56" spans="1:18" ht="15.6" customHeight="1">
      <c r="A56" s="854"/>
      <c r="B56" s="381" t="s">
        <v>240</v>
      </c>
      <c r="C56" s="462"/>
      <c r="D56" s="410" t="s">
        <v>560</v>
      </c>
      <c r="E56" s="411"/>
      <c r="F56" s="384">
        <v>27.48</v>
      </c>
      <c r="G56" s="393">
        <v>2706</v>
      </c>
      <c r="H56" s="385">
        <f t="shared" si="16"/>
        <v>74360.88</v>
      </c>
      <c r="I56" s="463"/>
      <c r="J56" s="387">
        <v>4</v>
      </c>
      <c r="K56" s="388">
        <f t="shared" si="17"/>
        <v>3247.2000000000012</v>
      </c>
      <c r="L56" s="389">
        <f t="shared" si="18"/>
        <v>811.8000000000003</v>
      </c>
      <c r="M56" s="390">
        <v>0.29305555555555557</v>
      </c>
      <c r="N56" s="390">
        <v>0.32777777777777778</v>
      </c>
      <c r="O56" s="388">
        <v>20</v>
      </c>
      <c r="P56" s="458">
        <f t="shared" si="19"/>
        <v>49.999999999999986</v>
      </c>
      <c r="Q56" s="392">
        <v>0.32777777777777778</v>
      </c>
      <c r="R56" s="392">
        <v>0.36944444444444446</v>
      </c>
    </row>
    <row r="57" spans="1:18" ht="15.75" customHeight="1">
      <c r="A57" s="854"/>
      <c r="B57" s="381" t="s">
        <v>240</v>
      </c>
      <c r="C57" s="240" t="s">
        <v>31</v>
      </c>
      <c r="D57" s="410" t="s">
        <v>561</v>
      </c>
      <c r="E57" s="411"/>
      <c r="F57" s="384">
        <v>23.8</v>
      </c>
      <c r="G57" s="393">
        <v>4901</v>
      </c>
      <c r="H57" s="385">
        <f t="shared" si="16"/>
        <v>116643.8</v>
      </c>
      <c r="I57" s="463"/>
      <c r="J57" s="387">
        <v>4</v>
      </c>
      <c r="K57" s="388">
        <f t="shared" si="17"/>
        <v>3267.3333333333335</v>
      </c>
      <c r="L57" s="389">
        <f t="shared" si="18"/>
        <v>816.83333333333337</v>
      </c>
      <c r="M57" s="390">
        <v>0.37638888888888888</v>
      </c>
      <c r="N57" s="390">
        <v>0.43888888888888888</v>
      </c>
      <c r="O57" s="388">
        <v>10</v>
      </c>
      <c r="P57" s="458">
        <f t="shared" si="19"/>
        <v>90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463"/>
      <c r="J58" s="387"/>
      <c r="K58" s="388"/>
      <c r="L58" s="389"/>
      <c r="M58" s="390"/>
      <c r="N58" s="390"/>
      <c r="O58" s="388"/>
      <c r="P58" s="458"/>
      <c r="Q58" s="392"/>
      <c r="R58" s="392"/>
    </row>
    <row r="59" spans="1:18" ht="15.6" customHeight="1">
      <c r="A59" s="854"/>
      <c r="B59" s="381">
        <v>0</v>
      </c>
      <c r="C59" s="462"/>
      <c r="D59" s="410"/>
      <c r="E59" s="411"/>
      <c r="F59" s="384" t="s">
        <v>236</v>
      </c>
      <c r="G59" s="393"/>
      <c r="H59" s="385">
        <f t="shared" si="16"/>
        <v>0</v>
      </c>
      <c r="I59" s="463"/>
      <c r="J59" s="387"/>
      <c r="K59" s="388"/>
      <c r="L59" s="389"/>
      <c r="M59" s="390"/>
      <c r="N59" s="390"/>
      <c r="O59" s="388"/>
      <c r="P59" s="458"/>
      <c r="Q59" s="392"/>
      <c r="R59" s="392"/>
    </row>
    <row r="60" spans="1:18" ht="15.6" customHeight="1">
      <c r="A60" s="854"/>
      <c r="B60" s="381">
        <v>0</v>
      </c>
      <c r="C60" s="462"/>
      <c r="D60" s="410"/>
      <c r="E60" s="429"/>
      <c r="F60" s="384" t="s">
        <v>236</v>
      </c>
      <c r="G60" s="393"/>
      <c r="H60" s="385">
        <f t="shared" si="16"/>
        <v>0</v>
      </c>
      <c r="I60" s="463"/>
      <c r="J60" s="387"/>
      <c r="K60" s="388"/>
      <c r="L60" s="389"/>
      <c r="M60" s="390"/>
      <c r="N60" s="390"/>
      <c r="O60" s="388"/>
      <c r="P60" s="458"/>
      <c r="Q60" s="392"/>
      <c r="R60" s="392"/>
    </row>
    <row r="61" spans="1:18" ht="15.6" customHeight="1">
      <c r="A61" s="854"/>
      <c r="B61" s="381">
        <v>0</v>
      </c>
      <c r="C61" s="462"/>
      <c r="D61" s="409"/>
      <c r="E61" s="411"/>
      <c r="F61" s="384" t="s">
        <v>236</v>
      </c>
      <c r="G61" s="393"/>
      <c r="H61" s="385">
        <f t="shared" si="16"/>
        <v>0</v>
      </c>
      <c r="I61" s="463"/>
      <c r="J61" s="387"/>
      <c r="K61" s="388"/>
      <c r="L61" s="389"/>
      <c r="M61" s="390"/>
      <c r="N61" s="390"/>
      <c r="O61" s="388"/>
      <c r="P61" s="458"/>
      <c r="Q61" s="392"/>
      <c r="R61" s="392"/>
    </row>
    <row r="62" spans="1:18" ht="15.6" customHeight="1">
      <c r="A62" s="854"/>
      <c r="B62" s="381">
        <v>0</v>
      </c>
      <c r="C62" s="462"/>
      <c r="D62" s="410"/>
      <c r="E62" s="430"/>
      <c r="F62" s="384" t="s">
        <v>236</v>
      </c>
      <c r="G62" s="393"/>
      <c r="H62" s="385">
        <f t="shared" si="16"/>
        <v>0</v>
      </c>
      <c r="I62" s="463"/>
      <c r="J62" s="387"/>
      <c r="K62" s="388"/>
      <c r="L62" s="389"/>
      <c r="M62" s="390"/>
      <c r="N62" s="390"/>
      <c r="O62" s="388"/>
      <c r="P62" s="458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64"/>
      <c r="J63" s="387"/>
      <c r="K63" s="388"/>
      <c r="L63" s="389"/>
      <c r="M63" s="390"/>
      <c r="N63" s="390"/>
      <c r="O63" s="380"/>
      <c r="P63" s="458"/>
      <c r="Q63" s="392"/>
      <c r="R63" s="392"/>
    </row>
    <row r="64" spans="1:18" ht="15.75" customHeight="1">
      <c r="A64" s="855"/>
      <c r="B64" s="381">
        <v>0</v>
      </c>
      <c r="C64" s="240" t="s">
        <v>562</v>
      </c>
      <c r="D64" s="852" t="s">
        <v>551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3311.6338624338628</v>
      </c>
      <c r="L64" s="404">
        <f>AVERAGE(L52:L63)</f>
        <v>827.90846560846569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563</v>
      </c>
      <c r="B65" s="381" t="s">
        <v>240</v>
      </c>
      <c r="C65" s="462"/>
      <c r="D65" s="410" t="s">
        <v>283</v>
      </c>
      <c r="E65" s="425"/>
      <c r="F65" s="384">
        <v>18.18</v>
      </c>
      <c r="G65" s="461">
        <v>1106</v>
      </c>
      <c r="H65" s="385">
        <f>F65*G65</f>
        <v>20107.079999999998</v>
      </c>
      <c r="I65" s="463"/>
      <c r="J65" s="387">
        <v>3</v>
      </c>
      <c r="K65" s="388">
        <f t="shared" ref="K65:K71" si="20">G65/P65*60</f>
        <v>3318.0000000000055</v>
      </c>
      <c r="L65" s="389">
        <f t="shared" ref="L65:L71" si="21">K65/J65</f>
        <v>1106.0000000000018</v>
      </c>
      <c r="M65" s="390">
        <v>0.17708333333333334</v>
      </c>
      <c r="N65" s="390">
        <v>0.19097222222222221</v>
      </c>
      <c r="O65" s="388">
        <v>15</v>
      </c>
      <c r="P65" s="458">
        <f>(N65-M65)*24*60</f>
        <v>19.999999999999968</v>
      </c>
      <c r="Q65" s="392"/>
      <c r="R65" s="392"/>
    </row>
    <row r="66" spans="1:18" ht="15.6" customHeight="1">
      <c r="A66" s="857"/>
      <c r="B66" s="381" t="s">
        <v>240</v>
      </c>
      <c r="C66" s="462"/>
      <c r="D66" s="432" t="s">
        <v>284</v>
      </c>
      <c r="E66" s="426"/>
      <c r="F66" s="384">
        <v>14.03</v>
      </c>
      <c r="G66" s="393">
        <v>4461</v>
      </c>
      <c r="H66" s="385">
        <f t="shared" ref="H66:H74" si="22">F66*G66</f>
        <v>62587.829999999994</v>
      </c>
      <c r="I66" s="463"/>
      <c r="J66" s="387">
        <v>3</v>
      </c>
      <c r="K66" s="388">
        <f t="shared" si="20"/>
        <v>3264.1463414634118</v>
      </c>
      <c r="L66" s="389">
        <f t="shared" si="21"/>
        <v>1088.0487804878039</v>
      </c>
      <c r="M66" s="390">
        <v>0.20138888888888887</v>
      </c>
      <c r="N66" s="390">
        <v>0.25833333333333336</v>
      </c>
      <c r="O66" s="388">
        <v>15</v>
      </c>
      <c r="P66" s="458">
        <f t="shared" ref="P66:P71" si="23">(N66-M66)*24*60</f>
        <v>82.000000000000071</v>
      </c>
      <c r="Q66" s="392"/>
      <c r="R66" s="392"/>
    </row>
    <row r="67" spans="1:18" ht="15.6" customHeight="1">
      <c r="A67" s="857"/>
      <c r="B67" s="381" t="s">
        <v>240</v>
      </c>
      <c r="C67" s="462"/>
      <c r="D67" s="409" t="s">
        <v>285</v>
      </c>
      <c r="E67" s="411"/>
      <c r="F67" s="384">
        <v>18.18</v>
      </c>
      <c r="G67" s="393">
        <v>1909</v>
      </c>
      <c r="H67" s="385">
        <f t="shared" si="22"/>
        <v>34705.620000000003</v>
      </c>
      <c r="I67" s="463"/>
      <c r="J67" s="387">
        <v>3</v>
      </c>
      <c r="K67" s="388">
        <f t="shared" si="20"/>
        <v>3272.5714285714253</v>
      </c>
      <c r="L67" s="389">
        <f t="shared" si="21"/>
        <v>1090.8571428571418</v>
      </c>
      <c r="M67" s="390">
        <v>0.2722222222222222</v>
      </c>
      <c r="N67" s="390">
        <v>0.29652777777777778</v>
      </c>
      <c r="O67" s="388">
        <v>20</v>
      </c>
      <c r="P67" s="458">
        <f t="shared" si="23"/>
        <v>35.000000000000036</v>
      </c>
      <c r="Q67" s="392">
        <v>0.29652777777777778</v>
      </c>
      <c r="R67" s="392">
        <v>0.33819444444444446</v>
      </c>
    </row>
    <row r="68" spans="1:18" ht="15.6" customHeight="1">
      <c r="A68" s="857"/>
      <c r="B68" s="381" t="s">
        <v>240</v>
      </c>
      <c r="C68" s="462"/>
      <c r="D68" s="410" t="s">
        <v>564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463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0.34513888888888888</v>
      </c>
      <c r="N68" s="390">
        <v>0.36319444444444443</v>
      </c>
      <c r="O68" s="388">
        <v>10</v>
      </c>
      <c r="P68" s="458">
        <f t="shared" si="23"/>
        <v>25.999999999999986</v>
      </c>
      <c r="Q68" s="392"/>
      <c r="R68" s="392"/>
    </row>
    <row r="69" spans="1:18" ht="15.6" customHeight="1">
      <c r="A69" s="857"/>
      <c r="B69" s="381" t="s">
        <v>240</v>
      </c>
      <c r="C69" s="462"/>
      <c r="D69" s="412" t="s">
        <v>565</v>
      </c>
      <c r="E69" s="411"/>
      <c r="F69" s="384">
        <v>20.72</v>
      </c>
      <c r="G69" s="393">
        <v>817</v>
      </c>
      <c r="H69" s="385">
        <f t="shared" si="22"/>
        <v>16928.239999999998</v>
      </c>
      <c r="I69" s="463"/>
      <c r="J69" s="387">
        <v>3</v>
      </c>
      <c r="K69" s="388">
        <f t="shared" si="20"/>
        <v>3267.9999999999941</v>
      </c>
      <c r="L69" s="389">
        <f t="shared" si="21"/>
        <v>1089.3333333333314</v>
      </c>
      <c r="M69" s="390">
        <v>0.37291666666666662</v>
      </c>
      <c r="N69" s="390">
        <v>0.3833333333333333</v>
      </c>
      <c r="O69" s="388">
        <v>14</v>
      </c>
      <c r="P69" s="458">
        <f t="shared" si="23"/>
        <v>15.000000000000027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6794</v>
      </c>
      <c r="H70" s="385">
        <f t="shared" si="22"/>
        <v>97057.142857142841</v>
      </c>
      <c r="I70" s="463"/>
      <c r="J70" s="387">
        <v>3</v>
      </c>
      <c r="K70" s="388">
        <f t="shared" si="20"/>
        <v>3235.2380952380945</v>
      </c>
      <c r="L70" s="389">
        <f t="shared" si="21"/>
        <v>1078.4126984126981</v>
      </c>
      <c r="M70" s="390">
        <v>0.39374999999999999</v>
      </c>
      <c r="N70" s="390">
        <v>0.48125000000000001</v>
      </c>
      <c r="O70" s="388">
        <v>15</v>
      </c>
      <c r="P70" s="458">
        <f t="shared" si="23"/>
        <v>126.00000000000003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566</v>
      </c>
      <c r="E71" s="411"/>
      <c r="F71" s="384">
        <v>24.76</v>
      </c>
      <c r="G71" s="428">
        <v>5480</v>
      </c>
      <c r="H71" s="385">
        <f t="shared" si="22"/>
        <v>135684.80000000002</v>
      </c>
      <c r="I71" s="463"/>
      <c r="J71" s="387">
        <v>4</v>
      </c>
      <c r="K71" s="388">
        <f t="shared" si="20"/>
        <v>3223.5294117647045</v>
      </c>
      <c r="L71" s="389">
        <f t="shared" si="21"/>
        <v>805.88235294117612</v>
      </c>
      <c r="M71" s="390">
        <v>0.49513888888888885</v>
      </c>
      <c r="N71" s="390">
        <v>0.56597222222222221</v>
      </c>
      <c r="O71" s="388">
        <v>20</v>
      </c>
      <c r="P71" s="458">
        <f t="shared" si="23"/>
        <v>102.00000000000004</v>
      </c>
      <c r="Q71" s="392"/>
      <c r="R71" s="392"/>
    </row>
    <row r="72" spans="1:18" ht="15.6" customHeight="1">
      <c r="A72" s="857"/>
      <c r="B72" s="381">
        <v>0</v>
      </c>
      <c r="C72" s="462"/>
      <c r="D72" s="412"/>
      <c r="E72" s="411"/>
      <c r="F72" s="384" t="s">
        <v>236</v>
      </c>
      <c r="G72" s="393"/>
      <c r="H72" s="385">
        <f t="shared" si="22"/>
        <v>0</v>
      </c>
      <c r="I72" s="463"/>
      <c r="J72" s="387"/>
      <c r="K72" s="388"/>
      <c r="L72" s="389"/>
      <c r="M72" s="390"/>
      <c r="N72" s="390"/>
      <c r="O72" s="388"/>
      <c r="P72" s="458"/>
      <c r="Q72" s="392"/>
      <c r="R72" s="392"/>
    </row>
    <row r="73" spans="1:18" ht="15.6" customHeight="1">
      <c r="A73" s="857"/>
      <c r="B73" s="381">
        <v>0</v>
      </c>
      <c r="C73" s="462"/>
      <c r="D73" s="410"/>
      <c r="E73" s="411"/>
      <c r="F73" s="384" t="s">
        <v>236</v>
      </c>
      <c r="G73" s="393"/>
      <c r="H73" s="385">
        <f t="shared" si="22"/>
        <v>0</v>
      </c>
      <c r="I73" s="463"/>
      <c r="J73" s="387"/>
      <c r="K73" s="388"/>
      <c r="L73" s="389"/>
      <c r="M73" s="390"/>
      <c r="N73" s="390"/>
      <c r="O73" s="388"/>
      <c r="P73" s="458"/>
      <c r="Q73" s="392"/>
      <c r="R73" s="392"/>
    </row>
    <row r="74" spans="1:18" ht="15.6" customHeight="1">
      <c r="A74" s="857"/>
      <c r="B74" s="381">
        <v>0</v>
      </c>
      <c r="C74" s="462"/>
      <c r="D74" s="412"/>
      <c r="E74" s="411"/>
      <c r="F74" s="384" t="s">
        <v>236</v>
      </c>
      <c r="G74" s="393"/>
      <c r="H74" s="385">
        <f t="shared" si="22"/>
        <v>0</v>
      </c>
      <c r="I74" s="463"/>
      <c r="J74" s="387"/>
      <c r="K74" s="388"/>
      <c r="L74" s="389"/>
      <c r="M74" s="390"/>
      <c r="N74" s="390"/>
      <c r="O74" s="388"/>
      <c r="P74" s="458"/>
      <c r="Q74" s="392"/>
      <c r="R74" s="392"/>
    </row>
    <row r="75" spans="1:18" ht="15.75" customHeight="1">
      <c r="A75" s="858"/>
      <c r="B75" s="381">
        <v>0</v>
      </c>
      <c r="C75" s="240" t="s">
        <v>567</v>
      </c>
      <c r="D75" s="852" t="s">
        <v>551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3282.629764851531</v>
      </c>
      <c r="L75" s="404">
        <f>AVERAGE(L65:L74)</f>
        <v>1055.8345714771208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58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461"/>
      <c r="H77" s="385">
        <f t="shared" si="16"/>
        <v>0</v>
      </c>
      <c r="I77" s="463"/>
      <c r="J77" s="387"/>
      <c r="K77" s="388"/>
      <c r="L77" s="389"/>
      <c r="M77" s="390"/>
      <c r="N77" s="390"/>
      <c r="O77" s="380"/>
      <c r="P77" s="458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463"/>
      <c r="J78" s="387"/>
      <c r="K78" s="388"/>
      <c r="L78" s="389"/>
      <c r="M78" s="390"/>
      <c r="N78" s="390"/>
      <c r="O78" s="380"/>
      <c r="P78" s="458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463"/>
      <c r="J79" s="387"/>
      <c r="K79" s="388"/>
      <c r="L79" s="389"/>
      <c r="M79" s="390"/>
      <c r="N79" s="390"/>
      <c r="O79" s="380"/>
      <c r="P79" s="458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463"/>
      <c r="J80" s="387"/>
      <c r="K80" s="388"/>
      <c r="L80" s="389"/>
      <c r="M80" s="390"/>
      <c r="N80" s="390"/>
      <c r="O80" s="380"/>
      <c r="P80" s="458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551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568</v>
      </c>
      <c r="B82" s="381" t="s">
        <v>240</v>
      </c>
      <c r="C82" s="408"/>
      <c r="D82" s="410" t="s">
        <v>569</v>
      </c>
      <c r="E82" s="438"/>
      <c r="F82" s="384">
        <v>22.32</v>
      </c>
      <c r="G82" s="413">
        <v>3222</v>
      </c>
      <c r="H82" s="439">
        <f t="shared" ref="H82:H90" si="24">F82*G82</f>
        <v>71915.040000000008</v>
      </c>
      <c r="I82" s="463"/>
      <c r="J82" s="387">
        <v>4</v>
      </c>
      <c r="K82" s="388">
        <f>G82/P82*60</f>
        <v>2974.1538461538426</v>
      </c>
      <c r="L82" s="389">
        <f t="shared" ref="L82:L84" si="25">K82/J82</f>
        <v>743.53846153846064</v>
      </c>
      <c r="M82" s="390">
        <v>0.72222222222222221</v>
      </c>
      <c r="N82" s="390">
        <v>0.76736111111111116</v>
      </c>
      <c r="O82" s="388">
        <v>20</v>
      </c>
      <c r="P82" s="458">
        <f>(N82-M82)*24*60</f>
        <v>65.000000000000085</v>
      </c>
      <c r="Q82" s="392"/>
      <c r="R82" s="392"/>
    </row>
    <row r="83" spans="1:18">
      <c r="A83" s="843"/>
      <c r="B83" s="381" t="s">
        <v>240</v>
      </c>
      <c r="C83" s="408"/>
      <c r="D83" s="410" t="s">
        <v>294</v>
      </c>
      <c r="E83" s="438"/>
      <c r="F83" s="384">
        <v>16.66</v>
      </c>
      <c r="G83" s="413">
        <v>5901</v>
      </c>
      <c r="H83" s="439">
        <f t="shared" si="24"/>
        <v>98310.66</v>
      </c>
      <c r="I83" s="463"/>
      <c r="J83" s="387">
        <v>4</v>
      </c>
      <c r="K83" s="388">
        <f t="shared" ref="K83:K84" si="26">G83/P83*60</f>
        <v>2723.538461538461</v>
      </c>
      <c r="L83" s="389">
        <f t="shared" si="25"/>
        <v>680.88461538461524</v>
      </c>
      <c r="M83" s="390">
        <v>0.78194444444444444</v>
      </c>
      <c r="N83" s="390">
        <v>0.87222222222222223</v>
      </c>
      <c r="O83" s="388">
        <v>21</v>
      </c>
      <c r="P83" s="458">
        <f t="shared" ref="P83:P84" si="27">(N83-M83)*24*60</f>
        <v>130.00000000000003</v>
      </c>
      <c r="Q83" s="392"/>
      <c r="R83" s="392"/>
    </row>
    <row r="84" spans="1:18">
      <c r="A84" s="843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8891</v>
      </c>
      <c r="H84" s="439">
        <f t="shared" si="24"/>
        <v>159068.07272727272</v>
      </c>
      <c r="I84" s="463"/>
      <c r="J84" s="387">
        <v>3</v>
      </c>
      <c r="K84" s="388">
        <f t="shared" si="26"/>
        <v>2807.6842105091127</v>
      </c>
      <c r="L84" s="389">
        <f t="shared" si="25"/>
        <v>935.89473683637095</v>
      </c>
      <c r="M84" s="390">
        <v>46272.887499999997</v>
      </c>
      <c r="N84" s="390">
        <v>46273.019444444442</v>
      </c>
      <c r="O84" s="388">
        <v>22</v>
      </c>
      <c r="P84" s="458">
        <f t="shared" si="27"/>
        <v>190.00000000116415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46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2"/>
      <c r="E86" s="438"/>
      <c r="F86" s="384" t="s">
        <v>236</v>
      </c>
      <c r="G86" s="461"/>
      <c r="H86" s="440">
        <f t="shared" si="24"/>
        <v>0</v>
      </c>
      <c r="I86" s="46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29"/>
      <c r="E87" s="438"/>
      <c r="F87" s="384" t="s">
        <v>236</v>
      </c>
      <c r="G87" s="461"/>
      <c r="H87" s="440">
        <f t="shared" si="24"/>
        <v>0</v>
      </c>
      <c r="I87" s="46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461"/>
      <c r="H88" s="440">
        <f t="shared" si="24"/>
        <v>0</v>
      </c>
      <c r="I88" s="46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461"/>
      <c r="H89" s="440">
        <f t="shared" si="24"/>
        <v>0</v>
      </c>
      <c r="I89" s="46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461"/>
      <c r="H90" s="440">
        <f t="shared" si="24"/>
        <v>0</v>
      </c>
      <c r="I90" s="46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552</v>
      </c>
      <c r="D91" s="844" t="s">
        <v>551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2835.1255060671388</v>
      </c>
      <c r="L91" s="404">
        <f>AVERAGE(L82:L90)</f>
        <v>786.77260458648232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570</v>
      </c>
      <c r="B92" s="381" t="s">
        <v>240</v>
      </c>
      <c r="C92" s="398"/>
      <c r="D92" s="444" t="s">
        <v>571</v>
      </c>
      <c r="E92" s="438"/>
      <c r="F92" s="384">
        <v>24.54</v>
      </c>
      <c r="G92" s="461">
        <v>1577</v>
      </c>
      <c r="H92" s="385">
        <f t="shared" ref="H92:H99" si="28">F92*G92</f>
        <v>38699.58</v>
      </c>
      <c r="I92" s="463"/>
      <c r="J92" s="387">
        <v>3</v>
      </c>
      <c r="K92" s="388">
        <f>G92/P92*60</f>
        <v>2200.4651162790697</v>
      </c>
      <c r="L92" s="389">
        <f t="shared" ref="L92:L93" si="29">K92/J92</f>
        <v>733.48837209302326</v>
      </c>
      <c r="M92" s="390">
        <v>0.72222222222222221</v>
      </c>
      <c r="N92" s="390">
        <v>0.75208333333333333</v>
      </c>
      <c r="O92" s="380">
        <v>20</v>
      </c>
      <c r="P92" s="458">
        <f>(N92-M92)*24*60</f>
        <v>43.000000000000007</v>
      </c>
      <c r="Q92" s="392"/>
      <c r="R92" s="392"/>
    </row>
    <row r="93" spans="1:18">
      <c r="A93" s="846"/>
      <c r="B93" s="381" t="s">
        <v>240</v>
      </c>
      <c r="C93" s="398"/>
      <c r="D93" s="410" t="s">
        <v>572</v>
      </c>
      <c r="E93" s="429"/>
      <c r="F93" s="384">
        <v>24.33</v>
      </c>
      <c r="G93" s="393">
        <v>1154</v>
      </c>
      <c r="H93" s="385">
        <f t="shared" si="28"/>
        <v>28076.82</v>
      </c>
      <c r="I93" s="463"/>
      <c r="J93" s="387">
        <v>4</v>
      </c>
      <c r="K93" s="388">
        <f t="shared" ref="K93" si="30">G93/P93*60</f>
        <v>2307.9999999999959</v>
      </c>
      <c r="L93" s="389">
        <f t="shared" si="29"/>
        <v>576.99999999999898</v>
      </c>
      <c r="M93" s="390">
        <v>0.76736111111111116</v>
      </c>
      <c r="N93" s="390">
        <v>0.78819444444444453</v>
      </c>
      <c r="O93" s="380">
        <v>22</v>
      </c>
      <c r="P93" s="458">
        <f>(N93-M93)*24*60</f>
        <v>30.000000000000053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463"/>
      <c r="J94" s="387"/>
      <c r="K94" s="388"/>
      <c r="L94" s="389"/>
      <c r="M94" s="390"/>
      <c r="N94" s="390"/>
      <c r="O94" s="380"/>
      <c r="P94" s="458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463"/>
      <c r="J95" s="387"/>
      <c r="K95" s="388"/>
      <c r="L95" s="389"/>
      <c r="M95" s="390"/>
      <c r="N95" s="390"/>
      <c r="O95" s="380"/>
      <c r="P95" s="458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463"/>
      <c r="J96" s="387"/>
      <c r="K96" s="388"/>
      <c r="L96" s="389"/>
      <c r="M96" s="390"/>
      <c r="N96" s="390"/>
      <c r="O96" s="380"/>
      <c r="P96" s="458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463"/>
      <c r="J97" s="387"/>
      <c r="K97" s="388"/>
      <c r="L97" s="389"/>
      <c r="M97" s="390"/>
      <c r="N97" s="390"/>
      <c r="O97" s="380"/>
      <c r="P97" s="458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463"/>
      <c r="J98" s="387"/>
      <c r="K98" s="388"/>
      <c r="L98" s="389"/>
      <c r="M98" s="390"/>
      <c r="N98" s="390"/>
      <c r="O98" s="380"/>
      <c r="P98" s="458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463"/>
      <c r="J99" s="387"/>
      <c r="K99" s="388"/>
      <c r="L99" s="389"/>
      <c r="M99" s="390"/>
      <c r="N99" s="390"/>
      <c r="O99" s="380"/>
      <c r="P99" s="458"/>
      <c r="Q99" s="392"/>
      <c r="R99" s="392"/>
    </row>
    <row r="100" spans="1:18" ht="15.75" customHeight="1">
      <c r="A100" s="847"/>
      <c r="B100" s="381">
        <v>0</v>
      </c>
      <c r="C100" s="240" t="s">
        <v>573</v>
      </c>
      <c r="D100" s="840" t="s">
        <v>551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2254.2325581395326</v>
      </c>
      <c r="L100" s="404">
        <f>AVERAGE(L92:L99)</f>
        <v>655.24418604651112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574</v>
      </c>
      <c r="B101" s="381" t="s">
        <v>240</v>
      </c>
      <c r="C101" s="240"/>
      <c r="D101" s="429" t="s">
        <v>301</v>
      </c>
      <c r="E101" s="456"/>
      <c r="F101" s="384">
        <v>25.03</v>
      </c>
      <c r="G101" s="461">
        <v>1591</v>
      </c>
      <c r="H101" s="385">
        <f t="shared" ref="H101:H110" si="31">F101*G101</f>
        <v>39822.730000000003</v>
      </c>
      <c r="I101" s="463"/>
      <c r="J101" s="387">
        <v>4</v>
      </c>
      <c r="K101" s="388">
        <f>G101/P101*60</f>
        <v>2983.1249999999964</v>
      </c>
      <c r="L101" s="389">
        <f t="shared" ref="L101:L106" si="32">K101/J101</f>
        <v>745.78124999999909</v>
      </c>
      <c r="M101" s="390">
        <v>0.72222222222222221</v>
      </c>
      <c r="N101" s="390">
        <v>0.74444444444444446</v>
      </c>
      <c r="O101" s="380">
        <v>20</v>
      </c>
      <c r="P101" s="388">
        <f t="shared" ref="P101:P103" si="33">(N101-M101)*24*60</f>
        <v>32.000000000000043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456"/>
      <c r="F102" s="384">
        <v>24.82</v>
      </c>
      <c r="G102" s="461">
        <v>2459</v>
      </c>
      <c r="H102" s="385">
        <f t="shared" si="31"/>
        <v>61032.38</v>
      </c>
      <c r="I102" s="463"/>
      <c r="J102" s="387">
        <v>4</v>
      </c>
      <c r="K102" s="388">
        <f t="shared" ref="K102:K106" si="34">G102/P102*60</f>
        <v>2950.8000000000106</v>
      </c>
      <c r="L102" s="389">
        <f t="shared" si="32"/>
        <v>737.70000000000266</v>
      </c>
      <c r="M102" s="390">
        <v>0.7597222222222223</v>
      </c>
      <c r="N102" s="390">
        <v>0.7944444444444444</v>
      </c>
      <c r="O102" s="380">
        <v>22</v>
      </c>
      <c r="P102" s="388">
        <f t="shared" si="33"/>
        <v>49.999999999999822</v>
      </c>
      <c r="Q102" s="392"/>
      <c r="R102" s="392"/>
    </row>
    <row r="103" spans="1:18">
      <c r="A103" s="832"/>
      <c r="B103" s="381" t="s">
        <v>240</v>
      </c>
      <c r="C103" s="240"/>
      <c r="D103" s="410" t="s">
        <v>575</v>
      </c>
      <c r="E103" s="410"/>
      <c r="F103" s="384">
        <v>30</v>
      </c>
      <c r="G103" s="461">
        <v>3747</v>
      </c>
      <c r="H103" s="385">
        <f t="shared" si="31"/>
        <v>112410</v>
      </c>
      <c r="I103" s="463"/>
      <c r="J103" s="387">
        <v>4</v>
      </c>
      <c r="K103" s="388">
        <f t="shared" si="34"/>
        <v>2997.5999999999981</v>
      </c>
      <c r="L103" s="389">
        <f t="shared" si="32"/>
        <v>749.39999999999952</v>
      </c>
      <c r="M103" s="390">
        <v>0.80902777777777779</v>
      </c>
      <c r="N103" s="390">
        <v>0.86111111111111116</v>
      </c>
      <c r="O103" s="380">
        <v>21</v>
      </c>
      <c r="P103" s="388">
        <f t="shared" si="33"/>
        <v>75.000000000000057</v>
      </c>
      <c r="Q103" s="392"/>
      <c r="R103" s="392"/>
    </row>
    <row r="104" spans="1:18">
      <c r="A104" s="832"/>
      <c r="B104" s="381" t="s">
        <v>240</v>
      </c>
      <c r="C104" s="240"/>
      <c r="D104" s="410" t="s">
        <v>576</v>
      </c>
      <c r="E104" s="429"/>
      <c r="F104" s="384">
        <v>24.76</v>
      </c>
      <c r="G104" s="461">
        <v>4669</v>
      </c>
      <c r="H104" s="385">
        <f t="shared" si="31"/>
        <v>115604.44</v>
      </c>
      <c r="I104" s="463"/>
      <c r="J104" s="387">
        <v>4</v>
      </c>
      <c r="K104" s="388">
        <f t="shared" si="34"/>
        <v>3112.666666666667</v>
      </c>
      <c r="L104" s="389">
        <f t="shared" si="32"/>
        <v>778.16666666666674</v>
      </c>
      <c r="M104" s="390">
        <v>0.875</v>
      </c>
      <c r="N104" s="390">
        <v>0.9375</v>
      </c>
      <c r="O104" s="380">
        <v>20</v>
      </c>
      <c r="P104" s="388">
        <f>(N104-M104)*24*60</f>
        <v>90</v>
      </c>
      <c r="Q104" s="392"/>
      <c r="R104" s="392"/>
    </row>
    <row r="105" spans="1:18">
      <c r="A105" s="832"/>
      <c r="B105" s="381" t="s">
        <v>240</v>
      </c>
      <c r="C105" s="240"/>
      <c r="D105" s="410" t="s">
        <v>577</v>
      </c>
      <c r="E105" s="412"/>
      <c r="F105" s="384">
        <v>23.8</v>
      </c>
      <c r="G105" s="461">
        <v>4130</v>
      </c>
      <c r="H105" s="385">
        <f t="shared" si="31"/>
        <v>98294</v>
      </c>
      <c r="I105" s="463"/>
      <c r="J105" s="387">
        <v>4</v>
      </c>
      <c r="K105" s="388">
        <f t="shared" si="34"/>
        <v>3176.9230768092793</v>
      </c>
      <c r="L105" s="389">
        <f t="shared" si="32"/>
        <v>794.23076920231983</v>
      </c>
      <c r="M105" s="390">
        <v>46272.95208333333</v>
      </c>
      <c r="N105" s="390">
        <v>46273.006249999999</v>
      </c>
      <c r="O105" s="380">
        <v>21</v>
      </c>
      <c r="P105" s="388">
        <f>(N105-M105)*24*60</f>
        <v>78.000000002793968</v>
      </c>
      <c r="Q105" s="389"/>
      <c r="R105" s="392"/>
    </row>
    <row r="106" spans="1:18">
      <c r="A106" s="832"/>
      <c r="B106" s="381" t="s">
        <v>240</v>
      </c>
      <c r="C106" s="240"/>
      <c r="D106" s="412" t="s">
        <v>306</v>
      </c>
      <c r="E106" s="456"/>
      <c r="F106" s="384">
        <v>16.7</v>
      </c>
      <c r="G106" s="393">
        <v>1456</v>
      </c>
      <c r="H106" s="385">
        <f t="shared" si="31"/>
        <v>24315.200000000001</v>
      </c>
      <c r="I106" s="463"/>
      <c r="J106" s="387">
        <v>3</v>
      </c>
      <c r="K106" s="388">
        <f t="shared" si="34"/>
        <v>2912</v>
      </c>
      <c r="L106" s="389">
        <f t="shared" si="32"/>
        <v>970.66666666666663</v>
      </c>
      <c r="M106" s="390">
        <v>2.0833333333333332E-2</v>
      </c>
      <c r="N106" s="390">
        <v>4.1666666666666664E-2</v>
      </c>
      <c r="O106" s="380">
        <v>21</v>
      </c>
      <c r="P106" s="388">
        <f>(N106-M106)*24*60</f>
        <v>30</v>
      </c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461"/>
      <c r="H107" s="385">
        <f t="shared" si="31"/>
        <v>0</v>
      </c>
      <c r="I107" s="46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461"/>
      <c r="H108" s="385">
        <f t="shared" si="31"/>
        <v>0</v>
      </c>
      <c r="I108" s="46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461"/>
      <c r="H109" s="385">
        <f t="shared" si="31"/>
        <v>0</v>
      </c>
      <c r="I109" s="46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461"/>
      <c r="H110" s="385">
        <f t="shared" si="31"/>
        <v>0</v>
      </c>
      <c r="I110" s="46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562</v>
      </c>
      <c r="D111" s="833" t="s">
        <v>551</v>
      </c>
      <c r="E111" s="834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3022.1857905793254</v>
      </c>
      <c r="L111" s="404">
        <f>AVERAGE(L101:L110)</f>
        <v>795.9908920892758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578</v>
      </c>
      <c r="B112" s="381" t="s">
        <v>240</v>
      </c>
      <c r="C112" s="240"/>
      <c r="D112" s="436" t="s">
        <v>579</v>
      </c>
      <c r="E112" s="449"/>
      <c r="F112" s="384">
        <v>18.18</v>
      </c>
      <c r="G112" s="461">
        <v>1608</v>
      </c>
      <c r="H112" s="439">
        <f t="shared" si="16"/>
        <v>29233.439999999999</v>
      </c>
      <c r="I112" s="463"/>
      <c r="J112" s="387">
        <v>3</v>
      </c>
      <c r="K112" s="388">
        <f t="shared" ref="K112:K116" si="35">G112/P112*60</f>
        <v>2923.6363636363599</v>
      </c>
      <c r="L112" s="389">
        <f t="shared" ref="L112:L116" si="36">K112/J112</f>
        <v>974.54545454545325</v>
      </c>
      <c r="M112" s="390">
        <v>0.72222222222222221</v>
      </c>
      <c r="N112" s="390">
        <v>0.74513888888888891</v>
      </c>
      <c r="O112" s="380">
        <v>20</v>
      </c>
      <c r="P112" s="458">
        <f t="shared" ref="P112:P116" si="37">(N112-M112)*24*60</f>
        <v>33.000000000000043</v>
      </c>
      <c r="Q112" s="380"/>
      <c r="R112" s="380"/>
    </row>
    <row r="113" spans="1:18">
      <c r="A113" s="835"/>
      <c r="B113" s="381" t="s">
        <v>240</v>
      </c>
      <c r="C113" s="408"/>
      <c r="D113" s="436" t="s">
        <v>309</v>
      </c>
      <c r="E113" s="436"/>
      <c r="F113" s="384">
        <v>18.18</v>
      </c>
      <c r="G113" s="461">
        <v>1650</v>
      </c>
      <c r="H113" s="439">
        <f t="shared" si="16"/>
        <v>29997</v>
      </c>
      <c r="I113" s="463"/>
      <c r="J113" s="387">
        <v>3</v>
      </c>
      <c r="K113" s="388">
        <f t="shared" si="35"/>
        <v>2999.9999999999964</v>
      </c>
      <c r="L113" s="389">
        <f t="shared" si="36"/>
        <v>999.99999999999875</v>
      </c>
      <c r="M113" s="390">
        <v>0.76041666666666663</v>
      </c>
      <c r="N113" s="390">
        <v>0.78333333333333333</v>
      </c>
      <c r="O113" s="380">
        <v>22</v>
      </c>
      <c r="P113" s="458">
        <f t="shared" si="37"/>
        <v>33.000000000000043</v>
      </c>
      <c r="Q113" s="392"/>
      <c r="R113" s="392"/>
    </row>
    <row r="114" spans="1:18">
      <c r="A114" s="835"/>
      <c r="B114" s="381" t="s">
        <v>240</v>
      </c>
      <c r="C114" s="408"/>
      <c r="D114" s="412" t="s">
        <v>310</v>
      </c>
      <c r="E114" s="410"/>
      <c r="F114" s="384">
        <v>28.57</v>
      </c>
      <c r="G114" s="461">
        <v>4354</v>
      </c>
      <c r="H114" s="439">
        <f t="shared" si="16"/>
        <v>124393.78</v>
      </c>
      <c r="I114" s="463"/>
      <c r="J114" s="387">
        <v>3</v>
      </c>
      <c r="K114" s="388">
        <f t="shared" si="35"/>
        <v>2902.666666666667</v>
      </c>
      <c r="L114" s="389">
        <f t="shared" si="36"/>
        <v>967.55555555555566</v>
      </c>
      <c r="M114" s="390">
        <v>0.79861111111111116</v>
      </c>
      <c r="N114" s="390">
        <v>0.86111111111111116</v>
      </c>
      <c r="O114" s="380">
        <v>22</v>
      </c>
      <c r="P114" s="458">
        <f t="shared" si="37"/>
        <v>90</v>
      </c>
      <c r="Q114" s="392"/>
      <c r="R114" s="392"/>
    </row>
    <row r="115" spans="1:18">
      <c r="A115" s="835"/>
      <c r="B115" s="381" t="s">
        <v>240</v>
      </c>
      <c r="C115" s="408"/>
      <c r="D115" s="410" t="s">
        <v>311</v>
      </c>
      <c r="E115" s="429"/>
      <c r="F115" s="384">
        <v>14.285714285714283</v>
      </c>
      <c r="G115" s="461">
        <v>12649</v>
      </c>
      <c r="H115" s="439">
        <f t="shared" si="16"/>
        <v>180699.99999999997</v>
      </c>
      <c r="I115" s="463"/>
      <c r="J115" s="387">
        <v>3</v>
      </c>
      <c r="K115" s="388">
        <f t="shared" si="35"/>
        <v>2976.2352940768847</v>
      </c>
      <c r="L115" s="389">
        <f t="shared" si="36"/>
        <v>992.07843135896155</v>
      </c>
      <c r="M115" s="390">
        <v>46272.875</v>
      </c>
      <c r="N115" s="390">
        <v>46273.052083333336</v>
      </c>
      <c r="O115" s="380">
        <v>20</v>
      </c>
      <c r="P115" s="458">
        <f t="shared" si="37"/>
        <v>255.00000000349246</v>
      </c>
      <c r="Q115" s="392"/>
      <c r="R115" s="392"/>
    </row>
    <row r="116" spans="1:18">
      <c r="A116" s="835"/>
      <c r="B116" s="381" t="s">
        <v>240</v>
      </c>
      <c r="C116" s="408"/>
      <c r="D116" s="410" t="s">
        <v>580</v>
      </c>
      <c r="E116" s="412"/>
      <c r="F116" s="384">
        <v>14.03</v>
      </c>
      <c r="G116" s="461">
        <v>9128</v>
      </c>
      <c r="H116" s="439">
        <f t="shared" si="16"/>
        <v>128065.84</v>
      </c>
      <c r="I116" s="463"/>
      <c r="J116" s="387">
        <v>3</v>
      </c>
      <c r="K116" s="388">
        <f t="shared" si="35"/>
        <v>2960.4324324324325</v>
      </c>
      <c r="L116" s="389">
        <f t="shared" si="36"/>
        <v>986.81081081081084</v>
      </c>
      <c r="M116" s="390">
        <v>6.5972222222222224E-2</v>
      </c>
      <c r="N116" s="441">
        <v>0.19444444444444445</v>
      </c>
      <c r="O116" s="380">
        <v>20</v>
      </c>
      <c r="P116" s="458">
        <f t="shared" si="37"/>
        <v>184.99999999999997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461"/>
      <c r="H117" s="439">
        <f t="shared" ref="H117:H123" si="38">F117*G117</f>
        <v>0</v>
      </c>
      <c r="I117" s="463"/>
      <c r="J117" s="387"/>
      <c r="K117" s="388"/>
      <c r="L117" s="389"/>
      <c r="M117" s="390"/>
      <c r="N117" s="390"/>
      <c r="O117" s="388"/>
      <c r="P117" s="458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461"/>
      <c r="H118" s="439">
        <f t="shared" si="38"/>
        <v>0</v>
      </c>
      <c r="I118" s="463"/>
      <c r="J118" s="387"/>
      <c r="K118" s="388"/>
      <c r="L118" s="389"/>
      <c r="M118" s="390"/>
      <c r="N118" s="390"/>
      <c r="O118" s="388"/>
      <c r="P118" s="458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461"/>
      <c r="H119" s="439">
        <f t="shared" si="38"/>
        <v>0</v>
      </c>
      <c r="I119" s="463"/>
      <c r="J119" s="387"/>
      <c r="K119" s="388"/>
      <c r="L119" s="389"/>
      <c r="M119" s="390"/>
      <c r="N119" s="390"/>
      <c r="O119" s="380"/>
      <c r="P119" s="458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461"/>
      <c r="H120" s="439">
        <f t="shared" si="38"/>
        <v>0</v>
      </c>
      <c r="I120" s="463"/>
      <c r="J120" s="387"/>
      <c r="K120" s="388"/>
      <c r="L120" s="389"/>
      <c r="M120" s="390"/>
      <c r="N120" s="390"/>
      <c r="O120" s="380"/>
      <c r="P120" s="458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461"/>
      <c r="H121" s="439">
        <f t="shared" si="38"/>
        <v>0</v>
      </c>
      <c r="I121" s="463"/>
      <c r="J121" s="387"/>
      <c r="K121" s="388"/>
      <c r="L121" s="389"/>
      <c r="M121" s="390"/>
      <c r="N121" s="390"/>
      <c r="O121" s="380"/>
      <c r="P121" s="458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461"/>
      <c r="H122" s="439">
        <f t="shared" si="38"/>
        <v>0</v>
      </c>
      <c r="I122" s="463"/>
      <c r="J122" s="387"/>
      <c r="K122" s="388"/>
      <c r="L122" s="389"/>
      <c r="M122" s="390"/>
      <c r="N122" s="390"/>
      <c r="O122" s="380"/>
      <c r="P122" s="458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461"/>
      <c r="H123" s="439">
        <f t="shared" si="38"/>
        <v>0</v>
      </c>
      <c r="I123" s="463"/>
      <c r="J123" s="387"/>
      <c r="K123" s="388"/>
      <c r="L123" s="389"/>
      <c r="M123" s="390"/>
      <c r="N123" s="390"/>
      <c r="O123" s="380"/>
      <c r="P123" s="458"/>
      <c r="Q123" s="392"/>
      <c r="R123" s="392"/>
    </row>
    <row r="124" spans="1:18" ht="17.399999999999999" customHeight="1">
      <c r="A124" s="835"/>
      <c r="B124" s="398">
        <v>0</v>
      </c>
      <c r="C124" s="240" t="s">
        <v>567</v>
      </c>
      <c r="D124" s="836" t="s">
        <v>551</v>
      </c>
      <c r="E124" s="836"/>
      <c r="F124" s="399"/>
      <c r="G124" s="442"/>
      <c r="H124" s="443"/>
      <c r="I124" s="402"/>
      <c r="J124" s="403">
        <f>AVERAGE(J112:J123)</f>
        <v>3</v>
      </c>
      <c r="K124" s="403">
        <f>AVERAGE(K112:K123)</f>
        <v>2952.5941513624684</v>
      </c>
      <c r="L124" s="404">
        <f>AVERAGE(L112:L123)</f>
        <v>984.19805045415592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V10" sqref="V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481</v>
      </c>
      <c r="B1" s="67"/>
      <c r="C1" s="67"/>
      <c r="D1" s="481" t="s">
        <v>482</v>
      </c>
      <c r="E1" s="69">
        <f>SUM(G5:G173)</f>
        <v>189024.20000000004</v>
      </c>
      <c r="F1" s="465" t="s">
        <v>3</v>
      </c>
      <c r="G1" s="71">
        <f>SUM(H5:H173)</f>
        <v>7614299.2892921502</v>
      </c>
      <c r="H1" s="482" t="s">
        <v>79</v>
      </c>
      <c r="I1" s="73">
        <f>M17+M30+M43+M56+M69+M82+M95+M108+M121+M134+M147+M160+M173</f>
        <v>192.75714285714284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483</v>
      </c>
      <c r="Q1" s="956"/>
      <c r="R1" s="956"/>
      <c r="S1" s="956"/>
      <c r="T1" s="956" t="s">
        <v>484</v>
      </c>
      <c r="U1" s="956"/>
      <c r="V1" s="956"/>
      <c r="W1" s="956"/>
      <c r="X1" s="956"/>
      <c r="Y1" s="956"/>
      <c r="Z1" s="74" t="s">
        <v>485</v>
      </c>
      <c r="AA1" s="74" t="s">
        <v>486</v>
      </c>
      <c r="AB1" s="963" t="s">
        <v>487</v>
      </c>
      <c r="AC1" s="964"/>
      <c r="AD1" s="74" t="s">
        <v>485</v>
      </c>
      <c r="AE1" s="74" t="s">
        <v>488</v>
      </c>
      <c r="AF1" s="956" t="s">
        <v>489</v>
      </c>
      <c r="AG1" s="957"/>
      <c r="AH1" s="957"/>
    </row>
    <row r="2" spans="1:34" ht="26.25" customHeight="1">
      <c r="A2" s="958" t="s">
        <v>543</v>
      </c>
      <c r="B2" s="958"/>
      <c r="C2" s="481"/>
      <c r="D2" s="481" t="s">
        <v>490</v>
      </c>
      <c r="E2" s="78">
        <f>AVERAGE(O17,O30,O43,O56,O69,O82,O95,O108,O121,O134,O147,O160,O173)</f>
        <v>122.72939026725447</v>
      </c>
      <c r="F2" s="79" t="s">
        <v>91</v>
      </c>
      <c r="G2" s="80">
        <f>G1/E1</f>
        <v>40.282140007957437</v>
      </c>
      <c r="H2" s="482" t="s">
        <v>92</v>
      </c>
      <c r="I2" s="482">
        <f>COUNT(I5:I173)</f>
        <v>10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11</v>
      </c>
      <c r="AE2" s="82">
        <f>AE17+AE30+AE43+AE56+AE69+AE82+AE95+AE108+AE121+AE134+AE147+AE160+AE173</f>
        <v>4</v>
      </c>
      <c r="AF2" s="957"/>
      <c r="AG2" s="957"/>
      <c r="AH2" s="957"/>
    </row>
    <row r="3" spans="1:34" ht="30.6" customHeight="1">
      <c r="A3" s="897" t="s">
        <v>491</v>
      </c>
      <c r="B3" s="897" t="s">
        <v>94</v>
      </c>
      <c r="C3" s="954"/>
      <c r="D3" s="897" t="s">
        <v>492</v>
      </c>
      <c r="E3" s="897"/>
      <c r="F3" s="954" t="s">
        <v>96</v>
      </c>
      <c r="G3" s="946" t="s">
        <v>97</v>
      </c>
      <c r="H3" s="954" t="s">
        <v>98</v>
      </c>
      <c r="I3" s="948" t="s">
        <v>493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494</v>
      </c>
      <c r="O3" s="926" t="s">
        <v>490</v>
      </c>
      <c r="P3" s="952" t="s">
        <v>495</v>
      </c>
      <c r="Q3" s="926" t="s">
        <v>490</v>
      </c>
      <c r="R3" s="953" t="s">
        <v>496</v>
      </c>
      <c r="S3" s="927" t="s">
        <v>497</v>
      </c>
      <c r="T3" s="946" t="s">
        <v>106</v>
      </c>
      <c r="U3" s="946"/>
      <c r="V3" s="947" t="s">
        <v>107</v>
      </c>
      <c r="W3" s="948" t="s">
        <v>498</v>
      </c>
      <c r="X3" s="946" t="s">
        <v>499</v>
      </c>
      <c r="Y3" s="946"/>
      <c r="Z3" s="949" t="s">
        <v>500</v>
      </c>
      <c r="AA3" s="950"/>
      <c r="AB3" s="959" t="s">
        <v>501</v>
      </c>
      <c r="AC3" s="960"/>
      <c r="AD3" s="961" t="s">
        <v>502</v>
      </c>
      <c r="AE3" s="962"/>
      <c r="AF3" s="951" t="s">
        <v>503</v>
      </c>
      <c r="AG3" s="953" t="s">
        <v>504</v>
      </c>
      <c r="AH3" s="927" t="s">
        <v>505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476" t="s">
        <v>113</v>
      </c>
      <c r="U4" s="476" t="s">
        <v>114</v>
      </c>
      <c r="V4" s="946"/>
      <c r="W4" s="948"/>
      <c r="X4" s="465" t="s">
        <v>506</v>
      </c>
      <c r="Y4" s="465" t="s">
        <v>36</v>
      </c>
      <c r="Z4" s="476" t="s">
        <v>507</v>
      </c>
      <c r="AA4" s="476" t="s">
        <v>508</v>
      </c>
      <c r="AB4" s="960"/>
      <c r="AC4" s="960"/>
      <c r="AD4" s="476" t="s">
        <v>509</v>
      </c>
      <c r="AE4" s="85" t="s">
        <v>510</v>
      </c>
      <c r="AF4" s="951"/>
      <c r="AG4" s="953"/>
      <c r="AH4" s="927"/>
    </row>
    <row r="5" spans="1:34" ht="18.75" customHeight="1">
      <c r="A5" s="943" t="s">
        <v>511</v>
      </c>
      <c r="B5" s="86" t="s">
        <v>237</v>
      </c>
      <c r="C5" s="87"/>
      <c r="D5" s="88" t="s">
        <v>121</v>
      </c>
      <c r="E5" s="89"/>
      <c r="F5" s="90">
        <v>37.83</v>
      </c>
      <c r="G5" s="91">
        <v>6476</v>
      </c>
      <c r="H5" s="92">
        <f t="shared" ref="H5:H16" si="0">F5*G5</f>
        <v>244987.08</v>
      </c>
      <c r="I5" s="477"/>
      <c r="J5" s="94">
        <v>20</v>
      </c>
      <c r="K5" s="91">
        <v>2400</v>
      </c>
      <c r="L5" s="95">
        <v>120</v>
      </c>
      <c r="M5" s="478">
        <v>20</v>
      </c>
      <c r="N5" s="91">
        <f t="shared" ref="N5:N13" si="1">G5/W5*60</f>
        <v>2299.1715976331357</v>
      </c>
      <c r="O5" s="95">
        <f t="shared" ref="O5:O13" si="2">N5/M5</f>
        <v>114.95857988165679</v>
      </c>
      <c r="P5" s="97">
        <f t="shared" ref="P5:P13" si="3">M5-J5</f>
        <v>0</v>
      </c>
      <c r="Q5" s="98">
        <f t="shared" ref="Q5:Q13" si="4">O5-L5</f>
        <v>-5.0414201183432112</v>
      </c>
      <c r="R5" s="468">
        <f t="shared" ref="R5:R13" si="5">O5/L5</f>
        <v>0.95798816568047329</v>
      </c>
      <c r="S5" s="912">
        <f>R17</f>
        <v>0.91780868067421484</v>
      </c>
      <c r="T5" s="101">
        <v>0.25</v>
      </c>
      <c r="U5" s="101">
        <v>0.36736111111111114</v>
      </c>
      <c r="V5" s="465">
        <v>5</v>
      </c>
      <c r="W5" s="477">
        <f>(U5-T5)*24*60</f>
        <v>169.00000000000003</v>
      </c>
      <c r="X5" s="465"/>
      <c r="Y5" s="465"/>
      <c r="Z5" s="102"/>
      <c r="AA5" s="102"/>
      <c r="AB5" s="897"/>
      <c r="AC5" s="897"/>
      <c r="AD5" s="103"/>
      <c r="AE5" s="103"/>
      <c r="AF5" s="97">
        <f t="shared" ref="AF5:AF70" si="6">N5-K5</f>
        <v>-100.82840236686434</v>
      </c>
      <c r="AG5" s="468">
        <f t="shared" ref="AG5:AG70" si="7">N5/K5</f>
        <v>0.95798816568047318</v>
      </c>
      <c r="AH5" s="912">
        <f>AG17</f>
        <v>0.91250091340097972</v>
      </c>
    </row>
    <row r="6" spans="1:34" ht="19.2" customHeight="1">
      <c r="A6" s="944"/>
      <c r="B6" s="86" t="s">
        <v>237</v>
      </c>
      <c r="C6" s="87"/>
      <c r="D6" s="88" t="s">
        <v>123</v>
      </c>
      <c r="E6" s="89"/>
      <c r="F6" s="90">
        <v>35.89</v>
      </c>
      <c r="G6" s="91">
        <v>3392</v>
      </c>
      <c r="H6" s="92">
        <f t="shared" si="0"/>
        <v>121738.88</v>
      </c>
      <c r="I6" s="477"/>
      <c r="J6" s="94">
        <v>18</v>
      </c>
      <c r="K6" s="91">
        <v>2571</v>
      </c>
      <c r="L6" s="95">
        <v>142.83333333333334</v>
      </c>
      <c r="M6" s="478">
        <v>17</v>
      </c>
      <c r="N6" s="91">
        <f t="shared" si="1"/>
        <v>2366.5116279069762</v>
      </c>
      <c r="O6" s="95">
        <f t="shared" si="2"/>
        <v>139.20656634746919</v>
      </c>
      <c r="P6" s="97">
        <f t="shared" si="3"/>
        <v>-1</v>
      </c>
      <c r="Q6" s="98">
        <f t="shared" si="4"/>
        <v>-3.6267669858641511</v>
      </c>
      <c r="R6" s="468">
        <f t="shared" si="5"/>
        <v>0.97460839916547848</v>
      </c>
      <c r="S6" s="912"/>
      <c r="T6" s="101">
        <v>0.38263888888888892</v>
      </c>
      <c r="U6" s="101">
        <v>0.44236111111111115</v>
      </c>
      <c r="V6" s="465">
        <v>22</v>
      </c>
      <c r="W6" s="477">
        <f t="shared" ref="W6:W17" si="8">(U6-T6)*24*60</f>
        <v>86.000000000000014</v>
      </c>
      <c r="X6" s="104">
        <v>0.37222222222222223</v>
      </c>
      <c r="Y6" s="104">
        <v>0.38125000000000003</v>
      </c>
      <c r="Z6" s="105"/>
      <c r="AA6" s="105"/>
      <c r="AB6" s="897"/>
      <c r="AC6" s="897"/>
      <c r="AD6" s="466">
        <v>1</v>
      </c>
      <c r="AE6" s="466"/>
      <c r="AF6" s="97">
        <f t="shared" si="6"/>
        <v>-204.48837209302383</v>
      </c>
      <c r="AG6" s="468">
        <f t="shared" si="7"/>
        <v>0.92046348810072975</v>
      </c>
      <c r="AH6" s="912"/>
    </row>
    <row r="7" spans="1:34" ht="19.2" customHeight="1">
      <c r="A7" s="944"/>
      <c r="B7" s="86" t="s">
        <v>237</v>
      </c>
      <c r="C7" s="87"/>
      <c r="D7" s="88" t="s">
        <v>125</v>
      </c>
      <c r="E7" s="89"/>
      <c r="F7" s="90">
        <v>28.86</v>
      </c>
      <c r="G7" s="91">
        <v>1325</v>
      </c>
      <c r="H7" s="92">
        <f t="shared" si="0"/>
        <v>38239.5</v>
      </c>
      <c r="I7" s="477"/>
      <c r="J7" s="94">
        <v>17</v>
      </c>
      <c r="K7" s="91">
        <v>2571</v>
      </c>
      <c r="L7" s="95">
        <v>151.23529411764707</v>
      </c>
      <c r="M7" s="478">
        <v>17</v>
      </c>
      <c r="N7" s="91">
        <f t="shared" si="1"/>
        <v>2271.4285714285693</v>
      </c>
      <c r="O7" s="95">
        <f t="shared" si="2"/>
        <v>133.61344537815114</v>
      </c>
      <c r="P7" s="97">
        <f t="shared" si="3"/>
        <v>0</v>
      </c>
      <c r="Q7" s="98">
        <f t="shared" si="4"/>
        <v>-17.621848739495931</v>
      </c>
      <c r="R7" s="468">
        <f t="shared" si="5"/>
        <v>0.88348058009668196</v>
      </c>
      <c r="S7" s="912"/>
      <c r="T7" s="101">
        <v>0.4465277777777778</v>
      </c>
      <c r="U7" s="101">
        <v>0.47083333333333338</v>
      </c>
      <c r="V7" s="465">
        <v>6</v>
      </c>
      <c r="W7" s="477">
        <f t="shared" si="8"/>
        <v>35.000000000000036</v>
      </c>
      <c r="X7" s="104"/>
      <c r="Y7" s="104"/>
      <c r="Z7" s="105"/>
      <c r="AA7" s="105"/>
      <c r="AB7" s="897"/>
      <c r="AC7" s="897"/>
      <c r="AD7" s="466"/>
      <c r="AE7" s="466"/>
      <c r="AF7" s="97">
        <f t="shared" si="6"/>
        <v>-299.57142857143072</v>
      </c>
      <c r="AG7" s="468">
        <f t="shared" si="7"/>
        <v>0.88348058009668196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1094</v>
      </c>
      <c r="H8" s="92">
        <f t="shared" si="0"/>
        <v>40182.619999999995</v>
      </c>
      <c r="I8" s="477"/>
      <c r="J8" s="94">
        <v>18</v>
      </c>
      <c r="K8" s="91">
        <v>2571</v>
      </c>
      <c r="L8" s="95">
        <v>142.83333333333334</v>
      </c>
      <c r="M8" s="478">
        <v>18</v>
      </c>
      <c r="N8" s="91">
        <f t="shared" si="1"/>
        <v>2344.2857142857092</v>
      </c>
      <c r="O8" s="95">
        <f t="shared" si="2"/>
        <v>130.23809523809496</v>
      </c>
      <c r="P8" s="97">
        <f t="shared" si="3"/>
        <v>0</v>
      </c>
      <c r="Q8" s="98">
        <f t="shared" si="4"/>
        <v>-12.595238095238386</v>
      </c>
      <c r="R8" s="468">
        <f t="shared" si="5"/>
        <v>0.91181863643940453</v>
      </c>
      <c r="S8" s="912"/>
      <c r="T8" s="101">
        <v>0.51111111111111118</v>
      </c>
      <c r="U8" s="101">
        <v>0.53055555555555567</v>
      </c>
      <c r="V8" s="465">
        <v>5</v>
      </c>
      <c r="W8" s="477">
        <f t="shared" si="8"/>
        <v>28.00000000000006</v>
      </c>
      <c r="X8" s="104"/>
      <c r="Y8" s="104"/>
      <c r="Z8" s="105"/>
      <c r="AA8" s="105"/>
      <c r="AB8" s="897"/>
      <c r="AC8" s="897"/>
      <c r="AD8" s="466"/>
      <c r="AE8" s="466"/>
      <c r="AF8" s="97">
        <f t="shared" si="6"/>
        <v>-226.71428571429078</v>
      </c>
      <c r="AG8" s="468">
        <f t="shared" si="7"/>
        <v>0.91181863643940464</v>
      </c>
      <c r="AH8" s="912"/>
    </row>
    <row r="9" spans="1:34" ht="19.2" customHeight="1">
      <c r="A9" s="944"/>
      <c r="B9" s="86" t="s">
        <v>237</v>
      </c>
      <c r="C9" s="108"/>
      <c r="D9" s="88" t="s">
        <v>126</v>
      </c>
      <c r="E9" s="109"/>
      <c r="F9" s="90">
        <v>31.11</v>
      </c>
      <c r="G9" s="91">
        <v>2404</v>
      </c>
      <c r="H9" s="92">
        <f t="shared" si="0"/>
        <v>74788.44</v>
      </c>
      <c r="I9" s="466"/>
      <c r="J9" s="94">
        <v>18</v>
      </c>
      <c r="K9" s="91">
        <v>2769</v>
      </c>
      <c r="L9" s="95">
        <v>153.83333333333334</v>
      </c>
      <c r="M9" s="478">
        <v>19</v>
      </c>
      <c r="N9" s="91">
        <f t="shared" si="1"/>
        <v>2404.0000000000023</v>
      </c>
      <c r="O9" s="95">
        <f t="shared" si="2"/>
        <v>126.5263157894738</v>
      </c>
      <c r="P9" s="97">
        <f t="shared" si="3"/>
        <v>1</v>
      </c>
      <c r="Q9" s="98">
        <f t="shared" si="4"/>
        <v>-27.307017543859544</v>
      </c>
      <c r="R9" s="468">
        <f t="shared" si="5"/>
        <v>0.82248959343103223</v>
      </c>
      <c r="S9" s="912"/>
      <c r="T9" s="101">
        <v>0.53472222222222232</v>
      </c>
      <c r="U9" s="101">
        <v>0.57638888888888895</v>
      </c>
      <c r="V9" s="465">
        <v>6</v>
      </c>
      <c r="W9" s="477">
        <f t="shared" si="8"/>
        <v>59.999999999999943</v>
      </c>
      <c r="X9" s="104"/>
      <c r="Y9" s="104"/>
      <c r="Z9" s="105"/>
      <c r="AA9" s="105"/>
      <c r="AB9" s="897"/>
      <c r="AC9" s="897"/>
      <c r="AD9" s="466"/>
      <c r="AE9" s="466"/>
      <c r="AF9" s="97">
        <f t="shared" si="6"/>
        <v>-364.99999999999773</v>
      </c>
      <c r="AG9" s="468">
        <f t="shared" si="7"/>
        <v>0.86818345973275635</v>
      </c>
      <c r="AH9" s="912"/>
    </row>
    <row r="10" spans="1:34" ht="19.2" customHeight="1">
      <c r="A10" s="94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3072</v>
      </c>
      <c r="H10" s="92">
        <f t="shared" si="0"/>
        <v>118210.56</v>
      </c>
      <c r="I10" s="477"/>
      <c r="J10" s="94">
        <v>19</v>
      </c>
      <c r="K10" s="91">
        <v>2769</v>
      </c>
      <c r="L10" s="95">
        <v>145.73684210526315</v>
      </c>
      <c r="M10" s="478">
        <v>19</v>
      </c>
      <c r="N10" s="91">
        <f t="shared" si="1"/>
        <v>2559.9999999999982</v>
      </c>
      <c r="O10" s="95">
        <f t="shared" si="2"/>
        <v>134.73684210526307</v>
      </c>
      <c r="P10" s="97">
        <f t="shared" si="3"/>
        <v>0</v>
      </c>
      <c r="Q10" s="98">
        <f t="shared" si="4"/>
        <v>-11.000000000000085</v>
      </c>
      <c r="R10" s="468">
        <f t="shared" si="5"/>
        <v>0.92452148790176902</v>
      </c>
      <c r="S10" s="913"/>
      <c r="T10" s="101">
        <v>0.58125000000000004</v>
      </c>
      <c r="U10" s="101">
        <v>0.63125000000000009</v>
      </c>
      <c r="V10" s="465">
        <v>7</v>
      </c>
      <c r="W10" s="477">
        <f t="shared" si="8"/>
        <v>72.000000000000057</v>
      </c>
      <c r="X10" s="104"/>
      <c r="Y10" s="104"/>
      <c r="Z10" s="105"/>
      <c r="AA10" s="105"/>
      <c r="AB10" s="897"/>
      <c r="AC10" s="897"/>
      <c r="AD10" s="466"/>
      <c r="AE10" s="466"/>
      <c r="AF10" s="97">
        <f>N10-K10</f>
        <v>-209.00000000000182</v>
      </c>
      <c r="AG10" s="468">
        <f>N10/K10</f>
        <v>0.92452148790176891</v>
      </c>
      <c r="AH10" s="913"/>
    </row>
    <row r="11" spans="1:34" ht="19.2" customHeight="1">
      <c r="A11" s="94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4240</v>
      </c>
      <c r="H11" s="92">
        <f t="shared" si="0"/>
        <v>160272</v>
      </c>
      <c r="I11" s="477"/>
      <c r="J11" s="94">
        <v>20</v>
      </c>
      <c r="K11" s="91">
        <v>2769</v>
      </c>
      <c r="L11" s="95">
        <v>138.44999999999999</v>
      </c>
      <c r="M11" s="478">
        <v>19</v>
      </c>
      <c r="N11" s="91">
        <f t="shared" si="1"/>
        <v>2569.6969696969704</v>
      </c>
      <c r="O11" s="95">
        <f t="shared" si="2"/>
        <v>135.24720893141949</v>
      </c>
      <c r="P11" s="97">
        <f t="shared" si="3"/>
        <v>-1</v>
      </c>
      <c r="Q11" s="98">
        <f t="shared" si="4"/>
        <v>-3.2027910685804954</v>
      </c>
      <c r="R11" s="468">
        <f t="shared" si="5"/>
        <v>0.97686680340498022</v>
      </c>
      <c r="S11" s="913"/>
      <c r="T11" s="101">
        <v>0.64722222222222237</v>
      </c>
      <c r="U11" s="101">
        <v>0.71597222222222234</v>
      </c>
      <c r="V11" s="465">
        <v>23</v>
      </c>
      <c r="W11" s="477">
        <f t="shared" si="8"/>
        <v>98.999999999999972</v>
      </c>
      <c r="X11" s="104">
        <v>0.63611111111111118</v>
      </c>
      <c r="Y11" s="104">
        <v>0.64583333333333337</v>
      </c>
      <c r="Z11" s="105"/>
      <c r="AA11" s="105"/>
      <c r="AB11" s="897"/>
      <c r="AC11" s="897"/>
      <c r="AD11" s="466"/>
      <c r="AE11" s="466"/>
      <c r="AF11" s="97">
        <f>N11-K11</f>
        <v>-199.30303030302957</v>
      </c>
      <c r="AG11" s="468">
        <f>N11/K11</f>
        <v>0.92802346323473106</v>
      </c>
      <c r="AH11" s="913"/>
    </row>
    <row r="12" spans="1:34" ht="19.2" customHeight="1">
      <c r="A12" s="945"/>
      <c r="B12" s="86" t="s">
        <v>239</v>
      </c>
      <c r="C12" s="87"/>
      <c r="D12" s="110" t="s">
        <v>134</v>
      </c>
      <c r="E12" s="89"/>
      <c r="F12" s="90">
        <v>49.91</v>
      </c>
      <c r="G12" s="91">
        <v>833.6</v>
      </c>
      <c r="H12" s="92">
        <f t="shared" si="0"/>
        <v>41604.975999999995</v>
      </c>
      <c r="I12" s="477">
        <v>1</v>
      </c>
      <c r="J12" s="94">
        <v>17</v>
      </c>
      <c r="K12" s="91">
        <v>1565</v>
      </c>
      <c r="L12" s="95">
        <v>92.058823529411768</v>
      </c>
      <c r="M12" s="478">
        <v>17</v>
      </c>
      <c r="N12" s="91">
        <f t="shared" si="1"/>
        <v>1471.0588235294099</v>
      </c>
      <c r="O12" s="95">
        <f t="shared" si="2"/>
        <v>86.532871972318233</v>
      </c>
      <c r="P12" s="97">
        <f t="shared" si="3"/>
        <v>0</v>
      </c>
      <c r="Q12" s="98">
        <f t="shared" si="4"/>
        <v>-5.5259515570935349</v>
      </c>
      <c r="R12" s="468">
        <f t="shared" si="5"/>
        <v>0.93997368915617252</v>
      </c>
      <c r="S12" s="913"/>
      <c r="T12" s="101">
        <v>0.72152777777777788</v>
      </c>
      <c r="U12" s="101">
        <v>0.74513888888888902</v>
      </c>
      <c r="V12" s="465">
        <v>8</v>
      </c>
      <c r="W12" s="477">
        <f t="shared" si="8"/>
        <v>34.000000000000043</v>
      </c>
      <c r="X12" s="104"/>
      <c r="Y12" s="104"/>
      <c r="Z12" s="105"/>
      <c r="AA12" s="105"/>
      <c r="AB12" s="897"/>
      <c r="AC12" s="897"/>
      <c r="AD12" s="466"/>
      <c r="AE12" s="466"/>
      <c r="AF12" s="97">
        <f t="shared" si="6"/>
        <v>-93.941176470590108</v>
      </c>
      <c r="AG12" s="468">
        <f t="shared" si="7"/>
        <v>0.93997368915617241</v>
      </c>
      <c r="AH12" s="913"/>
    </row>
    <row r="13" spans="1:34" ht="19.2" customHeight="1">
      <c r="A13" s="945"/>
      <c r="B13" s="86" t="s">
        <v>239</v>
      </c>
      <c r="C13" s="111"/>
      <c r="D13" s="110" t="s">
        <v>137</v>
      </c>
      <c r="E13" s="112"/>
      <c r="F13" s="90">
        <v>49.91</v>
      </c>
      <c r="G13" s="113">
        <v>1332.3</v>
      </c>
      <c r="H13" s="92">
        <f t="shared" si="0"/>
        <v>66495.092999999993</v>
      </c>
      <c r="I13" s="479"/>
      <c r="J13" s="94">
        <v>17</v>
      </c>
      <c r="K13" s="91">
        <v>1565</v>
      </c>
      <c r="L13" s="95">
        <v>92.058823529411768</v>
      </c>
      <c r="M13" s="115">
        <v>17</v>
      </c>
      <c r="N13" s="91">
        <f t="shared" si="1"/>
        <v>1378.2413793103458</v>
      </c>
      <c r="O13" s="95">
        <f t="shared" si="2"/>
        <v>81.073022312373283</v>
      </c>
      <c r="P13" s="97">
        <f t="shared" si="3"/>
        <v>0</v>
      </c>
      <c r="Q13" s="98">
        <f t="shared" si="4"/>
        <v>-10.985801217038485</v>
      </c>
      <c r="R13" s="468">
        <f t="shared" si="5"/>
        <v>0.8806654180896778</v>
      </c>
      <c r="S13" s="913"/>
      <c r="T13" s="101">
        <v>0.75069444444444455</v>
      </c>
      <c r="U13" s="101">
        <v>0.7909722222222223</v>
      </c>
      <c r="V13" s="479">
        <v>8</v>
      </c>
      <c r="W13" s="477">
        <f t="shared" si="8"/>
        <v>57.999999999999957</v>
      </c>
      <c r="X13" s="116"/>
      <c r="Y13" s="116"/>
      <c r="Z13" s="105"/>
      <c r="AA13" s="105"/>
      <c r="AB13" s="897"/>
      <c r="AC13" s="897"/>
      <c r="AD13" s="466"/>
      <c r="AE13" s="466"/>
      <c r="AF13" s="97">
        <f t="shared" si="6"/>
        <v>-186.75862068965421</v>
      </c>
      <c r="AG13" s="468">
        <f t="shared" si="7"/>
        <v>0.8806654180896778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79"/>
      <c r="J14" s="94"/>
      <c r="K14" s="91"/>
      <c r="L14" s="95"/>
      <c r="M14" s="115"/>
      <c r="N14" s="91"/>
      <c r="O14" s="95"/>
      <c r="P14" s="97"/>
      <c r="Q14" s="98"/>
      <c r="R14" s="468"/>
      <c r="S14" s="913"/>
      <c r="T14" s="101"/>
      <c r="U14" s="101"/>
      <c r="V14" s="479"/>
      <c r="W14" s="477">
        <f t="shared" si="8"/>
        <v>0</v>
      </c>
      <c r="X14" s="116"/>
      <c r="Y14" s="116"/>
      <c r="Z14" s="105"/>
      <c r="AA14" s="105"/>
      <c r="AB14" s="897"/>
      <c r="AC14" s="897"/>
      <c r="AD14" s="466"/>
      <c r="AE14" s="466"/>
      <c r="AF14" s="97">
        <f t="shared" si="6"/>
        <v>0</v>
      </c>
      <c r="AG14" s="468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79"/>
      <c r="J15" s="94"/>
      <c r="K15" s="91"/>
      <c r="L15" s="95"/>
      <c r="M15" s="115"/>
      <c r="N15" s="119"/>
      <c r="O15" s="95"/>
      <c r="P15" s="97"/>
      <c r="Q15" s="98"/>
      <c r="R15" s="468"/>
      <c r="S15" s="913"/>
      <c r="T15" s="101"/>
      <c r="U15" s="101"/>
      <c r="V15" s="479"/>
      <c r="W15" s="477">
        <f t="shared" si="8"/>
        <v>0</v>
      </c>
      <c r="X15" s="116"/>
      <c r="Y15" s="116"/>
      <c r="Z15" s="105"/>
      <c r="AA15" s="105"/>
      <c r="AB15" s="897"/>
      <c r="AC15" s="897"/>
      <c r="AD15" s="466"/>
      <c r="AE15" s="466"/>
      <c r="AF15" s="97">
        <f t="shared" si="6"/>
        <v>0</v>
      </c>
      <c r="AG15" s="468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79"/>
      <c r="J16" s="94"/>
      <c r="K16" s="91"/>
      <c r="L16" s="95"/>
      <c r="M16" s="115"/>
      <c r="N16" s="119"/>
      <c r="O16" s="95"/>
      <c r="P16" s="97"/>
      <c r="Q16" s="98"/>
      <c r="R16" s="468"/>
      <c r="S16" s="913"/>
      <c r="T16" s="101"/>
      <c r="U16" s="101"/>
      <c r="V16" s="479"/>
      <c r="W16" s="477">
        <f t="shared" si="8"/>
        <v>0</v>
      </c>
      <c r="X16" s="116"/>
      <c r="Y16" s="116"/>
      <c r="Z16" s="105"/>
      <c r="AA16" s="105"/>
      <c r="AB16" s="897"/>
      <c r="AC16" s="897"/>
      <c r="AD16" s="466"/>
      <c r="AE16" s="466"/>
      <c r="AF16" s="97">
        <f t="shared" si="6"/>
        <v>0</v>
      </c>
      <c r="AG16" s="468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512</v>
      </c>
      <c r="D17" s="907" t="s">
        <v>513</v>
      </c>
      <c r="E17" s="907"/>
      <c r="F17" s="121"/>
      <c r="G17" s="122"/>
      <c r="H17" s="123"/>
      <c r="I17" s="124"/>
      <c r="J17" s="122">
        <v>18.222222222222221</v>
      </c>
      <c r="K17" s="122">
        <v>2394.4444444444443</v>
      </c>
      <c r="L17" s="125">
        <v>131.00442036463707</v>
      </c>
      <c r="M17" s="126">
        <f t="shared" ref="M17:O17" si="9">AVERAGE(M5:M16)</f>
        <v>18.111111111111111</v>
      </c>
      <c r="N17" s="122">
        <f t="shared" si="9"/>
        <v>2184.932742643457</v>
      </c>
      <c r="O17" s="125">
        <f t="shared" si="9"/>
        <v>120.23699421735779</v>
      </c>
      <c r="P17" s="127">
        <f t="shared" ref="P17:P26" si="10">M17-J17</f>
        <v>-0.11111111111111072</v>
      </c>
      <c r="Q17" s="128">
        <f t="shared" ref="Q17:Q26" si="11">O17-L17</f>
        <v>-10.767426147279281</v>
      </c>
      <c r="R17" s="129">
        <f>O17/L17</f>
        <v>0.91780868067421484</v>
      </c>
      <c r="S17" s="913"/>
      <c r="T17" s="101"/>
      <c r="U17" s="101"/>
      <c r="V17" s="47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-209.51170180098734</v>
      </c>
      <c r="AG17" s="471">
        <f t="shared" si="7"/>
        <v>0.91250091340097972</v>
      </c>
      <c r="AH17" s="913"/>
    </row>
    <row r="18" spans="1:34" ht="19.2" customHeight="1">
      <c r="A18" s="895" t="s">
        <v>514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475</v>
      </c>
      <c r="H18" s="140">
        <f t="shared" ref="H18:H29" si="12">F18*G18</f>
        <v>13062.5</v>
      </c>
      <c r="I18" s="46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1295.4545454545455</v>
      </c>
      <c r="O18" s="142">
        <f t="shared" ref="O18:O26" si="14">N18/M18</f>
        <v>107.95454545454545</v>
      </c>
      <c r="P18" s="105">
        <f t="shared" si="10"/>
        <v>0</v>
      </c>
      <c r="Q18" s="143">
        <f t="shared" si="11"/>
        <v>-58.712121212121204</v>
      </c>
      <c r="R18" s="467">
        <f t="shared" ref="R18:R26" si="15">O18/L18</f>
        <v>0.64772727272727271</v>
      </c>
      <c r="S18" s="896">
        <f>R30</f>
        <v>0.82543230995114358</v>
      </c>
      <c r="T18" s="101">
        <v>0.125</v>
      </c>
      <c r="U18" s="101">
        <v>0.14027777777777778</v>
      </c>
      <c r="V18" s="466">
        <v>5</v>
      </c>
      <c r="W18" s="146">
        <f>(U18-T18)*24*60</f>
        <v>22</v>
      </c>
      <c r="X18" s="142"/>
      <c r="Y18" s="142"/>
      <c r="Z18" s="105"/>
      <c r="AA18" s="105"/>
      <c r="AB18" s="897"/>
      <c r="AC18" s="897"/>
      <c r="AD18" s="466"/>
      <c r="AE18" s="466"/>
      <c r="AF18" s="147">
        <f t="shared" si="6"/>
        <v>-704.5454545454545</v>
      </c>
      <c r="AG18" s="148">
        <f t="shared" si="7"/>
        <v>0.64772727272727271</v>
      </c>
      <c r="AH18" s="938">
        <f>AG30</f>
        <v>0.8412780530274806</v>
      </c>
    </row>
    <row r="19" spans="1:34" ht="19.2" customHeight="1">
      <c r="A19" s="895"/>
      <c r="B19" s="473" t="s">
        <v>239</v>
      </c>
      <c r="C19" s="472"/>
      <c r="D19" s="137" t="s">
        <v>133</v>
      </c>
      <c r="E19" s="138"/>
      <c r="F19" s="90">
        <v>53.27</v>
      </c>
      <c r="G19" s="107">
        <v>1997</v>
      </c>
      <c r="H19" s="140">
        <f t="shared" si="12"/>
        <v>106380.19</v>
      </c>
      <c r="I19" s="46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1346.2921348314608</v>
      </c>
      <c r="O19" s="153">
        <f t="shared" si="14"/>
        <v>79.193654990085932</v>
      </c>
      <c r="P19" s="105">
        <f t="shared" si="10"/>
        <v>0</v>
      </c>
      <c r="Q19" s="143">
        <f t="shared" si="11"/>
        <v>-12.865168539325836</v>
      </c>
      <c r="R19" s="467">
        <f t="shared" si="15"/>
        <v>0.86025056538751488</v>
      </c>
      <c r="S19" s="896"/>
      <c r="T19" s="101">
        <v>0.1451388888888889</v>
      </c>
      <c r="U19" s="101">
        <v>0.20694444444444446</v>
      </c>
      <c r="V19" s="466">
        <v>7</v>
      </c>
      <c r="W19" s="146">
        <f>(U19-T19)*24*60</f>
        <v>89</v>
      </c>
      <c r="X19" s="154"/>
      <c r="Y19" s="154"/>
      <c r="Z19" s="105"/>
      <c r="AA19" s="105"/>
      <c r="AB19" s="897"/>
      <c r="AC19" s="897"/>
      <c r="AD19" s="466"/>
      <c r="AE19" s="466"/>
      <c r="AF19" s="97">
        <f t="shared" si="6"/>
        <v>-218.70786516853923</v>
      </c>
      <c r="AG19" s="468">
        <f t="shared" si="7"/>
        <v>0.86025056538751488</v>
      </c>
      <c r="AH19" s="939"/>
    </row>
    <row r="20" spans="1:34" ht="19.2" customHeight="1">
      <c r="A20" s="895"/>
      <c r="B20" s="473" t="s">
        <v>239</v>
      </c>
      <c r="C20" s="108"/>
      <c r="D20" s="88" t="s">
        <v>134</v>
      </c>
      <c r="E20" s="138"/>
      <c r="F20" s="90">
        <v>49.91</v>
      </c>
      <c r="G20" s="107">
        <v>1250.3999999999999</v>
      </c>
      <c r="H20" s="140">
        <f t="shared" si="12"/>
        <v>62407.463999999985</v>
      </c>
      <c r="I20" s="46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1415.5471698113201</v>
      </c>
      <c r="O20" s="153">
        <f t="shared" si="14"/>
        <v>83.267480577136482</v>
      </c>
      <c r="P20" s="105">
        <f t="shared" si="10"/>
        <v>0</v>
      </c>
      <c r="Q20" s="143">
        <f t="shared" si="11"/>
        <v>-8.7913429522752864</v>
      </c>
      <c r="R20" s="467">
        <f t="shared" si="15"/>
        <v>0.90450298390499684</v>
      </c>
      <c r="S20" s="896"/>
      <c r="T20" s="101">
        <v>0.21041666666666667</v>
      </c>
      <c r="U20" s="101">
        <v>0.24722222222222223</v>
      </c>
      <c r="V20" s="466">
        <v>5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897"/>
      <c r="AC20" s="897"/>
      <c r="AD20" s="466">
        <v>1</v>
      </c>
      <c r="AE20" s="466"/>
      <c r="AF20" s="147">
        <f t="shared" si="6"/>
        <v>-149.45283018867985</v>
      </c>
      <c r="AG20" s="148">
        <f t="shared" si="7"/>
        <v>0.90450298390499695</v>
      </c>
      <c r="AH20" s="939"/>
    </row>
    <row r="21" spans="1:34" ht="19.2" customHeight="1">
      <c r="A21" s="895"/>
      <c r="B21" s="473" t="s">
        <v>239</v>
      </c>
      <c r="C21" s="155"/>
      <c r="D21" s="156" t="s">
        <v>136</v>
      </c>
      <c r="E21" s="89"/>
      <c r="F21" s="90">
        <v>44.3</v>
      </c>
      <c r="G21" s="91">
        <v>2082</v>
      </c>
      <c r="H21" s="140">
        <f t="shared" si="12"/>
        <v>92232.599999999991</v>
      </c>
      <c r="I21" s="46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1452.5581395348834</v>
      </c>
      <c r="O21" s="153">
        <f t="shared" si="14"/>
        <v>80.697674418604635</v>
      </c>
      <c r="P21" s="105">
        <f t="shared" si="10"/>
        <v>0</v>
      </c>
      <c r="Q21" s="143">
        <f t="shared" si="11"/>
        <v>-6.2467700258398082</v>
      </c>
      <c r="R21" s="467">
        <f t="shared" si="15"/>
        <v>0.92815216583698623</v>
      </c>
      <c r="S21" s="896"/>
      <c r="T21" s="101">
        <v>0.26250000000000001</v>
      </c>
      <c r="U21" s="101">
        <v>0.32222222222222224</v>
      </c>
      <c r="V21" s="466">
        <v>22</v>
      </c>
      <c r="W21" s="146">
        <f t="shared" si="16"/>
        <v>86.000000000000014</v>
      </c>
      <c r="X21" s="154">
        <v>0.25208333333333333</v>
      </c>
      <c r="Y21" s="154">
        <v>0.26180555555555557</v>
      </c>
      <c r="Z21" s="105"/>
      <c r="AA21" s="105"/>
      <c r="AB21" s="897"/>
      <c r="AC21" s="897"/>
      <c r="AD21" s="466"/>
      <c r="AE21" s="466"/>
      <c r="AF21" s="97">
        <f t="shared" si="6"/>
        <v>-112.44186046511663</v>
      </c>
      <c r="AG21" s="468">
        <f t="shared" si="7"/>
        <v>0.92815216583698623</v>
      </c>
      <c r="AH21" s="940"/>
    </row>
    <row r="22" spans="1:34" ht="19.2" customHeight="1">
      <c r="A22" s="895"/>
      <c r="B22" s="473" t="s">
        <v>239</v>
      </c>
      <c r="C22" s="155"/>
      <c r="D22" s="88" t="s">
        <v>135</v>
      </c>
      <c r="E22" s="89"/>
      <c r="F22" s="90">
        <v>38.39</v>
      </c>
      <c r="G22" s="91">
        <v>2291.25</v>
      </c>
      <c r="H22" s="140">
        <f t="shared" si="12"/>
        <v>87961.087499999994</v>
      </c>
      <c r="I22" s="46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1447.105263157895</v>
      </c>
      <c r="O22" s="153">
        <f t="shared" si="14"/>
        <v>85.123839009287948</v>
      </c>
      <c r="P22" s="105">
        <f t="shared" si="10"/>
        <v>0</v>
      </c>
      <c r="Q22" s="143">
        <f t="shared" si="11"/>
        <v>-6.9349845201238196</v>
      </c>
      <c r="R22" s="467">
        <f t="shared" si="15"/>
        <v>0.92466789978140262</v>
      </c>
      <c r="S22" s="896"/>
      <c r="T22" s="101">
        <v>0.32708333333333334</v>
      </c>
      <c r="U22" s="101">
        <v>0.39305555555555555</v>
      </c>
      <c r="V22" s="466">
        <v>7</v>
      </c>
      <c r="W22" s="146">
        <f t="shared" si="16"/>
        <v>94.999999999999986</v>
      </c>
      <c r="X22" s="154"/>
      <c r="Y22" s="154"/>
      <c r="Z22" s="105"/>
      <c r="AA22" s="105"/>
      <c r="AB22" s="897"/>
      <c r="AC22" s="897"/>
      <c r="AD22" s="466"/>
      <c r="AE22" s="466"/>
      <c r="AF22" s="147">
        <f t="shared" si="6"/>
        <v>-117.89473684210498</v>
      </c>
      <c r="AG22" s="148">
        <f t="shared" si="7"/>
        <v>0.92466789978140262</v>
      </c>
      <c r="AH22" s="940"/>
    </row>
    <row r="23" spans="1:34" ht="19.2" customHeight="1">
      <c r="A23" s="895"/>
      <c r="B23" s="473" t="s">
        <v>239</v>
      </c>
      <c r="C23" s="155"/>
      <c r="D23" s="88" t="s">
        <v>137</v>
      </c>
      <c r="E23" s="89"/>
      <c r="F23" s="90">
        <v>49.91</v>
      </c>
      <c r="G23" s="91">
        <v>3108.7</v>
      </c>
      <c r="H23" s="140">
        <f t="shared" si="12"/>
        <v>155155.21699999998</v>
      </c>
      <c r="I23" s="46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1434.7846153846149</v>
      </c>
      <c r="O23" s="153">
        <f t="shared" si="14"/>
        <v>84.399095022624408</v>
      </c>
      <c r="P23" s="105">
        <f t="shared" si="10"/>
        <v>0</v>
      </c>
      <c r="Q23" s="143">
        <f t="shared" si="11"/>
        <v>-7.6597285067873599</v>
      </c>
      <c r="R23" s="467">
        <f t="shared" si="15"/>
        <v>0.91679528139592004</v>
      </c>
      <c r="S23" s="896"/>
      <c r="T23" s="101">
        <v>0.3972222222222222</v>
      </c>
      <c r="U23" s="101">
        <v>0.48749999999999999</v>
      </c>
      <c r="V23" s="466">
        <v>6</v>
      </c>
      <c r="W23" s="146">
        <f t="shared" si="16"/>
        <v>130.00000000000003</v>
      </c>
      <c r="X23" s="154"/>
      <c r="Y23" s="154"/>
      <c r="Z23" s="105"/>
      <c r="AA23" s="105"/>
      <c r="AB23" s="897"/>
      <c r="AC23" s="897"/>
      <c r="AD23" s="466"/>
      <c r="AE23" s="466"/>
      <c r="AF23" s="97">
        <f t="shared" si="6"/>
        <v>-130.21538461538512</v>
      </c>
      <c r="AG23" s="468">
        <f t="shared" si="7"/>
        <v>0.91679528139592004</v>
      </c>
      <c r="AH23" s="940"/>
    </row>
    <row r="24" spans="1:34" ht="19.2" customHeight="1">
      <c r="A24" s="895"/>
      <c r="B24" s="473" t="s">
        <v>237</v>
      </c>
      <c r="C24" s="136"/>
      <c r="D24" s="137" t="s">
        <v>138</v>
      </c>
      <c r="E24" s="138"/>
      <c r="F24" s="90">
        <v>36.729999999999997</v>
      </c>
      <c r="G24" s="107">
        <v>1954</v>
      </c>
      <c r="H24" s="140">
        <f t="shared" si="12"/>
        <v>71770.42</v>
      </c>
      <c r="I24" s="46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2171.1111111111122</v>
      </c>
      <c r="O24" s="153">
        <f t="shared" si="14"/>
        <v>120.61728395061735</v>
      </c>
      <c r="P24" s="105">
        <f t="shared" si="10"/>
        <v>0</v>
      </c>
      <c r="Q24" s="143">
        <f t="shared" si="11"/>
        <v>-12.716049382715994</v>
      </c>
      <c r="R24" s="467">
        <f t="shared" si="15"/>
        <v>0.90462962962963001</v>
      </c>
      <c r="S24" s="896"/>
      <c r="T24" s="101">
        <v>0.52777777777777779</v>
      </c>
      <c r="U24" s="101">
        <v>0.56527777777777777</v>
      </c>
      <c r="V24" s="466">
        <v>5</v>
      </c>
      <c r="W24" s="146">
        <f t="shared" si="16"/>
        <v>53.999999999999972</v>
      </c>
      <c r="X24" s="154"/>
      <c r="Y24" s="154"/>
      <c r="Z24" s="105"/>
      <c r="AA24" s="105"/>
      <c r="AB24" s="897"/>
      <c r="AC24" s="897"/>
      <c r="AD24" s="466"/>
      <c r="AE24" s="466"/>
      <c r="AF24" s="147">
        <f t="shared" si="6"/>
        <v>-228.88888888888778</v>
      </c>
      <c r="AG24" s="148">
        <f t="shared" si="7"/>
        <v>0.90462962962963012</v>
      </c>
      <c r="AH24" s="940"/>
    </row>
    <row r="25" spans="1:34" ht="19.2" customHeight="1">
      <c r="A25" s="895"/>
      <c r="B25" s="473" t="s">
        <v>238</v>
      </c>
      <c r="C25" s="136"/>
      <c r="D25" s="137" t="s">
        <v>122</v>
      </c>
      <c r="E25" s="138"/>
      <c r="F25" s="90">
        <v>36.92</v>
      </c>
      <c r="G25" s="107">
        <v>2294.5</v>
      </c>
      <c r="H25" s="140">
        <f t="shared" si="12"/>
        <v>84712.94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1564.4318181818182</v>
      </c>
      <c r="O25" s="153">
        <f t="shared" si="14"/>
        <v>130.36931818181819</v>
      </c>
      <c r="P25" s="105">
        <f t="shared" si="10"/>
        <v>0</v>
      </c>
      <c r="Q25" s="143">
        <f t="shared" si="11"/>
        <v>-36.29734848484847</v>
      </c>
      <c r="R25" s="467">
        <f t="shared" si="15"/>
        <v>0.78221590909090921</v>
      </c>
      <c r="S25" s="896"/>
      <c r="T25" s="101">
        <v>0.56944444444444442</v>
      </c>
      <c r="U25" s="101">
        <v>0.63055555555555554</v>
      </c>
      <c r="V25" s="466">
        <v>6</v>
      </c>
      <c r="W25" s="146">
        <f t="shared" si="16"/>
        <v>88</v>
      </c>
      <c r="X25" s="466"/>
      <c r="Y25" s="466"/>
      <c r="Z25" s="105"/>
      <c r="AA25" s="105"/>
      <c r="AB25" s="897"/>
      <c r="AC25" s="897"/>
      <c r="AD25" s="466"/>
      <c r="AE25" s="466"/>
      <c r="AF25" s="97">
        <f t="shared" si="6"/>
        <v>-435.56818181818176</v>
      </c>
      <c r="AG25" s="468">
        <f t="shared" si="7"/>
        <v>0.7822159090909091</v>
      </c>
      <c r="AH25" s="940"/>
    </row>
    <row r="26" spans="1:34" ht="19.2" customHeight="1">
      <c r="A26" s="895"/>
      <c r="B26" s="473" t="s">
        <v>238</v>
      </c>
      <c r="C26" s="136"/>
      <c r="D26" s="137" t="s">
        <v>142</v>
      </c>
      <c r="E26" s="138"/>
      <c r="F26" s="90">
        <v>26.5</v>
      </c>
      <c r="G26" s="107">
        <v>786.6</v>
      </c>
      <c r="H26" s="140">
        <f t="shared" si="12"/>
        <v>20844.900000000001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1522.4516129032236</v>
      </c>
      <c r="O26" s="153">
        <f t="shared" si="14"/>
        <v>126.8709677419353</v>
      </c>
      <c r="P26" s="105">
        <f t="shared" si="10"/>
        <v>0</v>
      </c>
      <c r="Q26" s="143">
        <f t="shared" si="11"/>
        <v>-39.795698924731354</v>
      </c>
      <c r="R26" s="467">
        <f t="shared" si="15"/>
        <v>0.76122580645161186</v>
      </c>
      <c r="S26" s="896"/>
      <c r="T26" s="101">
        <v>0.63472222222222219</v>
      </c>
      <c r="U26" s="101">
        <v>0.65625</v>
      </c>
      <c r="V26" s="466">
        <v>6</v>
      </c>
      <c r="W26" s="146">
        <f t="shared" si="16"/>
        <v>31.00000000000005</v>
      </c>
      <c r="X26" s="466"/>
      <c r="Y26" s="466"/>
      <c r="Z26" s="105"/>
      <c r="AA26" s="105"/>
      <c r="AB26" s="897"/>
      <c r="AC26" s="897"/>
      <c r="AD26" s="466"/>
      <c r="AE26" s="466"/>
      <c r="AF26" s="147">
        <f t="shared" si="6"/>
        <v>-477.54838709677642</v>
      </c>
      <c r="AG26" s="148">
        <f t="shared" si="7"/>
        <v>0.76122580645161175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467"/>
      <c r="S27" s="896"/>
      <c r="T27" s="101"/>
      <c r="U27" s="101"/>
      <c r="V27" s="466"/>
      <c r="W27" s="146">
        <f t="shared" si="16"/>
        <v>0</v>
      </c>
      <c r="X27" s="466"/>
      <c r="Y27" s="466"/>
      <c r="Z27" s="105"/>
      <c r="AA27" s="105"/>
      <c r="AB27" s="897"/>
      <c r="AC27" s="897"/>
      <c r="AD27" s="466"/>
      <c r="AE27" s="466"/>
      <c r="AF27" s="97">
        <f t="shared" si="6"/>
        <v>0</v>
      </c>
      <c r="AG27" s="468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467"/>
      <c r="S28" s="896"/>
      <c r="T28" s="101"/>
      <c r="U28" s="101"/>
      <c r="V28" s="466"/>
      <c r="W28" s="146">
        <f t="shared" si="16"/>
        <v>0</v>
      </c>
      <c r="X28" s="466"/>
      <c r="Y28" s="466"/>
      <c r="Z28" s="105"/>
      <c r="AA28" s="105"/>
      <c r="AB28" s="897"/>
      <c r="AC28" s="897"/>
      <c r="AD28" s="466"/>
      <c r="AE28" s="466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467"/>
      <c r="S29" s="896"/>
      <c r="T29" s="101"/>
      <c r="U29" s="101"/>
      <c r="V29" s="466"/>
      <c r="W29" s="146">
        <f t="shared" si="16"/>
        <v>0</v>
      </c>
      <c r="X29" s="466"/>
      <c r="Y29" s="466"/>
      <c r="Z29" s="105"/>
      <c r="AA29" s="105"/>
      <c r="AB29" s="897"/>
      <c r="AC29" s="897"/>
      <c r="AD29" s="466"/>
      <c r="AE29" s="466"/>
      <c r="AF29" s="97">
        <f t="shared" si="6"/>
        <v>0</v>
      </c>
      <c r="AG29" s="468"/>
      <c r="AH29" s="940"/>
    </row>
    <row r="30" spans="1:34" ht="19.2" customHeight="1">
      <c r="A30" s="895"/>
      <c r="B30" s="159">
        <v>0</v>
      </c>
      <c r="C30" s="160" t="s">
        <v>515</v>
      </c>
      <c r="D30" s="942" t="s">
        <v>513</v>
      </c>
      <c r="E30" s="942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1516.6373789300969</v>
      </c>
      <c r="O30" s="164">
        <f t="shared" si="17"/>
        <v>99.832651038517312</v>
      </c>
      <c r="P30" s="105">
        <f t="shared" ref="P30:P37" si="18">M30-J30</f>
        <v>0</v>
      </c>
      <c r="Q30" s="143">
        <f t="shared" ref="Q30:Q37" si="19">O30-L30</f>
        <v>-21.113245838752121</v>
      </c>
      <c r="R30" s="165">
        <f t="shared" ref="R30:R37" si="20">O30/L30</f>
        <v>0.82543230995114358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0</v>
      </c>
      <c r="AF30" s="168">
        <f t="shared" si="6"/>
        <v>-286.1403988476809</v>
      </c>
      <c r="AG30" s="169">
        <f t="shared" ref="AG30" si="21">N30/K30</f>
        <v>0.8412780530274806</v>
      </c>
      <c r="AH30" s="941"/>
    </row>
    <row r="31" spans="1:34" ht="19.2" customHeight="1">
      <c r="A31" s="932" t="s">
        <v>516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1704.3</v>
      </c>
      <c r="H31" s="174">
        <f t="shared" ref="H31:H41" si="22">F31*G31</f>
        <v>45163.95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1503.7941176470588</v>
      </c>
      <c r="O31" s="177">
        <f t="shared" ref="O31:O37" si="24">N31/M31</f>
        <v>125.31617647058823</v>
      </c>
      <c r="P31" s="178">
        <f t="shared" si="18"/>
        <v>0</v>
      </c>
      <c r="Q31" s="179">
        <f t="shared" si="19"/>
        <v>-41.350490196078425</v>
      </c>
      <c r="R31" s="470">
        <f t="shared" si="20"/>
        <v>0.75189705882352942</v>
      </c>
      <c r="S31" s="933">
        <f>R43</f>
        <v>0.88274763306118476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-496.20588235294122</v>
      </c>
      <c r="AG31" s="184">
        <f t="shared" si="7"/>
        <v>0.75189705882352942</v>
      </c>
      <c r="AH31" s="911">
        <f>AG43</f>
        <v>0.88344903819513299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2756.5499999999997</v>
      </c>
      <c r="H32" s="140">
        <f t="shared" si="22"/>
        <v>94356.706499999986</v>
      </c>
      <c r="I32" s="477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2093.5822784810125</v>
      </c>
      <c r="O32" s="95">
        <f t="shared" si="24"/>
        <v>161.04479065238559</v>
      </c>
      <c r="P32" s="178">
        <f t="shared" si="18"/>
        <v>0</v>
      </c>
      <c r="Q32" s="98">
        <f t="shared" si="19"/>
        <v>-12.03213242453748</v>
      </c>
      <c r="R32" s="468">
        <f t="shared" si="20"/>
        <v>0.93048101265822791</v>
      </c>
      <c r="S32" s="896"/>
      <c r="T32" s="101">
        <v>0.17569444444444443</v>
      </c>
      <c r="U32" s="101">
        <v>0.23055555555555554</v>
      </c>
      <c r="V32" s="182">
        <v>5</v>
      </c>
      <c r="W32" s="146">
        <f t="shared" si="25"/>
        <v>79</v>
      </c>
      <c r="X32" s="188"/>
      <c r="Y32" s="188"/>
      <c r="Z32" s="189"/>
      <c r="AA32" s="189"/>
      <c r="AB32" s="897"/>
      <c r="AC32" s="897"/>
      <c r="AD32" s="466"/>
      <c r="AE32" s="466"/>
      <c r="AF32" s="97">
        <f t="shared" si="6"/>
        <v>-156.41772151898749</v>
      </c>
      <c r="AG32" s="468">
        <f t="shared" si="7"/>
        <v>0.9304810126582278</v>
      </c>
      <c r="AH32" s="912"/>
    </row>
    <row r="33" spans="1:34" ht="19.2" customHeight="1">
      <c r="A33" s="925"/>
      <c r="B33" s="186" t="s">
        <v>240</v>
      </c>
      <c r="C33" s="466"/>
      <c r="D33" s="88" t="s">
        <v>144</v>
      </c>
      <c r="E33" s="138"/>
      <c r="F33" s="90">
        <v>35.83</v>
      </c>
      <c r="G33" s="173">
        <v>3793.4</v>
      </c>
      <c r="H33" s="140">
        <f t="shared" si="22"/>
        <v>135917.522</v>
      </c>
      <c r="I33" s="46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2107.4444444444443</v>
      </c>
      <c r="O33" s="95">
        <f t="shared" si="24"/>
        <v>191.58585858585857</v>
      </c>
      <c r="P33" s="178">
        <f t="shared" si="18"/>
        <v>0</v>
      </c>
      <c r="Q33" s="98">
        <f t="shared" si="19"/>
        <v>-12.959595959595958</v>
      </c>
      <c r="R33" s="468">
        <f t="shared" si="20"/>
        <v>0.93664197530864202</v>
      </c>
      <c r="S33" s="896"/>
      <c r="T33" s="101">
        <v>0.23541666666666666</v>
      </c>
      <c r="U33" s="101">
        <v>0.31041666666666667</v>
      </c>
      <c r="V33" s="182">
        <v>7</v>
      </c>
      <c r="W33" s="146">
        <f t="shared" si="25"/>
        <v>108.00000000000001</v>
      </c>
      <c r="X33" s="188"/>
      <c r="Y33" s="188"/>
      <c r="Z33" s="189"/>
      <c r="AA33" s="189"/>
      <c r="AB33" s="897"/>
      <c r="AC33" s="897"/>
      <c r="AD33" s="466"/>
      <c r="AE33" s="466">
        <v>1</v>
      </c>
      <c r="AF33" s="97">
        <f t="shared" si="6"/>
        <v>-142.55555555555566</v>
      </c>
      <c r="AG33" s="190">
        <f t="shared" si="7"/>
        <v>0.93664197530864191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2481</v>
      </c>
      <c r="H34" s="140">
        <f t="shared" si="22"/>
        <v>107030.34</v>
      </c>
      <c r="I34" s="46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1341.081081081081</v>
      </c>
      <c r="O34" s="95">
        <f t="shared" si="24"/>
        <v>78.887122416534183</v>
      </c>
      <c r="P34" s="178">
        <f t="shared" si="18"/>
        <v>0</v>
      </c>
      <c r="Q34" s="98">
        <f t="shared" si="19"/>
        <v>-9.3481717011128751</v>
      </c>
      <c r="R34" s="468">
        <f t="shared" si="20"/>
        <v>0.89405405405405403</v>
      </c>
      <c r="S34" s="896"/>
      <c r="T34" s="101">
        <v>0.3263888888888889</v>
      </c>
      <c r="U34" s="101">
        <v>0.40347222222222223</v>
      </c>
      <c r="V34" s="193">
        <v>23</v>
      </c>
      <c r="W34" s="146">
        <f t="shared" si="25"/>
        <v>111</v>
      </c>
      <c r="X34" s="188">
        <v>0.31527777777777777</v>
      </c>
      <c r="Y34" s="188">
        <v>0.32569444444444445</v>
      </c>
      <c r="Z34" s="189"/>
      <c r="AA34" s="189"/>
      <c r="AB34" s="897"/>
      <c r="AC34" s="897"/>
      <c r="AD34" s="466"/>
      <c r="AE34" s="466">
        <v>1</v>
      </c>
      <c r="AF34" s="97">
        <f t="shared" si="6"/>
        <v>-158.91891891891896</v>
      </c>
      <c r="AG34" s="190">
        <f t="shared" si="7"/>
        <v>0.89405405405405403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1887.2</v>
      </c>
      <c r="H35" s="140">
        <f t="shared" si="22"/>
        <v>93454.144000000015</v>
      </c>
      <c r="I35" s="465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1397.9259259259254</v>
      </c>
      <c r="O35" s="95">
        <f t="shared" si="24"/>
        <v>77.662551440329196</v>
      </c>
      <c r="P35" s="178">
        <f t="shared" si="18"/>
        <v>0</v>
      </c>
      <c r="Q35" s="98">
        <f t="shared" si="19"/>
        <v>-9.281893004115247</v>
      </c>
      <c r="R35" s="468">
        <f t="shared" si="20"/>
        <v>0.89324340314755624</v>
      </c>
      <c r="S35" s="896"/>
      <c r="T35" s="101">
        <v>0.40833333333333333</v>
      </c>
      <c r="U35" s="101">
        <v>0.46458333333333335</v>
      </c>
      <c r="V35" s="173">
        <v>7</v>
      </c>
      <c r="W35" s="146">
        <f t="shared" si="25"/>
        <v>81.000000000000028</v>
      </c>
      <c r="X35" s="188"/>
      <c r="Y35" s="188"/>
      <c r="Z35" s="189"/>
      <c r="AA35" s="189"/>
      <c r="AB35" s="897"/>
      <c r="AC35" s="897"/>
      <c r="AD35" s="466"/>
      <c r="AE35" s="466"/>
      <c r="AF35" s="178">
        <f t="shared" si="6"/>
        <v>-167.07407407407459</v>
      </c>
      <c r="AG35" s="184">
        <f t="shared" si="7"/>
        <v>0.89324340314755613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2830.7999999999997</v>
      </c>
      <c r="H36" s="140">
        <f t="shared" si="22"/>
        <v>140181.21599999999</v>
      </c>
      <c r="I36" s="466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1347.9999999999995</v>
      </c>
      <c r="O36" s="95">
        <f t="shared" si="24"/>
        <v>74.888888888888857</v>
      </c>
      <c r="P36" s="178">
        <f t="shared" si="18"/>
        <v>0</v>
      </c>
      <c r="Q36" s="98">
        <f t="shared" si="19"/>
        <v>-12.055555555555586</v>
      </c>
      <c r="R36" s="468">
        <f t="shared" si="20"/>
        <v>0.86134185303514343</v>
      </c>
      <c r="S36" s="896"/>
      <c r="T36" s="101">
        <v>0.50416666666666665</v>
      </c>
      <c r="U36" s="101">
        <v>0.59166666666666667</v>
      </c>
      <c r="V36" s="173">
        <v>4</v>
      </c>
      <c r="W36" s="146">
        <f t="shared" si="25"/>
        <v>126.00000000000003</v>
      </c>
      <c r="X36" s="188"/>
      <c r="Y36" s="188"/>
      <c r="Z36" s="189"/>
      <c r="AA36" s="189"/>
      <c r="AB36" s="897"/>
      <c r="AC36" s="897"/>
      <c r="AD36" s="466"/>
      <c r="AE36" s="466"/>
      <c r="AF36" s="97">
        <f t="shared" si="6"/>
        <v>-217.00000000000045</v>
      </c>
      <c r="AG36" s="468">
        <f t="shared" si="7"/>
        <v>0.86134185303514343</v>
      </c>
      <c r="AH36" s="913"/>
    </row>
    <row r="37" spans="1:34" ht="19.2" customHeight="1">
      <c r="A37" s="925"/>
      <c r="B37" s="186" t="s">
        <v>239</v>
      </c>
      <c r="C37" s="196"/>
      <c r="D37" s="195" t="s">
        <v>135</v>
      </c>
      <c r="E37" s="138"/>
      <c r="F37" s="90">
        <v>38.39</v>
      </c>
      <c r="G37" s="173">
        <v>1233.75</v>
      </c>
      <c r="H37" s="140">
        <f t="shared" si="22"/>
        <v>47363.662499999999</v>
      </c>
      <c r="I37" s="466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1423.5576923076931</v>
      </c>
      <c r="O37" s="95">
        <f t="shared" si="24"/>
        <v>83.738687782805471</v>
      </c>
      <c r="P37" s="178">
        <f t="shared" si="18"/>
        <v>0</v>
      </c>
      <c r="Q37" s="98">
        <f t="shared" si="19"/>
        <v>-8.3201357466062973</v>
      </c>
      <c r="R37" s="468">
        <f t="shared" si="20"/>
        <v>0.90962152863111367</v>
      </c>
      <c r="S37" s="896"/>
      <c r="T37" s="101">
        <v>0.6069444444444444</v>
      </c>
      <c r="U37" s="101">
        <v>0.64305555555555549</v>
      </c>
      <c r="V37" s="173">
        <v>22</v>
      </c>
      <c r="W37" s="146">
        <f t="shared" si="25"/>
        <v>51.999999999999972</v>
      </c>
      <c r="X37" s="188">
        <v>0.59583333333333333</v>
      </c>
      <c r="Y37" s="188">
        <v>0.60555555555555551</v>
      </c>
      <c r="Z37" s="189"/>
      <c r="AA37" s="189"/>
      <c r="AB37" s="897"/>
      <c r="AC37" s="897"/>
      <c r="AD37" s="466"/>
      <c r="AE37" s="466"/>
      <c r="AF37" s="97">
        <f t="shared" si="6"/>
        <v>-141.44230769230694</v>
      </c>
      <c r="AG37" s="190">
        <f t="shared" si="7"/>
        <v>0.90962152863111378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466"/>
      <c r="J38" s="175"/>
      <c r="K38" s="152"/>
      <c r="L38" s="153"/>
      <c r="M38" s="475"/>
      <c r="N38" s="91"/>
      <c r="O38" s="95"/>
      <c r="P38" s="178"/>
      <c r="Q38" s="98"/>
      <c r="R38" s="468"/>
      <c r="S38" s="896"/>
      <c r="T38" s="198"/>
      <c r="U38" s="198"/>
      <c r="V38" s="466"/>
      <c r="W38" s="146">
        <f t="shared" si="25"/>
        <v>0</v>
      </c>
      <c r="X38" s="188"/>
      <c r="Y38" s="188"/>
      <c r="Z38" s="189"/>
      <c r="AA38" s="189"/>
      <c r="AB38" s="897"/>
      <c r="AC38" s="897"/>
      <c r="AD38" s="466"/>
      <c r="AE38" s="466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466"/>
      <c r="J39" s="175"/>
      <c r="K39" s="152"/>
      <c r="L39" s="153"/>
      <c r="M39" s="475"/>
      <c r="N39" s="91"/>
      <c r="O39" s="95"/>
      <c r="P39" s="178"/>
      <c r="Q39" s="98"/>
      <c r="R39" s="468"/>
      <c r="S39" s="896"/>
      <c r="T39" s="101"/>
      <c r="U39" s="101"/>
      <c r="V39" s="466"/>
      <c r="W39" s="146">
        <f t="shared" si="25"/>
        <v>0</v>
      </c>
      <c r="X39" s="188"/>
      <c r="Y39" s="188"/>
      <c r="Z39" s="189"/>
      <c r="AA39" s="189"/>
      <c r="AB39" s="897"/>
      <c r="AC39" s="897"/>
      <c r="AD39" s="466"/>
      <c r="AE39" s="466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465"/>
      <c r="J40" s="94"/>
      <c r="K40" s="91"/>
      <c r="L40" s="95"/>
      <c r="M40" s="478"/>
      <c r="N40" s="91"/>
      <c r="O40" s="95"/>
      <c r="P40" s="178"/>
      <c r="Q40" s="98"/>
      <c r="R40" s="468"/>
      <c r="S40" s="896"/>
      <c r="T40" s="101"/>
      <c r="U40" s="101"/>
      <c r="V40" s="466"/>
      <c r="W40" s="146">
        <f>(U40-T40)*24*60</f>
        <v>0</v>
      </c>
      <c r="X40" s="188"/>
      <c r="Y40" s="188"/>
      <c r="Z40" s="189"/>
      <c r="AA40" s="189"/>
      <c r="AB40" s="897"/>
      <c r="AC40" s="897"/>
      <c r="AD40" s="466"/>
      <c r="AE40" s="466"/>
      <c r="AF40" s="97">
        <f t="shared" si="6"/>
        <v>0</v>
      </c>
      <c r="AG40" s="468" t="e">
        <f t="shared" si="7"/>
        <v>#DIV/0!</v>
      </c>
      <c r="AH40" s="913"/>
    </row>
    <row r="41" spans="1:34" ht="19.2" customHeight="1">
      <c r="A41" s="925"/>
      <c r="B41" s="46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466"/>
      <c r="J41" s="157"/>
      <c r="K41" s="107"/>
      <c r="L41" s="142"/>
      <c r="M41" s="475"/>
      <c r="N41" s="107"/>
      <c r="O41" s="142"/>
      <c r="P41" s="105"/>
      <c r="Q41" s="143"/>
      <c r="R41" s="467"/>
      <c r="S41" s="896"/>
      <c r="T41" s="101"/>
      <c r="U41" s="101"/>
      <c r="V41" s="466"/>
      <c r="W41" s="146">
        <f>(U41-T41)*24*60</f>
        <v>0</v>
      </c>
      <c r="X41" s="188"/>
      <c r="Y41" s="188"/>
      <c r="Z41" s="189"/>
      <c r="AA41" s="189"/>
      <c r="AB41" s="897"/>
      <c r="AC41" s="897"/>
      <c r="AD41" s="466"/>
      <c r="AE41" s="466"/>
      <c r="AF41" s="97"/>
      <c r="AG41" s="200"/>
      <c r="AH41" s="913"/>
    </row>
    <row r="42" spans="1:34" ht="19.2" customHeight="1">
      <c r="A42" s="925"/>
      <c r="B42" s="46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466"/>
      <c r="J42" s="157"/>
      <c r="K42" s="107"/>
      <c r="L42" s="142"/>
      <c r="M42" s="475" t="s">
        <v>15</v>
      </c>
      <c r="N42" s="107"/>
      <c r="O42" s="142"/>
      <c r="P42" s="105"/>
      <c r="Q42" s="143"/>
      <c r="R42" s="467"/>
      <c r="S42" s="896"/>
      <c r="T42" s="101"/>
      <c r="U42" s="101"/>
      <c r="V42" s="466"/>
      <c r="W42" s="146">
        <f t="shared" si="25"/>
        <v>0</v>
      </c>
      <c r="X42" s="188"/>
      <c r="Y42" s="188"/>
      <c r="Z42" s="189"/>
      <c r="AA42" s="189"/>
      <c r="AB42" s="897"/>
      <c r="AC42" s="897"/>
      <c r="AD42" s="466"/>
      <c r="AE42" s="466"/>
      <c r="AF42" s="97"/>
      <c r="AG42" s="200"/>
      <c r="AH42" s="913"/>
    </row>
    <row r="43" spans="1:34" ht="19.2" customHeight="1">
      <c r="A43" s="925"/>
      <c r="B43" s="186">
        <v>0</v>
      </c>
      <c r="C43" s="160" t="s">
        <v>517</v>
      </c>
      <c r="D43" s="893" t="s">
        <v>513</v>
      </c>
      <c r="E43" s="893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1602.197934269602</v>
      </c>
      <c r="O43" s="164">
        <f t="shared" si="26"/>
        <v>113.30343946248432</v>
      </c>
      <c r="P43" s="105">
        <f>M43-J43</f>
        <v>0</v>
      </c>
      <c r="Q43" s="143">
        <f>N43-K43</f>
        <v>-211.37349430182667</v>
      </c>
      <c r="R43" s="165">
        <f t="shared" ref="R43:R51" si="27">O43/L43</f>
        <v>0.88274763306118476</v>
      </c>
      <c r="S43" s="896"/>
      <c r="T43" s="101"/>
      <c r="U43" s="101"/>
      <c r="V43" s="466"/>
      <c r="W43" s="466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0</v>
      </c>
      <c r="AE43" s="167">
        <f>SUM(AE31:AE42)</f>
        <v>2</v>
      </c>
      <c r="AF43" s="97">
        <f t="shared" ref="AF43:AF54" si="28">N43-K43</f>
        <v>-211.37349430182667</v>
      </c>
      <c r="AG43" s="471">
        <f t="shared" si="7"/>
        <v>0.88344903819513299</v>
      </c>
      <c r="AH43" s="913"/>
    </row>
    <row r="44" spans="1:34" s="215" customFormat="1" ht="19.2" customHeight="1">
      <c r="A44" s="935" t="s">
        <v>518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2107</v>
      </c>
      <c r="H44" s="92">
        <f>F44*G44</f>
        <v>52106.11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2072.4590163934417</v>
      </c>
      <c r="O44" s="208">
        <f t="shared" ref="O44:O51" si="30">N44/M44</f>
        <v>414.49180327868834</v>
      </c>
      <c r="P44" s="102">
        <f t="shared" ref="P44:P51" si="31">M44-J44</f>
        <v>1</v>
      </c>
      <c r="Q44" s="209">
        <f t="shared" ref="Q44:Q51" si="32">O44-L44</f>
        <v>-85.508196721311663</v>
      </c>
      <c r="R44" s="210">
        <f t="shared" si="27"/>
        <v>0.82898360655737668</v>
      </c>
      <c r="S44" s="912">
        <f>R56</f>
        <v>0.90719620002545387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897"/>
      <c r="AC44" s="897"/>
      <c r="AD44" s="466"/>
      <c r="AE44" s="466"/>
      <c r="AF44" s="212">
        <f t="shared" si="28"/>
        <v>72.459016393441743</v>
      </c>
      <c r="AG44" s="474">
        <f t="shared" si="7"/>
        <v>1.0362295081967208</v>
      </c>
      <c r="AH44" s="929">
        <f>AG56</f>
        <v>0.9853129324529698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2080.6779661016953</v>
      </c>
      <c r="O45" s="208">
        <f t="shared" si="30"/>
        <v>416.13559322033905</v>
      </c>
      <c r="P45" s="102">
        <f t="shared" si="31"/>
        <v>1</v>
      </c>
      <c r="Q45" s="209">
        <f t="shared" si="32"/>
        <v>-83.864406779660953</v>
      </c>
      <c r="R45" s="210">
        <f t="shared" si="27"/>
        <v>0.8322711864406781</v>
      </c>
      <c r="S45" s="912"/>
      <c r="T45" s="101">
        <v>0.17083333333333334</v>
      </c>
      <c r="U45" s="101">
        <v>0.21180555555555555</v>
      </c>
      <c r="V45" s="182">
        <v>5</v>
      </c>
      <c r="W45" s="211">
        <f t="shared" si="33"/>
        <v>58.999999999999993</v>
      </c>
      <c r="X45" s="188"/>
      <c r="Y45" s="188"/>
      <c r="Z45" s="189"/>
      <c r="AA45" s="189"/>
      <c r="AB45" s="897"/>
      <c r="AC45" s="897"/>
      <c r="AD45" s="466"/>
      <c r="AE45" s="466"/>
      <c r="AF45" s="212">
        <f t="shared" si="28"/>
        <v>80.677966101695347</v>
      </c>
      <c r="AG45" s="474">
        <f t="shared" si="7"/>
        <v>1.0403389830508476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1788</v>
      </c>
      <c r="H46" s="92">
        <f t="shared" ref="H46:H55" si="34">F46*G46</f>
        <v>56196.84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1449.7297297297303</v>
      </c>
      <c r="O46" s="208">
        <f t="shared" si="30"/>
        <v>207.10424710424718</v>
      </c>
      <c r="P46" s="102">
        <f t="shared" si="31"/>
        <v>0</v>
      </c>
      <c r="Q46" s="209">
        <f t="shared" si="32"/>
        <v>-7.1814671814670987</v>
      </c>
      <c r="R46" s="210">
        <f t="shared" si="27"/>
        <v>0.96648648648648683</v>
      </c>
      <c r="S46" s="912"/>
      <c r="T46" s="101">
        <v>0.21666666666666667</v>
      </c>
      <c r="U46" s="101">
        <v>0.26805555555555555</v>
      </c>
      <c r="V46" s="182">
        <v>7</v>
      </c>
      <c r="W46" s="211">
        <f t="shared" si="33"/>
        <v>73.999999999999972</v>
      </c>
      <c r="X46" s="188"/>
      <c r="Y46" s="188"/>
      <c r="Z46" s="189"/>
      <c r="AA46" s="189"/>
      <c r="AB46" s="897"/>
      <c r="AC46" s="897"/>
      <c r="AD46" s="466"/>
      <c r="AE46" s="466"/>
      <c r="AF46" s="212">
        <f t="shared" si="28"/>
        <v>-50.270270270269748</v>
      </c>
      <c r="AG46" s="474">
        <f t="shared" si="7"/>
        <v>0.96648648648648683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1388</v>
      </c>
      <c r="H47" s="92">
        <f t="shared" si="34"/>
        <v>39224.880000000005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1461.0526315789484</v>
      </c>
      <c r="O47" s="208">
        <f t="shared" si="30"/>
        <v>208.72180451127835</v>
      </c>
      <c r="P47" s="102">
        <f t="shared" si="31"/>
        <v>0</v>
      </c>
      <c r="Q47" s="209">
        <f t="shared" si="32"/>
        <v>-5.5639097744359276</v>
      </c>
      <c r="R47" s="210">
        <f t="shared" si="27"/>
        <v>0.97403508771929903</v>
      </c>
      <c r="S47" s="912"/>
      <c r="T47" s="101">
        <v>0.28541666666666665</v>
      </c>
      <c r="U47" s="101">
        <v>0.32499999999999996</v>
      </c>
      <c r="V47" s="193">
        <v>25</v>
      </c>
      <c r="W47" s="211">
        <f t="shared" si="33"/>
        <v>56.999999999999957</v>
      </c>
      <c r="X47" s="188">
        <v>0.2722222222222222</v>
      </c>
      <c r="Y47" s="188">
        <v>0.28472222222222221</v>
      </c>
      <c r="Z47" s="189"/>
      <c r="AA47" s="189"/>
      <c r="AB47" s="897"/>
      <c r="AC47" s="897"/>
      <c r="AD47" s="466">
        <v>1</v>
      </c>
      <c r="AE47" s="466"/>
      <c r="AF47" s="212">
        <f t="shared" si="28"/>
        <v>-38.947368421051578</v>
      </c>
      <c r="AG47" s="474">
        <f t="shared" si="7"/>
        <v>0.97403508771929892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832</v>
      </c>
      <c r="H48" s="92">
        <f t="shared" si="34"/>
        <v>23687.040000000001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1468.2352941176453</v>
      </c>
      <c r="O48" s="208">
        <f t="shared" si="30"/>
        <v>209.7478991596636</v>
      </c>
      <c r="P48" s="102">
        <f t="shared" si="31"/>
        <v>0</v>
      </c>
      <c r="Q48" s="209">
        <f t="shared" si="32"/>
        <v>-4.5378151260506741</v>
      </c>
      <c r="R48" s="210">
        <f t="shared" si="27"/>
        <v>0.97882352941176354</v>
      </c>
      <c r="S48" s="912"/>
      <c r="T48" s="101">
        <v>0.32916666666666661</v>
      </c>
      <c r="U48" s="101">
        <v>0.35277777777777775</v>
      </c>
      <c r="V48" s="173">
        <v>6</v>
      </c>
      <c r="W48" s="211">
        <f t="shared" si="33"/>
        <v>34.000000000000043</v>
      </c>
      <c r="X48" s="188"/>
      <c r="Y48" s="188"/>
      <c r="Z48" s="189"/>
      <c r="AA48" s="189"/>
      <c r="AB48" s="897"/>
      <c r="AC48" s="897"/>
      <c r="AD48" s="466"/>
      <c r="AE48" s="466"/>
      <c r="AF48" s="212">
        <f t="shared" si="28"/>
        <v>-31.764705882354747</v>
      </c>
      <c r="AG48" s="474">
        <f t="shared" si="7"/>
        <v>0.97882352941176354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1679</v>
      </c>
      <c r="H49" s="92">
        <f t="shared" si="34"/>
        <v>19912.939999999999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1481.4705882352941</v>
      </c>
      <c r="O49" s="208">
        <f t="shared" si="30"/>
        <v>246.91176470588235</v>
      </c>
      <c r="P49" s="102">
        <f t="shared" si="31"/>
        <v>0</v>
      </c>
      <c r="Q49" s="209">
        <f t="shared" si="32"/>
        <v>-25.754901960784338</v>
      </c>
      <c r="R49" s="210">
        <f t="shared" si="27"/>
        <v>0.9055443693369768</v>
      </c>
      <c r="S49" s="912"/>
      <c r="T49" s="101">
        <v>0.35763888888888884</v>
      </c>
      <c r="U49" s="101">
        <v>0.40486111111111106</v>
      </c>
      <c r="V49" s="173">
        <v>7</v>
      </c>
      <c r="W49" s="211">
        <f t="shared" si="33"/>
        <v>68</v>
      </c>
      <c r="X49" s="218"/>
      <c r="Y49" s="218"/>
      <c r="Z49" s="219"/>
      <c r="AA49" s="189"/>
      <c r="AB49" s="897"/>
      <c r="AC49" s="897"/>
      <c r="AD49" s="466"/>
      <c r="AE49" s="466"/>
      <c r="AF49" s="212">
        <f t="shared" si="28"/>
        <v>-154.52941176470586</v>
      </c>
      <c r="AG49" s="474">
        <f t="shared" si="7"/>
        <v>0.90554436933697691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3425.1</v>
      </c>
      <c r="H50" s="92">
        <f t="shared" si="34"/>
        <v>34559.258999999998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1467.9</v>
      </c>
      <c r="O50" s="208">
        <f t="shared" si="30"/>
        <v>244.65</v>
      </c>
      <c r="P50" s="102">
        <f t="shared" si="31"/>
        <v>0</v>
      </c>
      <c r="Q50" s="209">
        <f t="shared" si="32"/>
        <v>-5.3499999999999943</v>
      </c>
      <c r="R50" s="210">
        <f t="shared" si="27"/>
        <v>0.97860000000000003</v>
      </c>
      <c r="S50" s="912"/>
      <c r="T50" s="101">
        <v>0.41874999999999996</v>
      </c>
      <c r="U50" s="101">
        <v>0.51597222222222217</v>
      </c>
      <c r="V50" s="173">
        <v>20</v>
      </c>
      <c r="W50" s="211">
        <f t="shared" si="33"/>
        <v>139.99999999999997</v>
      </c>
      <c r="X50" s="218">
        <v>0.40972222222222227</v>
      </c>
      <c r="Y50" s="218">
        <v>0.41805555555555557</v>
      </c>
      <c r="Z50" s="219"/>
      <c r="AA50" s="219"/>
      <c r="AB50" s="897"/>
      <c r="AC50" s="897"/>
      <c r="AD50" s="466"/>
      <c r="AE50" s="466"/>
      <c r="AF50" s="212">
        <f t="shared" si="28"/>
        <v>-32.099999999999909</v>
      </c>
      <c r="AG50" s="474">
        <f t="shared" si="7"/>
        <v>0.97860000000000003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3751.3</v>
      </c>
      <c r="H51" s="92">
        <f t="shared" si="34"/>
        <v>37850.616999999998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1461.5454545454552</v>
      </c>
      <c r="O51" s="208">
        <f t="shared" si="30"/>
        <v>243.59090909090921</v>
      </c>
      <c r="P51" s="102">
        <f t="shared" si="31"/>
        <v>0</v>
      </c>
      <c r="Q51" s="209">
        <f t="shared" si="32"/>
        <v>-6.4090909090907928</v>
      </c>
      <c r="R51" s="210">
        <f t="shared" si="27"/>
        <v>0.97436363636363688</v>
      </c>
      <c r="S51" s="912"/>
      <c r="T51" s="198">
        <v>0.55624999999999991</v>
      </c>
      <c r="U51" s="198">
        <v>0.66319444444444431</v>
      </c>
      <c r="V51" s="173">
        <v>5</v>
      </c>
      <c r="W51" s="211">
        <f t="shared" si="33"/>
        <v>153.99999999999994</v>
      </c>
      <c r="X51" s="218"/>
      <c r="Y51" s="218"/>
      <c r="Z51" s="219"/>
      <c r="AA51" s="219"/>
      <c r="AB51" s="897"/>
      <c r="AC51" s="897"/>
      <c r="AD51" s="466"/>
      <c r="AE51" s="466"/>
      <c r="AF51" s="212">
        <f t="shared" si="28"/>
        <v>-38.454545454544814</v>
      </c>
      <c r="AG51" s="474">
        <f t="shared" si="7"/>
        <v>0.97436363636363676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466"/>
      <c r="AE52" s="466"/>
      <c r="AF52" s="212">
        <f t="shared" si="28"/>
        <v>0</v>
      </c>
      <c r="AG52" s="47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467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466"/>
      <c r="AE53" s="466"/>
      <c r="AF53" s="212">
        <f t="shared" si="28"/>
        <v>0</v>
      </c>
      <c r="AG53" s="47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467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466"/>
      <c r="AE54" s="466"/>
      <c r="AF54" s="212">
        <f t="shared" si="28"/>
        <v>0</v>
      </c>
      <c r="AG54" s="47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467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466"/>
      <c r="AE55" s="466"/>
      <c r="AF55" s="212"/>
      <c r="AG55" s="474"/>
      <c r="AH55" s="929"/>
    </row>
    <row r="56" spans="1:34" ht="19.2" customHeight="1">
      <c r="A56" s="937"/>
      <c r="B56" s="223">
        <v>0</v>
      </c>
      <c r="C56" s="224" t="s">
        <v>519</v>
      </c>
      <c r="D56" s="934" t="s">
        <v>513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1617.8838350877763</v>
      </c>
      <c r="O56" s="164">
        <f t="shared" si="35"/>
        <v>273.919252633876</v>
      </c>
      <c r="P56" s="225">
        <f>M56-J56</f>
        <v>0.25</v>
      </c>
      <c r="Q56" s="179">
        <f>N56-K56</f>
        <v>-24.116164912223667</v>
      </c>
      <c r="R56" s="226">
        <f t="shared" ref="R56:R61" si="36">O56/L56</f>
        <v>0.90719620002545387</v>
      </c>
      <c r="S56" s="912"/>
      <c r="T56" s="227"/>
      <c r="U56" s="227"/>
      <c r="V56" s="48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1</v>
      </c>
      <c r="AE56" s="167">
        <f>SUM(AE44:AE55)</f>
        <v>0</v>
      </c>
      <c r="AF56" s="230">
        <f>N56-K56</f>
        <v>-24.116164912223667</v>
      </c>
      <c r="AG56" s="467">
        <f>N56/K56</f>
        <v>0.9853129324529698</v>
      </c>
      <c r="AH56" s="929"/>
    </row>
    <row r="57" spans="1:34" ht="19.2" customHeight="1">
      <c r="A57" s="924" t="s">
        <v>520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3863</v>
      </c>
      <c r="H57" s="140">
        <f t="shared" ref="H57:H66" si="37">F57*G57</f>
        <v>107700.44</v>
      </c>
      <c r="I57" s="466"/>
      <c r="J57" s="157">
        <v>7</v>
      </c>
      <c r="K57" s="107">
        <v>1500</v>
      </c>
      <c r="L57" s="142">
        <v>214.28571428571428</v>
      </c>
      <c r="M57" s="475">
        <v>7</v>
      </c>
      <c r="N57" s="107">
        <f t="shared" ref="N57:N61" si="38">G57/W57*60</f>
        <v>1476.3057324840763</v>
      </c>
      <c r="O57" s="142">
        <f t="shared" ref="O57:O61" si="39">N57/M57</f>
        <v>210.90081892629661</v>
      </c>
      <c r="P57" s="231">
        <f t="shared" ref="P57:P61" si="40">M57-J57</f>
        <v>0</v>
      </c>
      <c r="Q57" s="98">
        <f t="shared" ref="Q57:Q61" si="41">O57-L57</f>
        <v>-3.3848953594176692</v>
      </c>
      <c r="R57" s="468">
        <f t="shared" si="36"/>
        <v>0.98420382165605091</v>
      </c>
      <c r="S57" s="912">
        <f>R69</f>
        <v>0.97829786937100671</v>
      </c>
      <c r="T57" s="232">
        <v>0.125</v>
      </c>
      <c r="U57" s="232">
        <v>0.23402777777777778</v>
      </c>
      <c r="V57" s="465">
        <v>5</v>
      </c>
      <c r="W57" s="477">
        <f>(U57-T57)*24*60</f>
        <v>157</v>
      </c>
      <c r="X57" s="104"/>
      <c r="Y57" s="104"/>
      <c r="Z57" s="105"/>
      <c r="AA57" s="105"/>
      <c r="AB57" s="897"/>
      <c r="AC57" s="897"/>
      <c r="AD57" s="466"/>
      <c r="AE57" s="466"/>
      <c r="AF57" s="97">
        <f t="shared" si="6"/>
        <v>-23.694267515923684</v>
      </c>
      <c r="AG57" s="470">
        <f t="shared" si="7"/>
        <v>0.98420382165605091</v>
      </c>
      <c r="AH57" s="911">
        <f>AG69</f>
        <v>0.9785549257082331</v>
      </c>
    </row>
    <row r="58" spans="1:34" ht="19.2" customHeight="1">
      <c r="A58" s="925"/>
      <c r="B58" s="186" t="s">
        <v>238</v>
      </c>
      <c r="C58" s="466"/>
      <c r="D58" s="88" t="s">
        <v>158</v>
      </c>
      <c r="E58" s="89"/>
      <c r="F58" s="90">
        <v>28</v>
      </c>
      <c r="G58" s="91">
        <v>3533</v>
      </c>
      <c r="H58" s="92">
        <f t="shared" si="37"/>
        <v>98924</v>
      </c>
      <c r="I58" s="465"/>
      <c r="J58" s="94">
        <v>7</v>
      </c>
      <c r="K58" s="91">
        <v>1500</v>
      </c>
      <c r="L58" s="142">
        <v>214.28571428571428</v>
      </c>
      <c r="M58" s="478">
        <v>7</v>
      </c>
      <c r="N58" s="91">
        <f t="shared" si="38"/>
        <v>1472.0833333333337</v>
      </c>
      <c r="O58" s="95">
        <f t="shared" si="39"/>
        <v>210.29761904761909</v>
      </c>
      <c r="P58" s="231">
        <f t="shared" si="40"/>
        <v>0</v>
      </c>
      <c r="Q58" s="98">
        <f t="shared" si="41"/>
        <v>-3.988095238095184</v>
      </c>
      <c r="R58" s="468">
        <f t="shared" si="36"/>
        <v>0.98138888888888909</v>
      </c>
      <c r="S58" s="912"/>
      <c r="T58" s="232">
        <v>0.24791666666666667</v>
      </c>
      <c r="U58" s="232">
        <v>0.34791666666666665</v>
      </c>
      <c r="V58" s="465">
        <v>20</v>
      </c>
      <c r="W58" s="477">
        <f>(U58-T58)*24*60</f>
        <v>143.99999999999997</v>
      </c>
      <c r="X58" s="104">
        <v>0.23819444444444446</v>
      </c>
      <c r="Y58" s="104">
        <v>0.24652777777777779</v>
      </c>
      <c r="Z58" s="105"/>
      <c r="AA58" s="105"/>
      <c r="AB58" s="930"/>
      <c r="AC58" s="931"/>
      <c r="AD58" s="466">
        <v>1</v>
      </c>
      <c r="AE58" s="466"/>
      <c r="AF58" s="97">
        <f t="shared" si="6"/>
        <v>-27.916666666666288</v>
      </c>
      <c r="AG58" s="468">
        <f t="shared" si="7"/>
        <v>0.98138888888888909</v>
      </c>
      <c r="AH58" s="912"/>
    </row>
    <row r="59" spans="1:34" ht="19.2" customHeight="1">
      <c r="A59" s="925"/>
      <c r="B59" s="186" t="s">
        <v>241</v>
      </c>
      <c r="C59" s="466"/>
      <c r="D59" s="88" t="s">
        <v>154</v>
      </c>
      <c r="E59" s="89"/>
      <c r="F59" s="90">
        <v>10.09</v>
      </c>
      <c r="G59" s="91">
        <v>3914.3999999999996</v>
      </c>
      <c r="H59" s="92">
        <f t="shared" si="37"/>
        <v>39496.295999999995</v>
      </c>
      <c r="I59" s="465"/>
      <c r="J59" s="94">
        <v>6</v>
      </c>
      <c r="K59" s="91">
        <v>1500</v>
      </c>
      <c r="L59" s="142">
        <v>250</v>
      </c>
      <c r="M59" s="478">
        <v>6</v>
      </c>
      <c r="N59" s="91">
        <f t="shared" si="38"/>
        <v>1467.8999999999999</v>
      </c>
      <c r="O59" s="95">
        <f t="shared" si="39"/>
        <v>244.64999999999998</v>
      </c>
      <c r="P59" s="231">
        <f t="shared" si="40"/>
        <v>0</v>
      </c>
      <c r="Q59" s="98">
        <f t="shared" si="41"/>
        <v>-5.3500000000000227</v>
      </c>
      <c r="R59" s="468">
        <f t="shared" si="36"/>
        <v>0.97859999999999991</v>
      </c>
      <c r="S59" s="912"/>
      <c r="T59" s="232">
        <v>0.36180555555555555</v>
      </c>
      <c r="U59" s="232">
        <v>0.47291666666666665</v>
      </c>
      <c r="V59" s="182">
        <v>20</v>
      </c>
      <c r="W59" s="477">
        <f t="shared" ref="W59:W69" si="42">(U59-T59)*24*60</f>
        <v>160</v>
      </c>
      <c r="X59" s="104">
        <v>0.3520833333333333</v>
      </c>
      <c r="Y59" s="104">
        <v>0.3611111111111111</v>
      </c>
      <c r="Z59" s="105"/>
      <c r="AA59" s="105"/>
      <c r="AB59" s="897"/>
      <c r="AC59" s="897"/>
      <c r="AD59" s="466"/>
      <c r="AE59" s="466"/>
      <c r="AF59" s="97">
        <f t="shared" si="6"/>
        <v>-32.100000000000136</v>
      </c>
      <c r="AG59" s="468">
        <f t="shared" si="7"/>
        <v>0.97859999999999991</v>
      </c>
      <c r="AH59" s="912"/>
    </row>
    <row r="60" spans="1:34" ht="19.2" customHeight="1">
      <c r="A60" s="925"/>
      <c r="B60" s="186" t="s">
        <v>241</v>
      </c>
      <c r="C60" s="466"/>
      <c r="D60" s="88" t="s">
        <v>154</v>
      </c>
      <c r="E60" s="89"/>
      <c r="F60" s="90">
        <v>10.09</v>
      </c>
      <c r="G60" s="91">
        <v>3262</v>
      </c>
      <c r="H60" s="92">
        <f t="shared" si="37"/>
        <v>32913.58</v>
      </c>
      <c r="I60" s="465"/>
      <c r="J60" s="94">
        <v>6</v>
      </c>
      <c r="K60" s="91">
        <v>1500</v>
      </c>
      <c r="L60" s="142">
        <v>250</v>
      </c>
      <c r="M60" s="478">
        <v>6</v>
      </c>
      <c r="N60" s="91">
        <f t="shared" si="38"/>
        <v>1460.5970149253731</v>
      </c>
      <c r="O60" s="95">
        <f t="shared" si="39"/>
        <v>243.43283582089552</v>
      </c>
      <c r="P60" s="231">
        <f t="shared" si="40"/>
        <v>0</v>
      </c>
      <c r="Q60" s="98">
        <f t="shared" si="41"/>
        <v>-6.5671641791044806</v>
      </c>
      <c r="R60" s="468">
        <f t="shared" si="36"/>
        <v>0.97373134328358213</v>
      </c>
      <c r="S60" s="912"/>
      <c r="T60" s="232">
        <v>0.51249999999999996</v>
      </c>
      <c r="U60" s="232">
        <v>0.60555555555555551</v>
      </c>
      <c r="V60" s="182">
        <v>4</v>
      </c>
      <c r="W60" s="477">
        <f t="shared" si="42"/>
        <v>134</v>
      </c>
      <c r="X60" s="104"/>
      <c r="Y60" s="104"/>
      <c r="Z60" s="105"/>
      <c r="AA60" s="105"/>
      <c r="AB60" s="897"/>
      <c r="AC60" s="897"/>
      <c r="AD60" s="466"/>
      <c r="AE60" s="466"/>
      <c r="AF60" s="97">
        <f t="shared" si="6"/>
        <v>-39.40298507462694</v>
      </c>
      <c r="AG60" s="470">
        <f t="shared" si="7"/>
        <v>0.97373134328358202</v>
      </c>
      <c r="AH60" s="912"/>
    </row>
    <row r="61" spans="1:34" ht="19.2" customHeight="1">
      <c r="A61" s="925"/>
      <c r="B61" s="186" t="s">
        <v>241</v>
      </c>
      <c r="C61" s="466"/>
      <c r="D61" s="88" t="s">
        <v>154</v>
      </c>
      <c r="E61" s="89"/>
      <c r="F61" s="90">
        <v>10.09</v>
      </c>
      <c r="G61" s="91">
        <v>2120.3000000000002</v>
      </c>
      <c r="H61" s="92">
        <f t="shared" si="37"/>
        <v>21393.827000000001</v>
      </c>
      <c r="I61" s="465"/>
      <c r="J61" s="94">
        <v>6</v>
      </c>
      <c r="K61" s="91">
        <v>1500</v>
      </c>
      <c r="L61" s="142">
        <v>250</v>
      </c>
      <c r="M61" s="478">
        <v>6</v>
      </c>
      <c r="N61" s="91">
        <f t="shared" si="38"/>
        <v>1462.2758620689654</v>
      </c>
      <c r="O61" s="95">
        <f t="shared" si="39"/>
        <v>243.7126436781609</v>
      </c>
      <c r="P61" s="231">
        <f t="shared" si="40"/>
        <v>0</v>
      </c>
      <c r="Q61" s="98">
        <f t="shared" si="41"/>
        <v>-6.2873563218390984</v>
      </c>
      <c r="R61" s="468">
        <f t="shared" si="36"/>
        <v>0.97485057471264358</v>
      </c>
      <c r="S61" s="912"/>
      <c r="T61" s="232">
        <v>0.61944444444444435</v>
      </c>
      <c r="U61" s="232">
        <v>0.67986111111111103</v>
      </c>
      <c r="V61" s="182">
        <v>20</v>
      </c>
      <c r="W61" s="477">
        <f t="shared" si="42"/>
        <v>87.000000000000014</v>
      </c>
      <c r="X61" s="104">
        <v>0.60972222222222217</v>
      </c>
      <c r="Y61" s="104">
        <v>0.61805555555555558</v>
      </c>
      <c r="Z61" s="105"/>
      <c r="AA61" s="105"/>
      <c r="AB61" s="897"/>
      <c r="AC61" s="897"/>
      <c r="AD61" s="466"/>
      <c r="AE61" s="466"/>
      <c r="AF61" s="97">
        <f t="shared" si="6"/>
        <v>-37.724137931034647</v>
      </c>
      <c r="AG61" s="468">
        <f t="shared" si="7"/>
        <v>0.97485057471264358</v>
      </c>
      <c r="AH61" s="912"/>
    </row>
    <row r="62" spans="1:34" ht="19.2" customHeight="1">
      <c r="A62" s="925"/>
      <c r="B62" s="186">
        <v>0</v>
      </c>
      <c r="C62" s="466"/>
      <c r="D62" s="88"/>
      <c r="E62" s="89"/>
      <c r="F62" s="90" t="s">
        <v>236</v>
      </c>
      <c r="G62" s="173"/>
      <c r="H62" s="92">
        <f t="shared" si="37"/>
        <v>0</v>
      </c>
      <c r="I62" s="465"/>
      <c r="J62" s="94"/>
      <c r="K62" s="91"/>
      <c r="L62" s="142"/>
      <c r="M62" s="115"/>
      <c r="N62" s="91"/>
      <c r="O62" s="95"/>
      <c r="P62" s="231"/>
      <c r="Q62" s="98"/>
      <c r="R62" s="468"/>
      <c r="S62" s="912"/>
      <c r="T62" s="235"/>
      <c r="U62" s="235"/>
      <c r="V62" s="182"/>
      <c r="W62" s="477">
        <f t="shared" si="42"/>
        <v>0</v>
      </c>
      <c r="X62" s="104"/>
      <c r="Y62" s="104"/>
      <c r="Z62" s="105"/>
      <c r="AA62" s="105"/>
      <c r="AB62" s="897"/>
      <c r="AC62" s="897"/>
      <c r="AD62" s="466"/>
      <c r="AE62" s="466"/>
      <c r="AF62" s="97">
        <f t="shared" si="6"/>
        <v>0</v>
      </c>
      <c r="AG62" s="468" t="e">
        <f t="shared" si="7"/>
        <v>#DIV/0!</v>
      </c>
      <c r="AH62" s="912"/>
    </row>
    <row r="63" spans="1:34" ht="19.2" customHeight="1">
      <c r="A63" s="925"/>
      <c r="B63" s="186">
        <v>0</v>
      </c>
      <c r="C63" s="466"/>
      <c r="D63" s="88"/>
      <c r="E63" s="89"/>
      <c r="F63" s="90" t="s">
        <v>236</v>
      </c>
      <c r="G63" s="173"/>
      <c r="H63" s="92">
        <f t="shared" si="37"/>
        <v>0</v>
      </c>
      <c r="I63" s="465"/>
      <c r="J63" s="94"/>
      <c r="K63" s="91"/>
      <c r="L63" s="142"/>
      <c r="M63" s="115" t="s">
        <v>15</v>
      </c>
      <c r="N63" s="91"/>
      <c r="O63" s="95"/>
      <c r="P63" s="231"/>
      <c r="Q63" s="98"/>
      <c r="R63" s="468"/>
      <c r="S63" s="912"/>
      <c r="T63" s="235"/>
      <c r="U63" s="235"/>
      <c r="V63" s="182"/>
      <c r="W63" s="477">
        <f t="shared" si="42"/>
        <v>0</v>
      </c>
      <c r="X63" s="104"/>
      <c r="Y63" s="104"/>
      <c r="Z63" s="105"/>
      <c r="AA63" s="105"/>
      <c r="AB63" s="897"/>
      <c r="AC63" s="897"/>
      <c r="AD63" s="466"/>
      <c r="AE63" s="466"/>
      <c r="AF63" s="97">
        <f t="shared" si="6"/>
        <v>0</v>
      </c>
      <c r="AG63" s="470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465"/>
      <c r="J64" s="238"/>
      <c r="K64" s="113"/>
      <c r="L64" s="142"/>
      <c r="M64" s="115"/>
      <c r="N64" s="91"/>
      <c r="O64" s="95"/>
      <c r="P64" s="231"/>
      <c r="Q64" s="98"/>
      <c r="R64" s="468"/>
      <c r="S64" s="912"/>
      <c r="T64" s="235"/>
      <c r="U64" s="235"/>
      <c r="V64" s="182"/>
      <c r="W64" s="477">
        <f t="shared" si="42"/>
        <v>0</v>
      </c>
      <c r="X64" s="465"/>
      <c r="Y64" s="465"/>
      <c r="Z64" s="105"/>
      <c r="AA64" s="105"/>
      <c r="AB64" s="897"/>
      <c r="AC64" s="897"/>
      <c r="AD64" s="466"/>
      <c r="AE64" s="466"/>
      <c r="AF64" s="97">
        <f t="shared" si="6"/>
        <v>0</v>
      </c>
      <c r="AG64" s="468" t="e">
        <f t="shared" si="7"/>
        <v>#DIV/0!</v>
      </c>
      <c r="AH64" s="912"/>
    </row>
    <row r="65" spans="1:34" ht="19.2" customHeight="1">
      <c r="A65" s="926"/>
      <c r="B65" s="155">
        <v>0</v>
      </c>
      <c r="C65" s="472"/>
      <c r="D65" s="88"/>
      <c r="E65" s="89"/>
      <c r="F65" s="90" t="s">
        <v>236</v>
      </c>
      <c r="G65" s="173"/>
      <c r="H65" s="92">
        <f t="shared" si="37"/>
        <v>0</v>
      </c>
      <c r="I65" s="465"/>
      <c r="J65" s="238"/>
      <c r="K65" s="113"/>
      <c r="L65" s="142"/>
      <c r="M65" s="115"/>
      <c r="N65" s="113"/>
      <c r="O65" s="131"/>
      <c r="P65" s="97"/>
      <c r="Q65" s="98"/>
      <c r="R65" s="468"/>
      <c r="S65" s="912"/>
      <c r="T65" s="235"/>
      <c r="U65" s="235"/>
      <c r="V65" s="182"/>
      <c r="W65" s="477">
        <f t="shared" si="42"/>
        <v>0</v>
      </c>
      <c r="X65" s="465"/>
      <c r="Y65" s="465"/>
      <c r="Z65" s="105"/>
      <c r="AA65" s="105"/>
      <c r="AB65" s="897"/>
      <c r="AC65" s="897"/>
      <c r="AD65" s="466"/>
      <c r="AE65" s="466"/>
      <c r="AF65" s="97">
        <f t="shared" si="6"/>
        <v>0</v>
      </c>
      <c r="AG65" s="468" t="e">
        <f t="shared" si="7"/>
        <v>#DIV/0!</v>
      </c>
      <c r="AH65" s="912"/>
    </row>
    <row r="66" spans="1:34" ht="19.2" customHeight="1">
      <c r="A66" s="926"/>
      <c r="B66" s="155">
        <v>0</v>
      </c>
      <c r="C66" s="472"/>
      <c r="D66" s="88"/>
      <c r="E66" s="89"/>
      <c r="F66" s="90" t="s">
        <v>236</v>
      </c>
      <c r="G66" s="173"/>
      <c r="H66" s="92">
        <f t="shared" si="37"/>
        <v>0</v>
      </c>
      <c r="I66" s="465"/>
      <c r="J66" s="238"/>
      <c r="K66" s="113"/>
      <c r="L66" s="142"/>
      <c r="M66" s="115"/>
      <c r="N66" s="113"/>
      <c r="O66" s="131"/>
      <c r="P66" s="97"/>
      <c r="Q66" s="98"/>
      <c r="R66" s="468"/>
      <c r="S66" s="912"/>
      <c r="T66" s="235"/>
      <c r="U66" s="235"/>
      <c r="V66" s="182"/>
      <c r="W66" s="477">
        <f t="shared" si="42"/>
        <v>0</v>
      </c>
      <c r="X66" s="465"/>
      <c r="Y66" s="465"/>
      <c r="Z66" s="105"/>
      <c r="AA66" s="105"/>
      <c r="AB66" s="897"/>
      <c r="AC66" s="897"/>
      <c r="AD66" s="466"/>
      <c r="AE66" s="466"/>
      <c r="AF66" s="97">
        <f t="shared" si="6"/>
        <v>0</v>
      </c>
      <c r="AG66" s="470" t="e">
        <f t="shared" si="7"/>
        <v>#DIV/0!</v>
      </c>
      <c r="AH66" s="912"/>
    </row>
    <row r="67" spans="1:34" ht="19.2" customHeight="1">
      <c r="A67" s="926"/>
      <c r="B67" s="155">
        <v>0</v>
      </c>
      <c r="C67" s="472"/>
      <c r="D67" s="88"/>
      <c r="E67" s="89"/>
      <c r="F67" s="90" t="s">
        <v>236</v>
      </c>
      <c r="G67" s="173"/>
      <c r="H67" s="92">
        <f>F67*G67</f>
        <v>0</v>
      </c>
      <c r="I67" s="465"/>
      <c r="J67" s="238"/>
      <c r="K67" s="113"/>
      <c r="L67" s="142"/>
      <c r="M67" s="115"/>
      <c r="N67" s="113"/>
      <c r="O67" s="131"/>
      <c r="P67" s="97"/>
      <c r="Q67" s="98"/>
      <c r="R67" s="468"/>
      <c r="S67" s="912"/>
      <c r="T67" s="235"/>
      <c r="U67" s="235"/>
      <c r="V67" s="182"/>
      <c r="W67" s="477">
        <f t="shared" si="42"/>
        <v>0</v>
      </c>
      <c r="X67" s="465"/>
      <c r="Y67" s="465"/>
      <c r="Z67" s="105"/>
      <c r="AA67" s="105"/>
      <c r="AB67" s="897"/>
      <c r="AC67" s="897"/>
      <c r="AD67" s="466"/>
      <c r="AE67" s="466"/>
      <c r="AF67" s="97">
        <f t="shared" si="6"/>
        <v>0</v>
      </c>
      <c r="AG67" s="468" t="e">
        <f t="shared" si="7"/>
        <v>#DIV/0!</v>
      </c>
      <c r="AH67" s="912"/>
    </row>
    <row r="68" spans="1:34" ht="19.2" customHeight="1">
      <c r="A68" s="926"/>
      <c r="B68" s="465">
        <v>0</v>
      </c>
      <c r="C68" s="472"/>
      <c r="D68" s="88"/>
      <c r="E68" s="89"/>
      <c r="F68" s="205" t="s">
        <v>236</v>
      </c>
      <c r="G68" s="173"/>
      <c r="H68" s="92">
        <f>F68*G68</f>
        <v>0</v>
      </c>
      <c r="I68" s="465"/>
      <c r="J68" s="238"/>
      <c r="K68" s="113"/>
      <c r="L68" s="142"/>
      <c r="M68" s="115"/>
      <c r="N68" s="113"/>
      <c r="O68" s="131"/>
      <c r="P68" s="97"/>
      <c r="Q68" s="98"/>
      <c r="R68" s="468"/>
      <c r="S68" s="912"/>
      <c r="T68" s="235"/>
      <c r="U68" s="235"/>
      <c r="V68" s="182"/>
      <c r="W68" s="477">
        <f t="shared" si="42"/>
        <v>0</v>
      </c>
      <c r="X68" s="465"/>
      <c r="Y68" s="465"/>
      <c r="Z68" s="105"/>
      <c r="AA68" s="105"/>
      <c r="AB68" s="897"/>
      <c r="AC68" s="897"/>
      <c r="AD68" s="466"/>
      <c r="AE68" s="466"/>
      <c r="AF68" s="97"/>
      <c r="AG68" s="468"/>
      <c r="AH68" s="912"/>
    </row>
    <row r="69" spans="1:34" ht="19.2" customHeight="1">
      <c r="A69" s="926"/>
      <c r="B69" s="239">
        <v>0</v>
      </c>
      <c r="C69" s="240" t="s">
        <v>521</v>
      </c>
      <c r="D69" s="893" t="s">
        <v>513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1467.8323885623497</v>
      </c>
      <c r="O69" s="125">
        <f t="shared" si="43"/>
        <v>230.59878349459441</v>
      </c>
      <c r="P69" s="97">
        <f>M69-J69</f>
        <v>0</v>
      </c>
      <c r="Q69" s="98">
        <f>N69-K69</f>
        <v>-32.167611437650294</v>
      </c>
      <c r="R69" s="245">
        <f t="shared" ref="R69:R75" si="44">O69/L69</f>
        <v>0.97829786937100671</v>
      </c>
      <c r="S69" s="912"/>
      <c r="T69" s="246"/>
      <c r="U69" s="246"/>
      <c r="V69" s="91"/>
      <c r="W69" s="477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1</v>
      </c>
      <c r="AE69" s="167">
        <f>SUM(AE57:AE68)</f>
        <v>0</v>
      </c>
      <c r="AF69" s="97">
        <f t="shared" si="6"/>
        <v>-32.167611437650294</v>
      </c>
      <c r="AG69" s="468">
        <f t="shared" si="7"/>
        <v>0.9785549257082331</v>
      </c>
      <c r="AH69" s="912"/>
    </row>
    <row r="70" spans="1:34" ht="19.2" customHeight="1">
      <c r="A70" s="927" t="s">
        <v>522</v>
      </c>
      <c r="B70" s="465" t="s">
        <v>241</v>
      </c>
      <c r="C70" s="155"/>
      <c r="D70" s="88" t="s">
        <v>161</v>
      </c>
      <c r="E70" s="89"/>
      <c r="F70" s="90">
        <v>54.09</v>
      </c>
      <c r="G70" s="107">
        <v>1707.6</v>
      </c>
      <c r="H70" s="92">
        <f>F70*G70</f>
        <v>92364.084000000003</v>
      </c>
      <c r="I70" s="465"/>
      <c r="J70" s="94">
        <v>16</v>
      </c>
      <c r="K70" s="91">
        <v>1500</v>
      </c>
      <c r="L70" s="95">
        <v>93.75</v>
      </c>
      <c r="M70" s="478">
        <v>17</v>
      </c>
      <c r="N70" s="91">
        <f t="shared" ref="N70:N75" si="45">G70/W70*60</f>
        <v>1296.9113924050625</v>
      </c>
      <c r="O70" s="95">
        <f t="shared" ref="O70:O75" si="46">N70/M70</f>
        <v>76.288905435591914</v>
      </c>
      <c r="P70" s="97">
        <f t="shared" ref="P70:P75" si="47">M70-J70</f>
        <v>1</v>
      </c>
      <c r="Q70" s="98">
        <f t="shared" ref="Q70:Q75" si="48">O70-L70</f>
        <v>-17.461094564408086</v>
      </c>
      <c r="R70" s="468">
        <f t="shared" si="44"/>
        <v>0.81374832464631375</v>
      </c>
      <c r="S70" s="912">
        <f>R82</f>
        <v>0.88031388539586619</v>
      </c>
      <c r="T70" s="232">
        <v>0.25</v>
      </c>
      <c r="U70" s="232">
        <v>0.30486111111111114</v>
      </c>
      <c r="V70" s="465">
        <v>5</v>
      </c>
      <c r="W70" s="477">
        <f>(U70-T70)*24*60</f>
        <v>79.000000000000043</v>
      </c>
      <c r="X70" s="465"/>
      <c r="Y70" s="465"/>
      <c r="Z70" s="105"/>
      <c r="AA70" s="105"/>
      <c r="AB70" s="897"/>
      <c r="AC70" s="897"/>
      <c r="AD70" s="466">
        <v>1</v>
      </c>
      <c r="AE70" s="466"/>
      <c r="AF70" s="97">
        <f t="shared" si="6"/>
        <v>-203.08860759493746</v>
      </c>
      <c r="AG70" s="468">
        <f t="shared" si="7"/>
        <v>0.86460759493670836</v>
      </c>
      <c r="AH70" s="912">
        <f>AG82</f>
        <v>0.88783750286552277</v>
      </c>
    </row>
    <row r="71" spans="1:34" ht="19.2" customHeight="1">
      <c r="A71" s="927"/>
      <c r="B71" s="465" t="s">
        <v>242</v>
      </c>
      <c r="C71" s="87"/>
      <c r="D71" s="247" t="s">
        <v>162</v>
      </c>
      <c r="E71" s="89"/>
      <c r="F71" s="90">
        <v>77.34</v>
      </c>
      <c r="G71" s="91">
        <v>1702.5</v>
      </c>
      <c r="H71" s="92">
        <f>F71*G71</f>
        <v>131671.35</v>
      </c>
      <c r="I71" s="465"/>
      <c r="J71" s="94">
        <v>18</v>
      </c>
      <c r="K71" s="248">
        <v>1440</v>
      </c>
      <c r="L71" s="95">
        <v>80</v>
      </c>
      <c r="M71" s="475">
        <v>18</v>
      </c>
      <c r="N71" s="91">
        <f t="shared" si="45"/>
        <v>1344.0789473684215</v>
      </c>
      <c r="O71" s="95">
        <f t="shared" si="46"/>
        <v>74.671052631578974</v>
      </c>
      <c r="P71" s="97">
        <f t="shared" si="47"/>
        <v>0</v>
      </c>
      <c r="Q71" s="98">
        <f t="shared" si="48"/>
        <v>-5.3289473684210265</v>
      </c>
      <c r="R71" s="468">
        <f t="shared" si="44"/>
        <v>0.93338815789473717</v>
      </c>
      <c r="S71" s="912"/>
      <c r="T71" s="232">
        <v>0.30972222222222223</v>
      </c>
      <c r="U71" s="232">
        <v>0.36249999999999999</v>
      </c>
      <c r="V71" s="465">
        <v>7</v>
      </c>
      <c r="W71" s="477">
        <f t="shared" ref="W71:W81" si="49">(U71-T71)*24*60</f>
        <v>75.999999999999972</v>
      </c>
      <c r="X71" s="104"/>
      <c r="Y71" s="104"/>
      <c r="Z71" s="105"/>
      <c r="AA71" s="105"/>
      <c r="AB71" s="897"/>
      <c r="AC71" s="897"/>
      <c r="AD71" s="466"/>
      <c r="AE71" s="466"/>
      <c r="AF71" s="97">
        <f>N71-K71</f>
        <v>-95.921052631578505</v>
      </c>
      <c r="AG71" s="468">
        <f>N71/K71</f>
        <v>0.93338815789473717</v>
      </c>
      <c r="AH71" s="912"/>
    </row>
    <row r="72" spans="1:34" ht="19.2" customHeight="1">
      <c r="A72" s="927"/>
      <c r="B72" s="465" t="s">
        <v>242</v>
      </c>
      <c r="C72" s="117"/>
      <c r="D72" s="247" t="s">
        <v>163</v>
      </c>
      <c r="E72" s="89"/>
      <c r="F72" s="90">
        <v>53.36</v>
      </c>
      <c r="G72" s="91">
        <v>3567.2000000000003</v>
      </c>
      <c r="H72" s="92">
        <f t="shared" ref="H72:H76" si="50">F72*G72</f>
        <v>190345.79200000002</v>
      </c>
      <c r="I72" s="465"/>
      <c r="J72" s="157">
        <v>19</v>
      </c>
      <c r="K72" s="107">
        <v>1636</v>
      </c>
      <c r="L72" s="142">
        <v>86.10526315789474</v>
      </c>
      <c r="M72" s="478">
        <v>19</v>
      </c>
      <c r="N72" s="91">
        <f t="shared" si="45"/>
        <v>1380.8516129032259</v>
      </c>
      <c r="O72" s="95">
        <f t="shared" si="46"/>
        <v>72.676400679117151</v>
      </c>
      <c r="P72" s="97">
        <f t="shared" si="47"/>
        <v>0</v>
      </c>
      <c r="Q72" s="98">
        <f t="shared" si="48"/>
        <v>-13.428862478777589</v>
      </c>
      <c r="R72" s="468">
        <f t="shared" si="44"/>
        <v>0.84404132818045585</v>
      </c>
      <c r="S72" s="912"/>
      <c r="T72" s="232">
        <v>0.37777777777777777</v>
      </c>
      <c r="U72" s="232">
        <v>0.48541666666666666</v>
      </c>
      <c r="V72" s="465">
        <v>22</v>
      </c>
      <c r="W72" s="477">
        <f t="shared" si="49"/>
        <v>155</v>
      </c>
      <c r="X72" s="104">
        <v>0.36736111111111108</v>
      </c>
      <c r="Y72" s="104">
        <v>0.37638888888888888</v>
      </c>
      <c r="Z72" s="105"/>
      <c r="AA72" s="105"/>
      <c r="AB72" s="897"/>
      <c r="AC72" s="897"/>
      <c r="AD72" s="466"/>
      <c r="AE72" s="466"/>
      <c r="AF72" s="97">
        <f>N72-K72</f>
        <v>-255.14838709677406</v>
      </c>
      <c r="AG72" s="468">
        <f>N72/K72</f>
        <v>0.84404132818045596</v>
      </c>
      <c r="AH72" s="912"/>
    </row>
    <row r="73" spans="1:34" ht="19.2" customHeight="1">
      <c r="A73" s="927"/>
      <c r="B73" s="465" t="s">
        <v>242</v>
      </c>
      <c r="C73" s="249"/>
      <c r="D73" s="250" t="s">
        <v>165</v>
      </c>
      <c r="E73" s="251"/>
      <c r="F73" s="90">
        <v>47.51</v>
      </c>
      <c r="G73" s="91">
        <v>1953</v>
      </c>
      <c r="H73" s="92">
        <f t="shared" si="50"/>
        <v>92787.03</v>
      </c>
      <c r="I73" s="466"/>
      <c r="J73" s="252">
        <v>17</v>
      </c>
      <c r="K73" s="253">
        <v>1440</v>
      </c>
      <c r="L73" s="142">
        <v>84.705882352941174</v>
      </c>
      <c r="M73" s="478">
        <v>17</v>
      </c>
      <c r="N73" s="91">
        <f t="shared" si="45"/>
        <v>1331.590909090909</v>
      </c>
      <c r="O73" s="95">
        <f t="shared" si="46"/>
        <v>78.328877005347593</v>
      </c>
      <c r="P73" s="97">
        <f t="shared" si="47"/>
        <v>0</v>
      </c>
      <c r="Q73" s="98">
        <f t="shared" si="48"/>
        <v>-6.3770053475935811</v>
      </c>
      <c r="R73" s="468">
        <f t="shared" si="44"/>
        <v>0.92471590909090906</v>
      </c>
      <c r="S73" s="912"/>
      <c r="T73" s="232">
        <v>0.52499999999999991</v>
      </c>
      <c r="U73" s="232">
        <v>0.58611111111111103</v>
      </c>
      <c r="V73" s="465">
        <v>4</v>
      </c>
      <c r="W73" s="477">
        <f t="shared" si="49"/>
        <v>88</v>
      </c>
      <c r="X73" s="254"/>
      <c r="Y73" s="254"/>
      <c r="Z73" s="189"/>
      <c r="AA73" s="189"/>
      <c r="AB73" s="897"/>
      <c r="AC73" s="897"/>
      <c r="AD73" s="466"/>
      <c r="AE73" s="466"/>
      <c r="AF73" s="97">
        <f>N73-K73</f>
        <v>-108.40909090909099</v>
      </c>
      <c r="AG73" s="468">
        <f>N73/K73</f>
        <v>0.92471590909090906</v>
      </c>
      <c r="AH73" s="912"/>
    </row>
    <row r="74" spans="1:34" ht="19.2" customHeight="1">
      <c r="A74" s="927"/>
      <c r="B74" s="465" t="s">
        <v>242</v>
      </c>
      <c r="C74" s="249"/>
      <c r="D74" s="250" t="s">
        <v>166</v>
      </c>
      <c r="E74" s="251"/>
      <c r="F74" s="90">
        <v>53.76</v>
      </c>
      <c r="G74" s="248">
        <v>2514</v>
      </c>
      <c r="H74" s="92">
        <f t="shared" si="50"/>
        <v>135152.63999999998</v>
      </c>
      <c r="I74" s="465"/>
      <c r="J74" s="157">
        <v>16</v>
      </c>
      <c r="K74" s="107">
        <v>1440</v>
      </c>
      <c r="L74" s="142">
        <v>90</v>
      </c>
      <c r="M74" s="478">
        <v>16</v>
      </c>
      <c r="N74" s="91">
        <f t="shared" si="45"/>
        <v>1346.7857142857133</v>
      </c>
      <c r="O74" s="95">
        <f t="shared" si="46"/>
        <v>84.174107142857082</v>
      </c>
      <c r="P74" s="97">
        <f t="shared" si="47"/>
        <v>0</v>
      </c>
      <c r="Q74" s="98">
        <f t="shared" si="48"/>
        <v>-5.825892857142918</v>
      </c>
      <c r="R74" s="468">
        <f t="shared" si="44"/>
        <v>0.93526785714285643</v>
      </c>
      <c r="S74" s="912"/>
      <c r="T74" s="232">
        <v>0.59097222222222212</v>
      </c>
      <c r="U74" s="232">
        <v>0.66874999999999996</v>
      </c>
      <c r="V74" s="465">
        <v>7</v>
      </c>
      <c r="W74" s="477">
        <f t="shared" si="49"/>
        <v>112.00000000000009</v>
      </c>
      <c r="X74" s="254"/>
      <c r="Y74" s="254"/>
      <c r="Z74" s="189"/>
      <c r="AA74" s="189"/>
      <c r="AB74" s="897"/>
      <c r="AC74" s="897"/>
      <c r="AD74" s="466"/>
      <c r="AE74" s="466"/>
      <c r="AF74" s="97">
        <f t="shared" ref="AF74:AF80" si="51">N74-K74</f>
        <v>-93.214285714286689</v>
      </c>
      <c r="AG74" s="468">
        <f t="shared" ref="AG74:AG80" si="52">N74/K74</f>
        <v>0.93526785714285643</v>
      </c>
      <c r="AH74" s="912"/>
    </row>
    <row r="75" spans="1:34" ht="19.2" customHeight="1">
      <c r="A75" s="927"/>
      <c r="B75" s="465" t="s">
        <v>242</v>
      </c>
      <c r="C75" s="117"/>
      <c r="D75" s="250" t="s">
        <v>163</v>
      </c>
      <c r="E75" s="251"/>
      <c r="F75" s="90">
        <v>53.36</v>
      </c>
      <c r="G75" s="248">
        <v>1920.8</v>
      </c>
      <c r="H75" s="92">
        <f t="shared" si="50"/>
        <v>102493.88799999999</v>
      </c>
      <c r="I75" s="465">
        <v>1</v>
      </c>
      <c r="J75" s="252">
        <v>19</v>
      </c>
      <c r="K75" s="253">
        <v>1636</v>
      </c>
      <c r="L75" s="142">
        <v>86.10526315789474</v>
      </c>
      <c r="M75" s="478">
        <v>19</v>
      </c>
      <c r="N75" s="91">
        <f t="shared" si="45"/>
        <v>1371.9999999999995</v>
      </c>
      <c r="O75" s="95">
        <f t="shared" si="46"/>
        <v>72.210526315789451</v>
      </c>
      <c r="P75" s="97">
        <f t="shared" si="47"/>
        <v>0</v>
      </c>
      <c r="Q75" s="98">
        <f t="shared" si="48"/>
        <v>-13.894736842105289</v>
      </c>
      <c r="R75" s="468">
        <f t="shared" si="44"/>
        <v>0.83863080684596547</v>
      </c>
      <c r="S75" s="912"/>
      <c r="T75" s="232">
        <v>0.68472222222222223</v>
      </c>
      <c r="U75" s="232">
        <v>0.74305555555555558</v>
      </c>
      <c r="V75" s="465">
        <v>23</v>
      </c>
      <c r="W75" s="477">
        <f t="shared" si="49"/>
        <v>84.000000000000028</v>
      </c>
      <c r="X75" s="254">
        <v>0.67291666666666661</v>
      </c>
      <c r="Y75" s="254">
        <v>0.68263888888888891</v>
      </c>
      <c r="Z75" s="189"/>
      <c r="AA75" s="189"/>
      <c r="AB75" s="897"/>
      <c r="AC75" s="897"/>
      <c r="AD75" s="466"/>
      <c r="AE75" s="466"/>
      <c r="AF75" s="97">
        <f t="shared" si="51"/>
        <v>-264.00000000000045</v>
      </c>
      <c r="AG75" s="468">
        <f t="shared" si="52"/>
        <v>0.83863080684596547</v>
      </c>
      <c r="AH75" s="912"/>
    </row>
    <row r="76" spans="1:34" ht="19.2" customHeight="1">
      <c r="A76" s="927"/>
      <c r="B76" s="46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465"/>
      <c r="J76" s="252"/>
      <c r="K76" s="253"/>
      <c r="L76" s="142"/>
      <c r="M76" s="475"/>
      <c r="N76" s="91"/>
      <c r="O76" s="95"/>
      <c r="P76" s="97"/>
      <c r="Q76" s="98"/>
      <c r="R76" s="468"/>
      <c r="S76" s="912"/>
      <c r="T76" s="232"/>
      <c r="U76" s="232"/>
      <c r="V76" s="465"/>
      <c r="W76" s="477">
        <f t="shared" si="49"/>
        <v>0</v>
      </c>
      <c r="X76" s="254"/>
      <c r="Y76" s="254"/>
      <c r="Z76" s="189"/>
      <c r="AA76" s="189"/>
      <c r="AB76" s="897"/>
      <c r="AC76" s="897"/>
      <c r="AD76" s="466"/>
      <c r="AE76" s="466"/>
      <c r="AF76" s="97">
        <f t="shared" si="51"/>
        <v>0</v>
      </c>
      <c r="AG76" s="468" t="e">
        <f t="shared" si="52"/>
        <v>#DIV/0!</v>
      </c>
      <c r="AH76" s="912"/>
    </row>
    <row r="77" spans="1:34" ht="19.2" customHeight="1">
      <c r="A77" s="927"/>
      <c r="B77" s="465">
        <v>0</v>
      </c>
      <c r="C77" s="472"/>
      <c r="D77" s="88"/>
      <c r="E77" s="89"/>
      <c r="F77" s="90" t="s">
        <v>236</v>
      </c>
      <c r="G77" s="248"/>
      <c r="H77" s="92"/>
      <c r="I77" s="466"/>
      <c r="J77" s="94"/>
      <c r="K77" s="248"/>
      <c r="L77" s="95"/>
      <c r="M77" s="475"/>
      <c r="N77" s="91"/>
      <c r="O77" s="95"/>
      <c r="P77" s="97"/>
      <c r="Q77" s="98"/>
      <c r="R77" s="468"/>
      <c r="S77" s="912"/>
      <c r="T77" s="232"/>
      <c r="U77" s="232"/>
      <c r="V77" s="465"/>
      <c r="W77" s="477">
        <f t="shared" si="49"/>
        <v>0</v>
      </c>
      <c r="X77" s="254"/>
      <c r="Y77" s="254"/>
      <c r="Z77" s="189"/>
      <c r="AA77" s="189"/>
      <c r="AB77" s="897"/>
      <c r="AC77" s="897"/>
      <c r="AD77" s="466"/>
      <c r="AE77" s="466"/>
      <c r="AF77" s="97">
        <f t="shared" si="51"/>
        <v>0</v>
      </c>
      <c r="AG77" s="468" t="e">
        <f t="shared" si="52"/>
        <v>#DIV/0!</v>
      </c>
      <c r="AH77" s="912"/>
    </row>
    <row r="78" spans="1:34" ht="19.2" customHeight="1">
      <c r="A78" s="927"/>
      <c r="B78" s="465">
        <v>0</v>
      </c>
      <c r="C78" s="472"/>
      <c r="D78" s="88"/>
      <c r="E78" s="89"/>
      <c r="F78" s="90" t="s">
        <v>236</v>
      </c>
      <c r="G78" s="107"/>
      <c r="H78" s="92"/>
      <c r="I78" s="466"/>
      <c r="J78" s="157"/>
      <c r="K78" s="107"/>
      <c r="L78" s="142"/>
      <c r="M78" s="475"/>
      <c r="N78" s="91"/>
      <c r="O78" s="95"/>
      <c r="P78" s="97"/>
      <c r="Q78" s="98"/>
      <c r="R78" s="468"/>
      <c r="S78" s="912"/>
      <c r="T78" s="232"/>
      <c r="U78" s="232"/>
      <c r="V78" s="465"/>
      <c r="W78" s="477">
        <f t="shared" si="49"/>
        <v>0</v>
      </c>
      <c r="X78" s="254"/>
      <c r="Y78" s="254"/>
      <c r="Z78" s="189"/>
      <c r="AA78" s="189"/>
      <c r="AB78" s="897"/>
      <c r="AC78" s="897"/>
      <c r="AD78" s="466"/>
      <c r="AE78" s="466"/>
      <c r="AF78" s="97">
        <f t="shared" si="51"/>
        <v>0</v>
      </c>
      <c r="AG78" s="468" t="e">
        <f t="shared" si="52"/>
        <v>#DIV/0!</v>
      </c>
      <c r="AH78" s="912"/>
    </row>
    <row r="79" spans="1:34" ht="19.2" customHeight="1">
      <c r="A79" s="927"/>
      <c r="B79" s="465">
        <v>0</v>
      </c>
      <c r="C79" s="249"/>
      <c r="D79" s="250"/>
      <c r="E79" s="251"/>
      <c r="F79" s="90" t="s">
        <v>236</v>
      </c>
      <c r="G79" s="107"/>
      <c r="H79" s="92"/>
      <c r="I79" s="466"/>
      <c r="J79" s="157"/>
      <c r="K79" s="107"/>
      <c r="L79" s="142"/>
      <c r="M79" s="475"/>
      <c r="N79" s="107"/>
      <c r="O79" s="255"/>
      <c r="P79" s="168"/>
      <c r="Q79" s="256"/>
      <c r="R79" s="169"/>
      <c r="S79" s="912"/>
      <c r="T79" s="232"/>
      <c r="U79" s="232"/>
      <c r="V79" s="465"/>
      <c r="W79" s="477">
        <f t="shared" si="49"/>
        <v>0</v>
      </c>
      <c r="X79" s="254"/>
      <c r="Y79" s="254"/>
      <c r="Z79" s="189"/>
      <c r="AA79" s="189"/>
      <c r="AB79" s="897"/>
      <c r="AC79" s="897"/>
      <c r="AD79" s="466"/>
      <c r="AE79" s="466"/>
      <c r="AF79" s="97">
        <f t="shared" si="51"/>
        <v>0</v>
      </c>
      <c r="AG79" s="468" t="e">
        <f t="shared" si="52"/>
        <v>#DIV/0!</v>
      </c>
      <c r="AH79" s="912"/>
    </row>
    <row r="80" spans="1:34" ht="19.2" customHeight="1">
      <c r="A80" s="927"/>
      <c r="B80" s="465">
        <v>0</v>
      </c>
      <c r="C80" s="472"/>
      <c r="D80" s="88"/>
      <c r="E80" s="89"/>
      <c r="F80" s="90" t="s">
        <v>236</v>
      </c>
      <c r="G80" s="107"/>
      <c r="H80" s="92"/>
      <c r="I80" s="466"/>
      <c r="J80" s="157"/>
      <c r="K80" s="107"/>
      <c r="L80" s="142"/>
      <c r="M80" s="475"/>
      <c r="N80" s="107"/>
      <c r="O80" s="257"/>
      <c r="P80" s="105"/>
      <c r="Q80" s="143"/>
      <c r="R80" s="469"/>
      <c r="S80" s="912"/>
      <c r="T80" s="232"/>
      <c r="U80" s="232"/>
      <c r="V80" s="465"/>
      <c r="W80" s="477">
        <f t="shared" si="49"/>
        <v>0</v>
      </c>
      <c r="X80" s="254"/>
      <c r="Y80" s="254"/>
      <c r="Z80" s="189"/>
      <c r="AA80" s="189"/>
      <c r="AB80" s="897"/>
      <c r="AC80" s="897"/>
      <c r="AD80" s="466"/>
      <c r="AE80" s="466"/>
      <c r="AF80" s="97">
        <f t="shared" si="51"/>
        <v>0</v>
      </c>
      <c r="AG80" s="468" t="e">
        <f t="shared" si="52"/>
        <v>#DIV/0!</v>
      </c>
      <c r="AH80" s="912"/>
    </row>
    <row r="81" spans="1:34" ht="19.2" customHeight="1">
      <c r="A81" s="927"/>
      <c r="B81" s="465">
        <v>0</v>
      </c>
      <c r="C81" s="472"/>
      <c r="D81" s="88"/>
      <c r="E81" s="89"/>
      <c r="F81" s="90" t="s">
        <v>236</v>
      </c>
      <c r="G81" s="107"/>
      <c r="H81" s="140"/>
      <c r="I81" s="466"/>
      <c r="J81" s="157"/>
      <c r="K81" s="107"/>
      <c r="L81" s="142"/>
      <c r="M81" s="475"/>
      <c r="N81" s="107"/>
      <c r="O81" s="257"/>
      <c r="P81" s="105"/>
      <c r="Q81" s="143"/>
      <c r="R81" s="469"/>
      <c r="S81" s="912"/>
      <c r="T81" s="232"/>
      <c r="U81" s="232"/>
      <c r="V81" s="465"/>
      <c r="W81" s="477">
        <f t="shared" si="49"/>
        <v>0</v>
      </c>
      <c r="X81" s="254"/>
      <c r="Y81" s="254"/>
      <c r="Z81" s="189"/>
      <c r="AA81" s="189"/>
      <c r="AB81" s="897"/>
      <c r="AC81" s="897"/>
      <c r="AD81" s="466"/>
      <c r="AE81" s="466"/>
      <c r="AF81" s="97"/>
      <c r="AG81" s="190"/>
      <c r="AH81" s="912"/>
    </row>
    <row r="82" spans="1:34" ht="19.2" customHeight="1">
      <c r="A82" s="928"/>
      <c r="B82" s="239">
        <v>0</v>
      </c>
      <c r="C82" s="160" t="s">
        <v>523</v>
      </c>
      <c r="D82" s="893" t="s">
        <v>513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1345.3697626755554</v>
      </c>
      <c r="O82" s="260">
        <f t="shared" si="53"/>
        <v>76.391644868380354</v>
      </c>
      <c r="P82" s="178">
        <f>M82-J82</f>
        <v>0.16666666666666785</v>
      </c>
      <c r="Q82" s="179">
        <f>N82-K82</f>
        <v>-169.96357065777784</v>
      </c>
      <c r="R82" s="245">
        <f>O82/L82</f>
        <v>0.88031388539586619</v>
      </c>
      <c r="S82" s="912"/>
      <c r="T82" s="232"/>
      <c r="U82" s="232"/>
      <c r="V82" s="465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0</v>
      </c>
      <c r="AF82" s="97">
        <f>N82-K82</f>
        <v>-169.96357065777784</v>
      </c>
      <c r="AG82" s="468">
        <f>N82/K82</f>
        <v>0.88783750286552277</v>
      </c>
      <c r="AH82" s="912"/>
    </row>
    <row r="83" spans="1:34" ht="19.2" customHeight="1">
      <c r="A83" s="920" t="s">
        <v>524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2157</v>
      </c>
      <c r="H83" s="140">
        <f t="shared" ref="H83:H94" si="54">F83*G83</f>
        <v>121719.51</v>
      </c>
      <c r="I83" s="466"/>
      <c r="J83" s="157">
        <v>18</v>
      </c>
      <c r="K83" s="107">
        <v>1500</v>
      </c>
      <c r="L83" s="142">
        <v>83.333333333333329</v>
      </c>
      <c r="M83" s="475">
        <v>18</v>
      </c>
      <c r="N83" s="107">
        <f t="shared" ref="N83:N90" si="55">G83/W83*60</f>
        <v>1244.4230769230767</v>
      </c>
      <c r="O83" s="257">
        <f t="shared" ref="O83:O90" si="56">N83/M83</f>
        <v>69.134615384615373</v>
      </c>
      <c r="P83" s="105">
        <f t="shared" ref="P83:P85" si="57">M83-J83</f>
        <v>0</v>
      </c>
      <c r="Q83" s="143">
        <f t="shared" ref="Q83:Q85" si="58">O83-L83</f>
        <v>-14.198717948717956</v>
      </c>
      <c r="R83" s="262">
        <f t="shared" ref="R83:R85" si="59">O83/L83</f>
        <v>0.82961538461538453</v>
      </c>
      <c r="S83" s="912">
        <f>R95</f>
        <v>0.89304920596515946</v>
      </c>
      <c r="T83" s="232">
        <v>0.33333333333333331</v>
      </c>
      <c r="U83" s="232">
        <v>0.40555555555555556</v>
      </c>
      <c r="V83" s="465">
        <v>5</v>
      </c>
      <c r="W83" s="477">
        <f t="shared" ref="W83:W93" si="60">(U83-T83)*24*60</f>
        <v>104.00000000000003</v>
      </c>
      <c r="X83" s="104"/>
      <c r="Y83" s="104"/>
      <c r="Z83" s="105"/>
      <c r="AA83" s="105"/>
      <c r="AB83" s="897"/>
      <c r="AC83" s="897"/>
      <c r="AD83" s="466"/>
      <c r="AE83" s="466"/>
      <c r="AF83" s="97">
        <f t="shared" ref="AF83:AF173" si="61">N83-K83</f>
        <v>-255.57692307692332</v>
      </c>
      <c r="AG83" s="468">
        <f t="shared" ref="AG83:AG173" si="62">N83/K83</f>
        <v>0.82961538461538442</v>
      </c>
      <c r="AH83" s="912">
        <f>AG95</f>
        <v>0.88006828856616992</v>
      </c>
    </row>
    <row r="84" spans="1:34" ht="19.2" customHeight="1">
      <c r="A84" s="921"/>
      <c r="B84" s="170" t="s">
        <v>242</v>
      </c>
      <c r="C84" s="472"/>
      <c r="D84" s="263" t="s">
        <v>170</v>
      </c>
      <c r="E84" s="89"/>
      <c r="F84" s="205">
        <v>61.02</v>
      </c>
      <c r="G84" s="91">
        <v>3003</v>
      </c>
      <c r="H84" s="140">
        <f t="shared" si="54"/>
        <v>183243.06</v>
      </c>
      <c r="I84" s="465"/>
      <c r="J84" s="157">
        <v>16</v>
      </c>
      <c r="K84" s="107">
        <v>1440</v>
      </c>
      <c r="L84" s="142">
        <v>90</v>
      </c>
      <c r="M84" s="475">
        <v>15</v>
      </c>
      <c r="N84" s="107">
        <f t="shared" si="55"/>
        <v>1315.1824817518257</v>
      </c>
      <c r="O84" s="257">
        <f t="shared" si="56"/>
        <v>87.678832116788371</v>
      </c>
      <c r="P84" s="105">
        <f t="shared" si="57"/>
        <v>-1</v>
      </c>
      <c r="Q84" s="143">
        <f t="shared" si="58"/>
        <v>-2.3211678832116291</v>
      </c>
      <c r="R84" s="262">
        <f t="shared" si="59"/>
        <v>0.974209245742093</v>
      </c>
      <c r="S84" s="912"/>
      <c r="T84" s="232">
        <v>0.42152777777777778</v>
      </c>
      <c r="U84" s="232">
        <v>0.51666666666666661</v>
      </c>
      <c r="V84" s="465">
        <v>23</v>
      </c>
      <c r="W84" s="477">
        <f t="shared" si="60"/>
        <v>136.99999999999991</v>
      </c>
      <c r="X84" s="104">
        <v>0.41041666666666665</v>
      </c>
      <c r="Y84" s="104">
        <v>0.4201388888888889</v>
      </c>
      <c r="Z84" s="105"/>
      <c r="AA84" s="105"/>
      <c r="AB84" s="897"/>
      <c r="AC84" s="897"/>
      <c r="AD84" s="466"/>
      <c r="AE84" s="466"/>
      <c r="AF84" s="97">
        <f t="shared" si="61"/>
        <v>-124.81751824817434</v>
      </c>
      <c r="AG84" s="468">
        <f t="shared" si="62"/>
        <v>0.91332116788321227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2118</v>
      </c>
      <c r="H85" s="140">
        <f t="shared" si="54"/>
        <v>129388.62000000001</v>
      </c>
      <c r="I85" s="465"/>
      <c r="J85" s="157">
        <v>17</v>
      </c>
      <c r="K85" s="107">
        <v>1440</v>
      </c>
      <c r="L85" s="142">
        <v>84.705882352941174</v>
      </c>
      <c r="M85" s="475">
        <v>17</v>
      </c>
      <c r="N85" s="107">
        <f t="shared" si="55"/>
        <v>1323.7500000000005</v>
      </c>
      <c r="O85" s="257">
        <f t="shared" si="56"/>
        <v>77.86764705882355</v>
      </c>
      <c r="P85" s="105">
        <f t="shared" si="57"/>
        <v>0</v>
      </c>
      <c r="Q85" s="143">
        <f t="shared" si="58"/>
        <v>-6.8382352941176237</v>
      </c>
      <c r="R85" s="262">
        <f t="shared" si="59"/>
        <v>0.91927083333333359</v>
      </c>
      <c r="S85" s="912"/>
      <c r="T85" s="232">
        <v>0.55694444444444435</v>
      </c>
      <c r="U85" s="232">
        <v>0.62361111111111101</v>
      </c>
      <c r="V85" s="465">
        <v>5</v>
      </c>
      <c r="W85" s="477">
        <f t="shared" si="60"/>
        <v>95.999999999999972</v>
      </c>
      <c r="X85" s="104"/>
      <c r="Y85" s="104"/>
      <c r="Z85" s="105"/>
      <c r="AA85" s="105"/>
      <c r="AB85" s="897"/>
      <c r="AC85" s="897"/>
      <c r="AD85" s="466"/>
      <c r="AE85" s="466"/>
      <c r="AF85" s="97">
        <f t="shared" si="61"/>
        <v>-116.24999999999955</v>
      </c>
      <c r="AG85" s="468">
        <f t="shared" si="62"/>
        <v>0.9192708333333337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518</v>
      </c>
      <c r="H86" s="140">
        <f t="shared" si="54"/>
        <v>35824.879999999997</v>
      </c>
      <c r="I86" s="465"/>
      <c r="J86" s="157">
        <v>19</v>
      </c>
      <c r="K86" s="107">
        <v>1385</v>
      </c>
      <c r="L86" s="142">
        <v>72.89473684210526</v>
      </c>
      <c r="M86" s="475">
        <v>19</v>
      </c>
      <c r="N86" s="107">
        <f t="shared" si="55"/>
        <v>1071.7241379310324</v>
      </c>
      <c r="O86" s="257">
        <f t="shared" si="56"/>
        <v>56.406533575317496</v>
      </c>
      <c r="P86" s="105">
        <f>M86-J86</f>
        <v>0</v>
      </c>
      <c r="Q86" s="143">
        <f>O86-L86</f>
        <v>-16.488203266787764</v>
      </c>
      <c r="R86" s="262">
        <f>O86/L86</f>
        <v>0.77380804182746032</v>
      </c>
      <c r="S86" s="912"/>
      <c r="T86" s="232">
        <v>0.6284722222222221</v>
      </c>
      <c r="U86" s="232">
        <v>0.64861111111111103</v>
      </c>
      <c r="V86" s="465">
        <v>7</v>
      </c>
      <c r="W86" s="477">
        <f t="shared" si="60"/>
        <v>29.000000000000057</v>
      </c>
      <c r="X86" s="104"/>
      <c r="Y86" s="104"/>
      <c r="Z86" s="105"/>
      <c r="AA86" s="105"/>
      <c r="AB86" s="897"/>
      <c r="AC86" s="897"/>
      <c r="AD86" s="466"/>
      <c r="AE86" s="466"/>
      <c r="AF86" s="97">
        <f>N86-K86</f>
        <v>-313.27586206896763</v>
      </c>
      <c r="AG86" s="468">
        <f>N86/K86</f>
        <v>0.77380804182746021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969</v>
      </c>
      <c r="H87" s="140">
        <f t="shared" si="54"/>
        <v>67112.94</v>
      </c>
      <c r="I87" s="465"/>
      <c r="J87" s="157">
        <v>20</v>
      </c>
      <c r="K87" s="107">
        <v>1385</v>
      </c>
      <c r="L87" s="142">
        <v>69.25</v>
      </c>
      <c r="M87" s="475">
        <v>20</v>
      </c>
      <c r="N87" s="107">
        <f t="shared" si="55"/>
        <v>1237.0212765957449</v>
      </c>
      <c r="O87" s="257">
        <f t="shared" si="56"/>
        <v>61.851063829787243</v>
      </c>
      <c r="P87" s="105">
        <f>M87-J87</f>
        <v>0</v>
      </c>
      <c r="Q87" s="143">
        <f>O87-L87</f>
        <v>-7.3989361702127567</v>
      </c>
      <c r="R87" s="262">
        <f>O87/L87</f>
        <v>0.89315615638681944</v>
      </c>
      <c r="S87" s="912"/>
      <c r="T87" s="232">
        <v>0.65347222222222212</v>
      </c>
      <c r="U87" s="232">
        <v>0.68611111111111101</v>
      </c>
      <c r="V87" s="465">
        <v>7</v>
      </c>
      <c r="W87" s="477">
        <f t="shared" si="60"/>
        <v>46.999999999999993</v>
      </c>
      <c r="X87" s="104"/>
      <c r="Y87" s="104"/>
      <c r="Z87" s="105"/>
      <c r="AA87" s="105"/>
      <c r="AB87" s="897"/>
      <c r="AC87" s="897"/>
      <c r="AD87" s="466">
        <v>1</v>
      </c>
      <c r="AE87" s="466"/>
      <c r="AF87" s="97">
        <f>N87-K87</f>
        <v>-147.97872340425511</v>
      </c>
      <c r="AG87" s="468">
        <f>N87/K87</f>
        <v>0.89315615638681944</v>
      </c>
      <c r="AH87" s="912"/>
    </row>
    <row r="88" spans="1:34" ht="19.2" customHeight="1">
      <c r="A88" s="921"/>
      <c r="B88" s="170" t="s">
        <v>242</v>
      </c>
      <c r="C88" s="472"/>
      <c r="D88" s="88" t="s">
        <v>162</v>
      </c>
      <c r="E88" s="89"/>
      <c r="F88" s="205">
        <v>77.34</v>
      </c>
      <c r="G88" s="107">
        <v>567.5</v>
      </c>
      <c r="H88" s="140">
        <f t="shared" si="54"/>
        <v>43890.450000000004</v>
      </c>
      <c r="I88" s="465">
        <v>1</v>
      </c>
      <c r="J88" s="157">
        <v>18</v>
      </c>
      <c r="K88" s="107">
        <v>1440</v>
      </c>
      <c r="L88" s="142">
        <v>80</v>
      </c>
      <c r="M88" s="475">
        <v>18</v>
      </c>
      <c r="N88" s="107">
        <f t="shared" si="55"/>
        <v>1309.6153846153811</v>
      </c>
      <c r="O88" s="257">
        <f t="shared" si="56"/>
        <v>72.756410256410064</v>
      </c>
      <c r="P88" s="105">
        <f t="shared" ref="P88:P90" si="63">M88-J88</f>
        <v>0</v>
      </c>
      <c r="Q88" s="143">
        <f t="shared" ref="Q88:Q90" si="64">O88-L88</f>
        <v>-7.2435897435899363</v>
      </c>
      <c r="R88" s="262">
        <f t="shared" ref="R88:R90" si="65">O88/L88</f>
        <v>0.90945512820512575</v>
      </c>
      <c r="S88" s="912"/>
      <c r="T88" s="232">
        <v>0.70138888888888873</v>
      </c>
      <c r="U88" s="232">
        <v>0.71944444444444433</v>
      </c>
      <c r="V88" s="465">
        <v>23</v>
      </c>
      <c r="W88" s="477">
        <f t="shared" si="60"/>
        <v>26.000000000000068</v>
      </c>
      <c r="X88" s="104">
        <v>0.69097222222222221</v>
      </c>
      <c r="Y88" s="104">
        <v>0.70000000000000007</v>
      </c>
      <c r="Z88" s="105"/>
      <c r="AA88" s="105"/>
      <c r="AB88" s="897"/>
      <c r="AC88" s="897"/>
      <c r="AD88" s="466"/>
      <c r="AE88" s="466"/>
      <c r="AF88" s="97">
        <f>N88-K88</f>
        <v>-130.38461538461888</v>
      </c>
      <c r="AG88" s="468">
        <f>N88/K88</f>
        <v>0.90945512820512575</v>
      </c>
      <c r="AH88" s="912"/>
    </row>
    <row r="89" spans="1:34" ht="19.2" customHeight="1">
      <c r="A89" s="921"/>
      <c r="B89" s="170" t="s">
        <v>240</v>
      </c>
      <c r="C89" s="472"/>
      <c r="D89" s="88" t="s">
        <v>144</v>
      </c>
      <c r="E89" s="89"/>
      <c r="F89" s="205">
        <v>35.83</v>
      </c>
      <c r="G89" s="176">
        <v>2042.6</v>
      </c>
      <c r="H89" s="140">
        <f t="shared" si="54"/>
        <v>73186.357999999993</v>
      </c>
      <c r="I89" s="465">
        <v>1</v>
      </c>
      <c r="J89" s="157">
        <v>11</v>
      </c>
      <c r="K89" s="107">
        <v>2250</v>
      </c>
      <c r="L89" s="142">
        <v>204.54545454545453</v>
      </c>
      <c r="M89" s="475">
        <v>11</v>
      </c>
      <c r="N89" s="107">
        <f t="shared" si="55"/>
        <v>2077.2203389830529</v>
      </c>
      <c r="O89" s="257">
        <f t="shared" si="56"/>
        <v>188.83821263482298</v>
      </c>
      <c r="P89" s="105">
        <f t="shared" si="63"/>
        <v>0</v>
      </c>
      <c r="Q89" s="143">
        <f t="shared" si="64"/>
        <v>-15.707241910631552</v>
      </c>
      <c r="R89" s="262">
        <f t="shared" si="65"/>
        <v>0.92320903954802347</v>
      </c>
      <c r="S89" s="912"/>
      <c r="T89" s="232">
        <v>0.72361111111111098</v>
      </c>
      <c r="U89" s="232">
        <v>0.76458333333333317</v>
      </c>
      <c r="V89" s="465">
        <v>6</v>
      </c>
      <c r="W89" s="477">
        <f t="shared" si="60"/>
        <v>58.99999999999995</v>
      </c>
      <c r="X89" s="104"/>
      <c r="Y89" s="104"/>
      <c r="Z89" s="105"/>
      <c r="AA89" s="105"/>
      <c r="AB89" s="897"/>
      <c r="AC89" s="897"/>
      <c r="AD89" s="466"/>
      <c r="AE89" s="466"/>
      <c r="AF89" s="97">
        <f>N89-K89</f>
        <v>-172.7796610169471</v>
      </c>
      <c r="AG89" s="468">
        <f>N89/K89</f>
        <v>0.92320903954802347</v>
      </c>
      <c r="AH89" s="912"/>
    </row>
    <row r="90" spans="1:34" ht="19.2" customHeight="1">
      <c r="A90" s="921"/>
      <c r="B90" s="170" t="s">
        <v>241</v>
      </c>
      <c r="C90" s="472"/>
      <c r="D90" s="88" t="s">
        <v>197</v>
      </c>
      <c r="E90" s="89"/>
      <c r="F90" s="205">
        <v>57.3</v>
      </c>
      <c r="G90" s="91">
        <v>1085</v>
      </c>
      <c r="H90" s="140">
        <f t="shared" si="54"/>
        <v>62170.5</v>
      </c>
      <c r="I90" s="264"/>
      <c r="J90" s="157">
        <v>19</v>
      </c>
      <c r="K90" s="107">
        <v>1440</v>
      </c>
      <c r="L90" s="142">
        <v>75.78947368421052</v>
      </c>
      <c r="M90" s="475">
        <v>19</v>
      </c>
      <c r="N90" s="107">
        <f t="shared" si="55"/>
        <v>1228.3018867924536</v>
      </c>
      <c r="O90" s="257">
        <f t="shared" si="56"/>
        <v>64.647467725918617</v>
      </c>
      <c r="P90" s="105">
        <f t="shared" si="63"/>
        <v>0</v>
      </c>
      <c r="Q90" s="143">
        <f t="shared" si="64"/>
        <v>-11.142005958291904</v>
      </c>
      <c r="R90" s="262">
        <f t="shared" si="65"/>
        <v>0.85298742138364847</v>
      </c>
      <c r="S90" s="912"/>
      <c r="T90" s="232">
        <v>0.77013888888888871</v>
      </c>
      <c r="U90" s="232">
        <v>0.80694444444444424</v>
      </c>
      <c r="V90" s="465">
        <v>8</v>
      </c>
      <c r="W90" s="477">
        <f t="shared" si="60"/>
        <v>52.999999999999972</v>
      </c>
      <c r="X90" s="265"/>
      <c r="Y90" s="265"/>
      <c r="Z90" s="105"/>
      <c r="AA90" s="105"/>
      <c r="AB90" s="897"/>
      <c r="AC90" s="897"/>
      <c r="AD90" s="466"/>
      <c r="AE90" s="466"/>
      <c r="AF90" s="97">
        <f t="shared" si="61"/>
        <v>-211.69811320754638</v>
      </c>
      <c r="AG90" s="468">
        <f t="shared" si="62"/>
        <v>0.85298742138364836</v>
      </c>
      <c r="AH90" s="912"/>
    </row>
    <row r="91" spans="1:34" ht="19.2" customHeight="1">
      <c r="A91" s="921"/>
      <c r="B91" s="170">
        <v>0</v>
      </c>
      <c r="C91" s="472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475"/>
      <c r="N91" s="107"/>
      <c r="O91" s="257"/>
      <c r="P91" s="105"/>
      <c r="Q91" s="143"/>
      <c r="R91" s="262"/>
      <c r="S91" s="913"/>
      <c r="T91" s="232"/>
      <c r="U91" s="232"/>
      <c r="V91" s="465"/>
      <c r="W91" s="477">
        <f t="shared" si="60"/>
        <v>0</v>
      </c>
      <c r="X91" s="177"/>
      <c r="Y91" s="177"/>
      <c r="Z91" s="105"/>
      <c r="AA91" s="105"/>
      <c r="AB91" s="897"/>
      <c r="AC91" s="897"/>
      <c r="AD91" s="466"/>
      <c r="AE91" s="466"/>
      <c r="AF91" s="97">
        <f t="shared" si="61"/>
        <v>0</v>
      </c>
      <c r="AG91" s="468" t="e">
        <f t="shared" si="62"/>
        <v>#DIV/0!</v>
      </c>
      <c r="AH91" s="913"/>
    </row>
    <row r="92" spans="1:34" ht="19.2" customHeight="1">
      <c r="A92" s="921"/>
      <c r="B92" s="170">
        <v>0</v>
      </c>
      <c r="C92" s="47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465"/>
      <c r="W92" s="477">
        <f t="shared" si="60"/>
        <v>0</v>
      </c>
      <c r="X92" s="254"/>
      <c r="Y92" s="254"/>
      <c r="Z92" s="189"/>
      <c r="AA92" s="189"/>
      <c r="AB92" s="897"/>
      <c r="AC92" s="897"/>
      <c r="AD92" s="466"/>
      <c r="AE92" s="466"/>
      <c r="AF92" s="97">
        <f t="shared" si="61"/>
        <v>0</v>
      </c>
      <c r="AG92" s="468" t="e">
        <f t="shared" si="62"/>
        <v>#DIV/0!</v>
      </c>
      <c r="AH92" s="913"/>
    </row>
    <row r="93" spans="1:34" ht="19.2" customHeight="1">
      <c r="A93" s="921"/>
      <c r="B93" s="47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475"/>
      <c r="N93" s="107"/>
      <c r="O93" s="142"/>
      <c r="P93" s="105"/>
      <c r="Q93" s="143"/>
      <c r="R93" s="467"/>
      <c r="S93" s="922"/>
      <c r="T93" s="270"/>
      <c r="U93" s="270"/>
      <c r="V93" s="479"/>
      <c r="W93" s="477">
        <f t="shared" si="60"/>
        <v>0</v>
      </c>
      <c r="X93" s="271"/>
      <c r="Y93" s="271"/>
      <c r="Z93" s="189"/>
      <c r="AA93" s="189"/>
      <c r="AB93" s="897"/>
      <c r="AC93" s="897"/>
      <c r="AD93" s="466"/>
      <c r="AE93" s="466"/>
      <c r="AF93" s="97">
        <f t="shared" si="61"/>
        <v>0</v>
      </c>
      <c r="AG93" s="468" t="e">
        <f t="shared" si="62"/>
        <v>#DIV/0!</v>
      </c>
      <c r="AH93" s="913"/>
    </row>
    <row r="94" spans="1:34" ht="19.2" customHeight="1">
      <c r="A94" s="921"/>
      <c r="B94" s="47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467"/>
      <c r="S94" s="922"/>
      <c r="T94" s="270"/>
      <c r="U94" s="270"/>
      <c r="V94" s="479"/>
      <c r="W94" s="477">
        <f>(U94-T94)*24*60</f>
        <v>0</v>
      </c>
      <c r="X94" s="271"/>
      <c r="Y94" s="271"/>
      <c r="Z94" s="189"/>
      <c r="AA94" s="189"/>
      <c r="AB94" s="897"/>
      <c r="AC94" s="897"/>
      <c r="AD94" s="466"/>
      <c r="AE94" s="466"/>
      <c r="AF94" s="97">
        <f t="shared" si="61"/>
        <v>0</v>
      </c>
      <c r="AG94" s="468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525</v>
      </c>
      <c r="D95" s="893" t="s">
        <v>513</v>
      </c>
      <c r="E95" s="893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17.125</v>
      </c>
      <c r="N95" s="276">
        <f t="shared" si="66"/>
        <v>1350.9048229490709</v>
      </c>
      <c r="O95" s="277">
        <f t="shared" si="66"/>
        <v>84.897597822810468</v>
      </c>
      <c r="P95" s="278">
        <f>M95-J95</f>
        <v>-0.125</v>
      </c>
      <c r="Q95" s="279">
        <f t="shared" ref="Q95:Q102" si="67">O95-L95</f>
        <v>-10.167262271945134</v>
      </c>
      <c r="R95" s="280">
        <f>O95/L95</f>
        <v>0.89304920596515946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1"/>
        <v>-184.09517705092912</v>
      </c>
      <c r="AG95" s="471">
        <f t="shared" si="62"/>
        <v>0.88006828856616992</v>
      </c>
      <c r="AH95" s="913"/>
    </row>
    <row r="96" spans="1:34" ht="19.2" customHeight="1">
      <c r="A96" s="923" t="s">
        <v>526</v>
      </c>
      <c r="B96" s="465" t="s">
        <v>238</v>
      </c>
      <c r="C96" s="155"/>
      <c r="D96" s="88" t="s">
        <v>122</v>
      </c>
      <c r="E96" s="89"/>
      <c r="F96" s="90">
        <v>36.92</v>
      </c>
      <c r="G96" s="91">
        <v>1235.5</v>
      </c>
      <c r="H96" s="92">
        <f t="shared" ref="H96:H105" si="68">F96*G96</f>
        <v>45614.66</v>
      </c>
      <c r="I96" s="465"/>
      <c r="J96" s="94">
        <v>12</v>
      </c>
      <c r="K96" s="91">
        <v>2000</v>
      </c>
      <c r="L96" s="95">
        <v>166.66666666666666</v>
      </c>
      <c r="M96" s="478">
        <v>12</v>
      </c>
      <c r="N96" s="91">
        <f t="shared" ref="N96:N102" si="69">G96/W96*60</f>
        <v>1544.3750000000005</v>
      </c>
      <c r="O96" s="95">
        <f t="shared" ref="O96:O102" si="70">N96/M96</f>
        <v>128.69791666666671</v>
      </c>
      <c r="P96" s="97">
        <f t="shared" ref="P96:P102" si="71">M96-J96</f>
        <v>0</v>
      </c>
      <c r="Q96" s="98">
        <f t="shared" si="67"/>
        <v>-37.968749999999943</v>
      </c>
      <c r="R96" s="468">
        <f t="shared" ref="R96:R102" si="72">O96/L96</f>
        <v>0.77218750000000036</v>
      </c>
      <c r="S96" s="912">
        <f>R108</f>
        <v>0.8433556844153639</v>
      </c>
      <c r="T96" s="101">
        <v>0.33333333333333331</v>
      </c>
      <c r="U96" s="101">
        <v>0.36666666666666664</v>
      </c>
      <c r="V96" s="466">
        <v>5</v>
      </c>
      <c r="W96" s="146">
        <f t="shared" ref="W96:W133" si="73">(U96-T96)*24*60</f>
        <v>47.999999999999986</v>
      </c>
      <c r="X96" s="154"/>
      <c r="Y96" s="154"/>
      <c r="Z96" s="105"/>
      <c r="AA96" s="105"/>
      <c r="AB96" s="897"/>
      <c r="AC96" s="897"/>
      <c r="AD96" s="466"/>
      <c r="AE96" s="466"/>
      <c r="AF96" s="105">
        <f t="shared" si="61"/>
        <v>-455.62499999999955</v>
      </c>
      <c r="AG96" s="467">
        <f t="shared" si="62"/>
        <v>0.77218750000000025</v>
      </c>
      <c r="AH96" s="896">
        <f>AG108</f>
        <v>0.85538562679407359</v>
      </c>
    </row>
    <row r="97" spans="1:34" s="290" customFormat="1" ht="19.2" customHeight="1">
      <c r="A97" s="923"/>
      <c r="B97" s="465" t="s">
        <v>238</v>
      </c>
      <c r="C97" s="281"/>
      <c r="D97" s="282" t="s">
        <v>175</v>
      </c>
      <c r="E97" s="109"/>
      <c r="F97" s="283">
        <v>29.113149847094796</v>
      </c>
      <c r="G97" s="284">
        <v>3693</v>
      </c>
      <c r="H97" s="285">
        <f t="shared" si="68"/>
        <v>107514.86238532109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1148.0829015544043</v>
      </c>
      <c r="O97" s="95">
        <f t="shared" si="70"/>
        <v>57.404145077720216</v>
      </c>
      <c r="P97" s="97">
        <f t="shared" si="71"/>
        <v>0</v>
      </c>
      <c r="Q97" s="98">
        <f t="shared" si="67"/>
        <v>-11.845854922279784</v>
      </c>
      <c r="R97" s="468">
        <f t="shared" si="72"/>
        <v>0.82894072314397427</v>
      </c>
      <c r="S97" s="912"/>
      <c r="T97" s="286">
        <v>0.38194444444444442</v>
      </c>
      <c r="U97" s="286">
        <v>0.51597222222222217</v>
      </c>
      <c r="V97" s="287">
        <v>22</v>
      </c>
      <c r="W97" s="146">
        <f t="shared" si="73"/>
        <v>192.99999999999994</v>
      </c>
      <c r="X97" s="104">
        <v>0.37152777777777773</v>
      </c>
      <c r="Y97" s="104">
        <v>0.37986111111111115</v>
      </c>
      <c r="Z97" s="105"/>
      <c r="AA97" s="105"/>
      <c r="AB97" s="897"/>
      <c r="AC97" s="897"/>
      <c r="AD97" s="287"/>
      <c r="AE97" s="287"/>
      <c r="AF97" s="288">
        <f t="shared" si="61"/>
        <v>-236.91709844559568</v>
      </c>
      <c r="AG97" s="289">
        <f t="shared" si="62"/>
        <v>0.82894072314397427</v>
      </c>
      <c r="AH97" s="896"/>
    </row>
    <row r="98" spans="1:34" s="293" customFormat="1" ht="19.2" customHeight="1">
      <c r="A98" s="923"/>
      <c r="B98" s="465" t="s">
        <v>239</v>
      </c>
      <c r="C98" s="108"/>
      <c r="D98" s="88" t="s">
        <v>174</v>
      </c>
      <c r="E98" s="138"/>
      <c r="F98" s="283">
        <v>68.88</v>
      </c>
      <c r="G98" s="107">
        <v>1133</v>
      </c>
      <c r="H98" s="285">
        <f t="shared" si="68"/>
        <v>78041.039999999994</v>
      </c>
      <c r="I98" s="466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1282.6415094339629</v>
      </c>
      <c r="O98" s="95">
        <f t="shared" si="70"/>
        <v>75.449500554938993</v>
      </c>
      <c r="P98" s="97">
        <f t="shared" si="71"/>
        <v>0</v>
      </c>
      <c r="Q98" s="98">
        <f t="shared" si="67"/>
        <v>-9.256381798002181</v>
      </c>
      <c r="R98" s="468">
        <f t="shared" si="72"/>
        <v>0.89072327044025201</v>
      </c>
      <c r="S98" s="912"/>
      <c r="T98" s="101">
        <v>0.55624999999999991</v>
      </c>
      <c r="U98" s="101">
        <v>0.59305555555555545</v>
      </c>
      <c r="V98" s="466">
        <v>5</v>
      </c>
      <c r="W98" s="146">
        <f t="shared" si="73"/>
        <v>52.999999999999972</v>
      </c>
      <c r="X98" s="291"/>
      <c r="Y98" s="291"/>
      <c r="Z98" s="292"/>
      <c r="AA98" s="292"/>
      <c r="AB98" s="897"/>
      <c r="AC98" s="897"/>
      <c r="AD98" s="466">
        <v>1</v>
      </c>
      <c r="AE98" s="466"/>
      <c r="AF98" s="288">
        <f t="shared" si="61"/>
        <v>-157.35849056603706</v>
      </c>
      <c r="AG98" s="467">
        <f t="shared" si="62"/>
        <v>0.89072327044025201</v>
      </c>
      <c r="AH98" s="896"/>
    </row>
    <row r="99" spans="1:34" ht="19.2" customHeight="1">
      <c r="A99" s="923"/>
      <c r="B99" s="465" t="s">
        <v>241</v>
      </c>
      <c r="C99" s="136"/>
      <c r="D99" s="137" t="s">
        <v>164</v>
      </c>
      <c r="E99" s="138"/>
      <c r="F99" s="283">
        <v>51.44</v>
      </c>
      <c r="G99" s="107">
        <v>1263</v>
      </c>
      <c r="H99" s="285">
        <f t="shared" si="68"/>
        <v>64968.719999999994</v>
      </c>
      <c r="I99" s="466"/>
      <c r="J99" s="94">
        <v>20</v>
      </c>
      <c r="K99" s="91">
        <v>1440</v>
      </c>
      <c r="L99" s="95">
        <v>72</v>
      </c>
      <c r="M99" s="478">
        <v>21</v>
      </c>
      <c r="N99" s="91">
        <f t="shared" si="69"/>
        <v>1202.857142857144</v>
      </c>
      <c r="O99" s="95">
        <f t="shared" si="70"/>
        <v>57.278911564625908</v>
      </c>
      <c r="P99" s="97">
        <f t="shared" si="71"/>
        <v>1</v>
      </c>
      <c r="Q99" s="98">
        <f t="shared" si="67"/>
        <v>-14.721088435374092</v>
      </c>
      <c r="R99" s="468">
        <f t="shared" si="72"/>
        <v>0.79554043839758204</v>
      </c>
      <c r="S99" s="912"/>
      <c r="T99" s="101">
        <v>0.59861111111111098</v>
      </c>
      <c r="U99" s="101">
        <v>0.64236111111111094</v>
      </c>
      <c r="V99" s="466">
        <v>8</v>
      </c>
      <c r="W99" s="146">
        <f t="shared" si="73"/>
        <v>62.999999999999936</v>
      </c>
      <c r="X99" s="254"/>
      <c r="Y99" s="254"/>
      <c r="Z99" s="189"/>
      <c r="AA99" s="189"/>
      <c r="AB99" s="897"/>
      <c r="AC99" s="897"/>
      <c r="AD99" s="466"/>
      <c r="AE99" s="466"/>
      <c r="AF99" s="288">
        <f t="shared" si="61"/>
        <v>-237.14285714285597</v>
      </c>
      <c r="AG99" s="289">
        <f t="shared" si="62"/>
        <v>0.83531746031746112</v>
      </c>
      <c r="AH99" s="896"/>
    </row>
    <row r="100" spans="1:34" s="293" customFormat="1" ht="19.2" customHeight="1">
      <c r="A100" s="923"/>
      <c r="B100" s="465" t="s">
        <v>242</v>
      </c>
      <c r="C100" s="108"/>
      <c r="D100" s="88" t="s">
        <v>190</v>
      </c>
      <c r="E100" s="138"/>
      <c r="F100" s="283">
        <v>59.54</v>
      </c>
      <c r="G100" s="107">
        <v>1838</v>
      </c>
      <c r="H100" s="285">
        <f t="shared" si="68"/>
        <v>109434.52</v>
      </c>
      <c r="I100" s="466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1239.1011235955054</v>
      </c>
      <c r="O100" s="95">
        <f t="shared" si="70"/>
        <v>68.838951310861418</v>
      </c>
      <c r="P100" s="97">
        <f t="shared" si="71"/>
        <v>0</v>
      </c>
      <c r="Q100" s="98">
        <f t="shared" si="67"/>
        <v>-8.1054931335830247</v>
      </c>
      <c r="R100" s="468">
        <f t="shared" si="72"/>
        <v>0.8946578509714842</v>
      </c>
      <c r="S100" s="912"/>
      <c r="T100" s="286">
        <v>0.65763888888888866</v>
      </c>
      <c r="U100" s="286">
        <v>0.71944444444444422</v>
      </c>
      <c r="V100" s="287">
        <v>22</v>
      </c>
      <c r="W100" s="146">
        <f t="shared" si="73"/>
        <v>89</v>
      </c>
      <c r="X100" s="294">
        <v>0.64722222222222225</v>
      </c>
      <c r="Y100" s="294">
        <v>0.65625</v>
      </c>
      <c r="Z100" s="292"/>
      <c r="AA100" s="292"/>
      <c r="AB100" s="897"/>
      <c r="AC100" s="897"/>
      <c r="AD100" s="466"/>
      <c r="AE100" s="466"/>
      <c r="AF100" s="288">
        <f t="shared" si="61"/>
        <v>-145.89887640449456</v>
      </c>
      <c r="AG100" s="467">
        <f t="shared" si="62"/>
        <v>0.89465785097148409</v>
      </c>
      <c r="AH100" s="896"/>
    </row>
    <row r="101" spans="1:34" s="293" customFormat="1" ht="19.2" customHeight="1">
      <c r="A101" s="923"/>
      <c r="B101" s="465" t="s">
        <v>238</v>
      </c>
      <c r="C101" s="108"/>
      <c r="D101" s="137" t="s">
        <v>178</v>
      </c>
      <c r="E101" s="138"/>
      <c r="F101" s="283">
        <v>28.26</v>
      </c>
      <c r="G101" s="107">
        <v>1402</v>
      </c>
      <c r="H101" s="285">
        <f t="shared" si="68"/>
        <v>39620.520000000004</v>
      </c>
      <c r="I101" s="466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1184.7887323943651</v>
      </c>
      <c r="O101" s="95">
        <f t="shared" si="70"/>
        <v>62.357301704966581</v>
      </c>
      <c r="P101" s="97">
        <f t="shared" si="71"/>
        <v>0</v>
      </c>
      <c r="Q101" s="98">
        <f t="shared" si="67"/>
        <v>-0.80059303187552189</v>
      </c>
      <c r="R101" s="468">
        <f t="shared" si="72"/>
        <v>0.98732394366197085</v>
      </c>
      <c r="S101" s="912"/>
      <c r="T101" s="286">
        <v>0.72430555555555531</v>
      </c>
      <c r="U101" s="101">
        <v>0.77361111111111092</v>
      </c>
      <c r="V101" s="287">
        <v>7</v>
      </c>
      <c r="W101" s="146">
        <f t="shared" si="73"/>
        <v>71.000000000000071</v>
      </c>
      <c r="X101" s="295"/>
      <c r="Y101" s="295"/>
      <c r="Z101" s="292"/>
      <c r="AA101" s="292"/>
      <c r="AB101" s="897"/>
      <c r="AC101" s="897"/>
      <c r="AD101" s="466"/>
      <c r="AE101" s="466"/>
      <c r="AF101" s="288">
        <f t="shared" si="61"/>
        <v>-15.21126760563493</v>
      </c>
      <c r="AG101" s="289">
        <f t="shared" si="62"/>
        <v>0.98732394366197085</v>
      </c>
      <c r="AH101" s="896"/>
    </row>
    <row r="102" spans="1:34" s="293" customFormat="1" ht="19.2" customHeight="1">
      <c r="A102" s="923"/>
      <c r="B102" s="465" t="s">
        <v>241</v>
      </c>
      <c r="C102" s="249"/>
      <c r="D102" s="137" t="s">
        <v>179</v>
      </c>
      <c r="E102" s="251"/>
      <c r="F102" s="283">
        <v>58.17</v>
      </c>
      <c r="G102" s="107">
        <v>1003</v>
      </c>
      <c r="H102" s="285">
        <f t="shared" si="68"/>
        <v>58344.51</v>
      </c>
      <c r="I102" s="465"/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1367.7272727272727</v>
      </c>
      <c r="O102" s="95">
        <f t="shared" si="70"/>
        <v>85.482954545454547</v>
      </c>
      <c r="P102" s="97">
        <f t="shared" si="71"/>
        <v>0</v>
      </c>
      <c r="Q102" s="98">
        <f t="shared" si="67"/>
        <v>-16.767045454545453</v>
      </c>
      <c r="R102" s="468">
        <f t="shared" si="72"/>
        <v>0.83601911535896867</v>
      </c>
      <c r="S102" s="912"/>
      <c r="T102" s="286">
        <v>0.77916666666666645</v>
      </c>
      <c r="U102" s="286">
        <v>0.80972222222222201</v>
      </c>
      <c r="V102" s="287">
        <v>8</v>
      </c>
      <c r="W102" s="146">
        <f t="shared" si="73"/>
        <v>44</v>
      </c>
      <c r="X102" s="295"/>
      <c r="Y102" s="295"/>
      <c r="Z102" s="292"/>
      <c r="AA102" s="292"/>
      <c r="AB102" s="897"/>
      <c r="AC102" s="897"/>
      <c r="AD102" s="466"/>
      <c r="AE102" s="466"/>
      <c r="AF102" s="288">
        <f t="shared" si="61"/>
        <v>-268.27272727272725</v>
      </c>
      <c r="AG102" s="467">
        <f t="shared" si="62"/>
        <v>0.83601911535896867</v>
      </c>
      <c r="AH102" s="896"/>
    </row>
    <row r="103" spans="1:34" s="293" customFormat="1" ht="19.2" customHeight="1">
      <c r="A103" s="923"/>
      <c r="B103" s="46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468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466"/>
      <c r="AE103" s="466"/>
      <c r="AF103" s="105">
        <f t="shared" si="61"/>
        <v>0</v>
      </c>
      <c r="AG103" s="467" t="e">
        <f t="shared" si="62"/>
        <v>#DIV/0!</v>
      </c>
      <c r="AH103" s="896"/>
    </row>
    <row r="104" spans="1:34" s="293" customFormat="1" ht="19.2" customHeight="1">
      <c r="A104" s="923"/>
      <c r="B104" s="46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468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466"/>
      <c r="AE104" s="466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46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468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466"/>
      <c r="AE105" s="466"/>
      <c r="AF105" s="105">
        <f t="shared" si="61"/>
        <v>0</v>
      </c>
      <c r="AG105" s="467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468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466"/>
      <c r="AE106" s="466"/>
      <c r="AF106" s="105">
        <f t="shared" si="61"/>
        <v>0</v>
      </c>
      <c r="AG106" s="467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467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466"/>
      <c r="AE107" s="466"/>
      <c r="AF107" s="292"/>
      <c r="AG107" s="467"/>
      <c r="AH107" s="896"/>
    </row>
    <row r="108" spans="1:34" ht="19.2" customHeight="1">
      <c r="A108" s="923"/>
      <c r="B108" s="170">
        <v>0</v>
      </c>
      <c r="C108" s="160" t="s">
        <v>527</v>
      </c>
      <c r="D108" s="893" t="s">
        <v>513</v>
      </c>
      <c r="E108" s="893"/>
      <c r="F108" s="301"/>
      <c r="G108" s="126"/>
      <c r="H108" s="162"/>
      <c r="I108" s="163"/>
      <c r="J108" s="126">
        <v>17.428571428571427</v>
      </c>
      <c r="K108" s="126">
        <v>1498</v>
      </c>
      <c r="L108" s="164">
        <v>90.710698314413477</v>
      </c>
      <c r="M108" s="126">
        <f t="shared" ref="M108:O108" si="74">AVERAGE(M96:M107)</f>
        <v>17.571428571428573</v>
      </c>
      <c r="N108" s="126">
        <f t="shared" si="74"/>
        <v>1281.3676689375222</v>
      </c>
      <c r="O108" s="164">
        <f t="shared" si="74"/>
        <v>76.50138306074777</v>
      </c>
      <c r="P108" s="105">
        <f t="shared" ref="P108:P117" si="75">M108-J108</f>
        <v>0.1428571428571459</v>
      </c>
      <c r="Q108" s="143">
        <f t="shared" ref="Q108:Q117" si="76">O108-L108</f>
        <v>-14.209315253665707</v>
      </c>
      <c r="R108" s="165">
        <f t="shared" ref="R108:R117" si="77">O108/L108</f>
        <v>0.8433556844153639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1"/>
        <v>-216.63233106247776</v>
      </c>
      <c r="AG108" s="467">
        <f t="shared" si="62"/>
        <v>0.85538562679407359</v>
      </c>
      <c r="AH108" s="896"/>
    </row>
    <row r="109" spans="1:34" ht="19.2" customHeight="1">
      <c r="A109" s="914" t="s">
        <v>528</v>
      </c>
      <c r="B109" s="465" t="s">
        <v>240</v>
      </c>
      <c r="C109" s="472"/>
      <c r="D109" s="302" t="s">
        <v>182</v>
      </c>
      <c r="E109" s="89"/>
      <c r="F109" s="90">
        <v>29.965493443754308</v>
      </c>
      <c r="G109" s="91">
        <v>1692</v>
      </c>
      <c r="H109" s="92">
        <f t="shared" ref="H109:H119" si="78">F109*G109</f>
        <v>50701.614906832292</v>
      </c>
      <c r="I109" s="465"/>
      <c r="J109" s="94">
        <v>18</v>
      </c>
      <c r="K109" s="91">
        <v>1200</v>
      </c>
      <c r="L109" s="95">
        <v>66.666666666666671</v>
      </c>
      <c r="M109" s="478">
        <v>18</v>
      </c>
      <c r="N109" s="91">
        <f t="shared" ref="N109:N117" si="79">G109/W109*60</f>
        <v>1103.4782608695652</v>
      </c>
      <c r="O109" s="95">
        <f t="shared" ref="O109:O117" si="80">N109/M109</f>
        <v>61.304347826086961</v>
      </c>
      <c r="P109" s="97">
        <f t="shared" si="75"/>
        <v>0</v>
      </c>
      <c r="Q109" s="98">
        <f t="shared" si="76"/>
        <v>-5.3623188405797109</v>
      </c>
      <c r="R109" s="468">
        <f t="shared" si="77"/>
        <v>0.91956521739130437</v>
      </c>
      <c r="S109" s="917">
        <f>R121</f>
        <v>0.91349568422139782</v>
      </c>
      <c r="T109" s="303">
        <v>0.5</v>
      </c>
      <c r="U109" s="303">
        <v>0.56388888888888888</v>
      </c>
      <c r="V109" s="304">
        <v>5</v>
      </c>
      <c r="W109" s="477">
        <f t="shared" si="73"/>
        <v>92</v>
      </c>
      <c r="X109" s="104"/>
      <c r="Y109" s="104"/>
      <c r="Z109" s="105"/>
      <c r="AA109" s="105"/>
      <c r="AB109" s="897"/>
      <c r="AC109" s="897"/>
      <c r="AD109" s="466"/>
      <c r="AE109" s="466"/>
      <c r="AF109" s="97">
        <f t="shared" si="61"/>
        <v>-96.521739130434753</v>
      </c>
      <c r="AG109" s="190">
        <f t="shared" si="62"/>
        <v>0.91956521739130437</v>
      </c>
      <c r="AH109" s="896">
        <f>AG121</f>
        <v>0.91183938982342883</v>
      </c>
    </row>
    <row r="110" spans="1:34" ht="19.2" customHeight="1">
      <c r="A110" s="915"/>
      <c r="B110" s="465" t="s">
        <v>241</v>
      </c>
      <c r="C110" s="249"/>
      <c r="D110" s="88" t="s">
        <v>183</v>
      </c>
      <c r="E110" s="251"/>
      <c r="F110" s="90">
        <v>56.43</v>
      </c>
      <c r="G110" s="248">
        <v>1036</v>
      </c>
      <c r="H110" s="92">
        <f t="shared" si="78"/>
        <v>58461.48</v>
      </c>
      <c r="I110" s="465"/>
      <c r="J110" s="94">
        <v>21</v>
      </c>
      <c r="K110" s="91">
        <v>1385</v>
      </c>
      <c r="L110" s="95">
        <v>65.952380952380949</v>
      </c>
      <c r="M110" s="478">
        <v>21</v>
      </c>
      <c r="N110" s="91">
        <f t="shared" si="79"/>
        <v>1218.8235294117653</v>
      </c>
      <c r="O110" s="95">
        <f t="shared" si="80"/>
        <v>58.039215686274538</v>
      </c>
      <c r="P110" s="97">
        <f t="shared" si="75"/>
        <v>0</v>
      </c>
      <c r="Q110" s="98">
        <f t="shared" si="76"/>
        <v>-7.9131652661064109</v>
      </c>
      <c r="R110" s="468">
        <f t="shared" si="77"/>
        <v>0.88001698874495693</v>
      </c>
      <c r="S110" s="903"/>
      <c r="T110" s="303">
        <v>0.56874999999999998</v>
      </c>
      <c r="U110" s="303">
        <v>0.60416666666666663</v>
      </c>
      <c r="V110" s="304">
        <v>7</v>
      </c>
      <c r="W110" s="477">
        <f t="shared" si="73"/>
        <v>50.999999999999979</v>
      </c>
      <c r="X110" s="265"/>
      <c r="Y110" s="265"/>
      <c r="Z110" s="105"/>
      <c r="AA110" s="105"/>
      <c r="AB110" s="897"/>
      <c r="AC110" s="897"/>
      <c r="AD110" s="466"/>
      <c r="AE110" s="466"/>
      <c r="AF110" s="97">
        <f t="shared" si="61"/>
        <v>-166.17647058823468</v>
      </c>
      <c r="AG110" s="190">
        <f t="shared" si="62"/>
        <v>0.88001698874495693</v>
      </c>
      <c r="AH110" s="896"/>
    </row>
    <row r="111" spans="1:34" ht="19.2" customHeight="1">
      <c r="A111" s="915"/>
      <c r="B111" s="465" t="s">
        <v>240</v>
      </c>
      <c r="C111" s="249"/>
      <c r="D111" s="250" t="s">
        <v>143</v>
      </c>
      <c r="E111" s="251"/>
      <c r="F111" s="90">
        <v>34.229999999999997</v>
      </c>
      <c r="G111" s="107">
        <v>1238.45</v>
      </c>
      <c r="H111" s="92">
        <f t="shared" si="78"/>
        <v>42392.143499999998</v>
      </c>
      <c r="I111" s="466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2123.0571428571411</v>
      </c>
      <c r="O111" s="95">
        <f t="shared" si="80"/>
        <v>163.31208791208778</v>
      </c>
      <c r="P111" s="97">
        <f t="shared" si="75"/>
        <v>0</v>
      </c>
      <c r="Q111" s="98">
        <f t="shared" si="76"/>
        <v>-9.76483516483529</v>
      </c>
      <c r="R111" s="468">
        <f t="shared" si="77"/>
        <v>0.94358095238095163</v>
      </c>
      <c r="S111" s="903"/>
      <c r="T111" s="303">
        <v>0.61944444444444435</v>
      </c>
      <c r="U111" s="303">
        <v>0.64374999999999993</v>
      </c>
      <c r="V111" s="304">
        <v>22</v>
      </c>
      <c r="W111" s="477">
        <f t="shared" si="73"/>
        <v>35.000000000000036</v>
      </c>
      <c r="X111" s="104">
        <v>0.60833333333333328</v>
      </c>
      <c r="Y111" s="104">
        <v>0.61805555555555558</v>
      </c>
      <c r="Z111" s="105"/>
      <c r="AA111" s="105"/>
      <c r="AB111" s="897"/>
      <c r="AC111" s="897"/>
      <c r="AD111" s="466"/>
      <c r="AE111" s="466">
        <v>1</v>
      </c>
      <c r="AF111" s="97">
        <f t="shared" si="61"/>
        <v>-126.94285714285888</v>
      </c>
      <c r="AG111" s="190">
        <f t="shared" si="62"/>
        <v>0.94358095238095163</v>
      </c>
      <c r="AH111" s="896"/>
    </row>
    <row r="112" spans="1:34" ht="19.2" customHeight="1">
      <c r="A112" s="915"/>
      <c r="B112" s="465" t="s">
        <v>241</v>
      </c>
      <c r="C112" s="249"/>
      <c r="D112" s="250" t="s">
        <v>184</v>
      </c>
      <c r="E112" s="138"/>
      <c r="F112" s="90">
        <v>55.56</v>
      </c>
      <c r="G112" s="107">
        <v>1152</v>
      </c>
      <c r="H112" s="92">
        <f t="shared" si="78"/>
        <v>64005.120000000003</v>
      </c>
      <c r="I112" s="466"/>
      <c r="J112" s="94">
        <v>16</v>
      </c>
      <c r="K112" s="91">
        <v>1440</v>
      </c>
      <c r="L112" s="95">
        <v>90</v>
      </c>
      <c r="M112" s="478">
        <v>16</v>
      </c>
      <c r="N112" s="91">
        <f t="shared" si="79"/>
        <v>1304.1509433962271</v>
      </c>
      <c r="O112" s="95">
        <f t="shared" si="80"/>
        <v>81.509433962264197</v>
      </c>
      <c r="P112" s="97">
        <f t="shared" si="75"/>
        <v>0</v>
      </c>
      <c r="Q112" s="98">
        <f t="shared" si="76"/>
        <v>-8.4905660377358032</v>
      </c>
      <c r="R112" s="468">
        <f t="shared" si="77"/>
        <v>0.90566037735849103</v>
      </c>
      <c r="S112" s="903"/>
      <c r="T112" s="303">
        <v>0.70833333333333337</v>
      </c>
      <c r="U112" s="303">
        <v>0.74513888888888891</v>
      </c>
      <c r="V112" s="304">
        <v>4</v>
      </c>
      <c r="W112" s="477">
        <f t="shared" si="73"/>
        <v>52.999999999999972</v>
      </c>
      <c r="X112" s="291"/>
      <c r="Y112" s="291"/>
      <c r="Z112" s="105"/>
      <c r="AA112" s="105"/>
      <c r="AB112" s="897"/>
      <c r="AC112" s="897"/>
      <c r="AD112" s="466">
        <v>1</v>
      </c>
      <c r="AE112" s="466"/>
      <c r="AF112" s="97">
        <f t="shared" si="61"/>
        <v>-135.84905660377285</v>
      </c>
      <c r="AG112" s="190">
        <f t="shared" si="62"/>
        <v>0.90566037735849103</v>
      </c>
      <c r="AH112" s="896"/>
    </row>
    <row r="113" spans="1:34" s="293" customFormat="1" ht="19.2" customHeight="1">
      <c r="A113" s="915"/>
      <c r="B113" s="465" t="s">
        <v>241</v>
      </c>
      <c r="C113" s="249"/>
      <c r="D113" s="250" t="s">
        <v>185</v>
      </c>
      <c r="E113" s="138"/>
      <c r="F113" s="90">
        <v>58.17</v>
      </c>
      <c r="G113" s="107">
        <v>1356</v>
      </c>
      <c r="H113" s="92">
        <f t="shared" si="78"/>
        <v>78878.52</v>
      </c>
      <c r="I113" s="466"/>
      <c r="J113" s="94">
        <v>14</v>
      </c>
      <c r="K113" s="91">
        <v>1440</v>
      </c>
      <c r="L113" s="95">
        <v>102.85714285714286</v>
      </c>
      <c r="M113" s="475">
        <v>14</v>
      </c>
      <c r="N113" s="91">
        <f t="shared" si="79"/>
        <v>1312.2580645161304</v>
      </c>
      <c r="O113" s="95">
        <f t="shared" si="80"/>
        <v>93.732718894009309</v>
      </c>
      <c r="P113" s="97">
        <f t="shared" si="75"/>
        <v>0</v>
      </c>
      <c r="Q113" s="98">
        <f t="shared" si="76"/>
        <v>-9.1244239631335518</v>
      </c>
      <c r="R113" s="468">
        <f t="shared" si="77"/>
        <v>0.91129032258064602</v>
      </c>
      <c r="S113" s="903"/>
      <c r="T113" s="303">
        <v>0.75</v>
      </c>
      <c r="U113" s="303">
        <v>0.79305555555555551</v>
      </c>
      <c r="V113" s="304">
        <v>7</v>
      </c>
      <c r="W113" s="477">
        <f t="shared" si="73"/>
        <v>61.999999999999943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-127.74193548386961</v>
      </c>
      <c r="AG113" s="190">
        <f t="shared" si="62"/>
        <v>0.91129032258064613</v>
      </c>
      <c r="AH113" s="896"/>
    </row>
    <row r="114" spans="1:34" s="293" customFormat="1" ht="19.2" customHeight="1">
      <c r="A114" s="915"/>
      <c r="B114" s="465" t="s">
        <v>241</v>
      </c>
      <c r="C114" s="249"/>
      <c r="D114" s="137" t="s">
        <v>186</v>
      </c>
      <c r="E114" s="89"/>
      <c r="F114" s="90">
        <v>54.09</v>
      </c>
      <c r="G114" s="91">
        <v>1355</v>
      </c>
      <c r="H114" s="92">
        <f t="shared" si="78"/>
        <v>73291.950000000012</v>
      </c>
      <c r="I114" s="466"/>
      <c r="J114" s="94">
        <v>14</v>
      </c>
      <c r="K114" s="91">
        <v>1440</v>
      </c>
      <c r="L114" s="95">
        <v>102.85714285714286</v>
      </c>
      <c r="M114" s="475">
        <v>14</v>
      </c>
      <c r="N114" s="91">
        <f t="shared" si="79"/>
        <v>1332.7868852459028</v>
      </c>
      <c r="O114" s="95">
        <f t="shared" si="80"/>
        <v>95.199063231850204</v>
      </c>
      <c r="P114" s="97">
        <f t="shared" si="75"/>
        <v>0</v>
      </c>
      <c r="Q114" s="98">
        <f t="shared" si="76"/>
        <v>-7.6580796252926575</v>
      </c>
      <c r="R114" s="468">
        <f t="shared" si="77"/>
        <v>0.92554644808743247</v>
      </c>
      <c r="S114" s="903"/>
      <c r="T114" s="303">
        <v>0.79722222222222217</v>
      </c>
      <c r="U114" s="303">
        <v>0.83958333333333324</v>
      </c>
      <c r="V114" s="304">
        <v>6</v>
      </c>
      <c r="W114" s="477">
        <f t="shared" si="73"/>
        <v>60.999999999999943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-107.21311475409721</v>
      </c>
      <c r="AG114" s="190">
        <f t="shared" si="62"/>
        <v>0.92554644808743247</v>
      </c>
      <c r="AH114" s="896"/>
    </row>
    <row r="115" spans="1:34" s="293" customFormat="1" ht="19.2" customHeight="1">
      <c r="A115" s="915"/>
      <c r="B115" s="465" t="s">
        <v>241</v>
      </c>
      <c r="C115" s="249"/>
      <c r="D115" s="137" t="s">
        <v>187</v>
      </c>
      <c r="E115" s="138"/>
      <c r="F115" s="90">
        <v>56.43</v>
      </c>
      <c r="G115" s="306">
        <v>1034</v>
      </c>
      <c r="H115" s="92">
        <f t="shared" si="78"/>
        <v>58348.62</v>
      </c>
      <c r="I115" s="466"/>
      <c r="J115" s="94">
        <v>16</v>
      </c>
      <c r="K115" s="91">
        <v>1500</v>
      </c>
      <c r="L115" s="95">
        <v>93.75</v>
      </c>
      <c r="M115" s="475">
        <v>16</v>
      </c>
      <c r="N115" s="91">
        <f t="shared" si="79"/>
        <v>1292.5000000000002</v>
      </c>
      <c r="O115" s="95">
        <f t="shared" si="80"/>
        <v>80.781250000000014</v>
      </c>
      <c r="P115" s="97">
        <f t="shared" si="75"/>
        <v>0</v>
      </c>
      <c r="Q115" s="98">
        <f t="shared" si="76"/>
        <v>-12.968749999999986</v>
      </c>
      <c r="R115" s="468">
        <f t="shared" si="77"/>
        <v>0.8616666666666668</v>
      </c>
      <c r="S115" s="903"/>
      <c r="T115" s="303">
        <v>0.85486111111111096</v>
      </c>
      <c r="U115" s="303">
        <v>0.88819444444444429</v>
      </c>
      <c r="V115" s="304">
        <v>22</v>
      </c>
      <c r="W115" s="477">
        <f t="shared" si="73"/>
        <v>47.999999999999986</v>
      </c>
      <c r="X115" s="291">
        <v>0.84444444444444444</v>
      </c>
      <c r="Y115" s="291">
        <v>0.8534722222222223</v>
      </c>
      <c r="Z115" s="292"/>
      <c r="AA115" s="292"/>
      <c r="AB115" s="897"/>
      <c r="AC115" s="897"/>
      <c r="AD115" s="296"/>
      <c r="AE115" s="296"/>
      <c r="AF115" s="97">
        <f t="shared" si="61"/>
        <v>-207.49999999999977</v>
      </c>
      <c r="AG115" s="190">
        <f t="shared" si="62"/>
        <v>0.8616666666666668</v>
      </c>
      <c r="AH115" s="896"/>
    </row>
    <row r="116" spans="1:34" s="293" customFormat="1" ht="19.2" customHeight="1">
      <c r="A116" s="915"/>
      <c r="B116" s="465" t="s">
        <v>241</v>
      </c>
      <c r="C116" s="108"/>
      <c r="D116" s="137" t="s">
        <v>213</v>
      </c>
      <c r="E116" s="138"/>
      <c r="F116" s="90">
        <v>54.09</v>
      </c>
      <c r="G116" s="306">
        <v>1379</v>
      </c>
      <c r="H116" s="92">
        <f t="shared" si="78"/>
        <v>74590.11</v>
      </c>
      <c r="I116" s="466"/>
      <c r="J116" s="94">
        <v>19</v>
      </c>
      <c r="K116" s="91">
        <v>1440</v>
      </c>
      <c r="L116" s="95">
        <v>75.78947368421052</v>
      </c>
      <c r="M116" s="475">
        <v>19</v>
      </c>
      <c r="N116" s="91">
        <f t="shared" si="79"/>
        <v>1356.3934426229521</v>
      </c>
      <c r="O116" s="95">
        <f t="shared" si="80"/>
        <v>71.389128559102744</v>
      </c>
      <c r="P116" s="97">
        <f t="shared" si="75"/>
        <v>0</v>
      </c>
      <c r="Q116" s="98">
        <f t="shared" si="76"/>
        <v>-4.4003451251077763</v>
      </c>
      <c r="R116" s="468">
        <f t="shared" si="77"/>
        <v>0.94193989071038353</v>
      </c>
      <c r="S116" s="903"/>
      <c r="T116" s="303">
        <v>0.89305555555555538</v>
      </c>
      <c r="U116" s="303">
        <v>0.93541666666666645</v>
      </c>
      <c r="V116" s="304">
        <v>7</v>
      </c>
      <c r="W116" s="477">
        <f t="shared" si="73"/>
        <v>60.999999999999943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-83.60655737704792</v>
      </c>
      <c r="AG116" s="190">
        <f t="shared" si="62"/>
        <v>0.94193989071038342</v>
      </c>
      <c r="AH116" s="896"/>
    </row>
    <row r="117" spans="1:34" s="293" customFormat="1" ht="19.2" customHeight="1">
      <c r="A117" s="915"/>
      <c r="B117" s="465" t="s">
        <v>241</v>
      </c>
      <c r="C117" s="108"/>
      <c r="D117" s="137" t="s">
        <v>206</v>
      </c>
      <c r="E117" s="138"/>
      <c r="F117" s="90">
        <v>50.67</v>
      </c>
      <c r="G117" s="306">
        <v>1017</v>
      </c>
      <c r="H117" s="92">
        <f t="shared" si="78"/>
        <v>51531.39</v>
      </c>
      <c r="I117" s="466"/>
      <c r="J117" s="94">
        <v>17</v>
      </c>
      <c r="K117" s="91">
        <v>1440</v>
      </c>
      <c r="L117" s="95">
        <v>84.705882352941174</v>
      </c>
      <c r="M117" s="475">
        <v>17</v>
      </c>
      <c r="N117" s="91">
        <f t="shared" si="79"/>
        <v>1298.2978723404256</v>
      </c>
      <c r="O117" s="95">
        <f t="shared" si="80"/>
        <v>76.370463078848559</v>
      </c>
      <c r="P117" s="97">
        <f t="shared" si="75"/>
        <v>0</v>
      </c>
      <c r="Q117" s="98">
        <f t="shared" si="76"/>
        <v>-8.3354192740926152</v>
      </c>
      <c r="R117" s="468">
        <f t="shared" si="77"/>
        <v>0.90159574468085102</v>
      </c>
      <c r="S117" s="903"/>
      <c r="T117" s="303">
        <v>0.94027777777777755</v>
      </c>
      <c r="U117" s="303">
        <v>0.97291666666666643</v>
      </c>
      <c r="V117" s="304">
        <v>7</v>
      </c>
      <c r="W117" s="477">
        <f t="shared" si="73"/>
        <v>46.999999999999993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-141.70212765957444</v>
      </c>
      <c r="AG117" s="190">
        <f t="shared" si="62"/>
        <v>0.90159574468085113</v>
      </c>
      <c r="AH117" s="896"/>
    </row>
    <row r="118" spans="1:34" s="293" customFormat="1" ht="19.2" customHeight="1">
      <c r="A118" s="915"/>
      <c r="B118" s="46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466"/>
      <c r="J118" s="94"/>
      <c r="K118" s="91"/>
      <c r="L118" s="95"/>
      <c r="M118" s="475"/>
      <c r="N118" s="91"/>
      <c r="O118" s="95"/>
      <c r="P118" s="97"/>
      <c r="Q118" s="98"/>
      <c r="R118" s="468"/>
      <c r="S118" s="903"/>
      <c r="T118" s="303"/>
      <c r="U118" s="303"/>
      <c r="V118" s="304"/>
      <c r="W118" s="477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46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466"/>
      <c r="J119" s="94"/>
      <c r="K119" s="91"/>
      <c r="L119" s="95"/>
      <c r="M119" s="475"/>
      <c r="N119" s="91"/>
      <c r="O119" s="95"/>
      <c r="P119" s="97"/>
      <c r="Q119" s="98"/>
      <c r="R119" s="468"/>
      <c r="S119" s="903"/>
      <c r="T119" s="303"/>
      <c r="U119" s="303"/>
      <c r="V119" s="304"/>
      <c r="W119" s="477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46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466"/>
      <c r="J120" s="252"/>
      <c r="K120" s="308"/>
      <c r="L120" s="95"/>
      <c r="M120" s="475"/>
      <c r="N120" s="253"/>
      <c r="O120" s="300"/>
      <c r="P120" s="231"/>
      <c r="Q120" s="98"/>
      <c r="R120" s="468"/>
      <c r="S120" s="903"/>
      <c r="T120" s="303"/>
      <c r="U120" s="303"/>
      <c r="V120" s="304"/>
      <c r="W120" s="477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529</v>
      </c>
      <c r="D121" s="309" t="s">
        <v>513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1371.3051268066788</v>
      </c>
      <c r="O121" s="277">
        <f t="shared" si="81"/>
        <v>86.848634350058262</v>
      </c>
      <c r="P121" s="97">
        <f t="shared" ref="P121:P128" si="82">M121-J121</f>
        <v>0</v>
      </c>
      <c r="Q121" s="98">
        <f t="shared" ref="Q121:Q128" si="83">O121-L121</f>
        <v>-8.2242114774315382</v>
      </c>
      <c r="R121" s="245">
        <f t="shared" ref="R121:R128" si="84">O121/L121</f>
        <v>0.91349568422139782</v>
      </c>
      <c r="S121" s="911"/>
      <c r="T121" s="232"/>
      <c r="U121" s="232"/>
      <c r="V121" s="91"/>
      <c r="W121" s="477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1</v>
      </c>
      <c r="AF121" s="97">
        <f>N121-K121</f>
        <v>-132.58376208221011</v>
      </c>
      <c r="AG121" s="190">
        <f>N121/K121</f>
        <v>0.91183938982342883</v>
      </c>
      <c r="AH121" s="896"/>
    </row>
    <row r="122" spans="1:34" ht="19.2" customHeight="1">
      <c r="A122" s="918" t="s">
        <v>530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1263</v>
      </c>
      <c r="H122" s="92">
        <f t="shared" ref="H122:H132" si="85">F122*G122</f>
        <v>64968.719999999994</v>
      </c>
      <c r="I122" s="465"/>
      <c r="J122" s="94">
        <v>20</v>
      </c>
      <c r="K122" s="91">
        <v>1440</v>
      </c>
      <c r="L122" s="95">
        <v>72</v>
      </c>
      <c r="M122" s="478">
        <v>21</v>
      </c>
      <c r="N122" s="248">
        <f t="shared" ref="N122:N128" si="86">G122/W122*60</f>
        <v>1242.2950819672142</v>
      </c>
      <c r="O122" s="314">
        <f t="shared" ref="O122:O128" si="87">N122/M122</f>
        <v>59.156908665105433</v>
      </c>
      <c r="P122" s="168">
        <f t="shared" si="82"/>
        <v>1</v>
      </c>
      <c r="Q122" s="256">
        <f t="shared" si="83"/>
        <v>-12.843091334894567</v>
      </c>
      <c r="R122" s="169">
        <f t="shared" si="84"/>
        <v>0.82162373145979772</v>
      </c>
      <c r="S122" s="912">
        <f>R134</f>
        <v>0.89512739931981022</v>
      </c>
      <c r="T122" s="232">
        <v>0.5</v>
      </c>
      <c r="U122" s="232">
        <v>0.54236111111111107</v>
      </c>
      <c r="V122" s="304">
        <v>5</v>
      </c>
      <c r="W122" s="477">
        <f t="shared" si="73"/>
        <v>60.999999999999943</v>
      </c>
      <c r="X122" s="104"/>
      <c r="Y122" s="104"/>
      <c r="Z122" s="105"/>
      <c r="AA122" s="105"/>
      <c r="AB122" s="897"/>
      <c r="AC122" s="897"/>
      <c r="AD122" s="466"/>
      <c r="AE122" s="466"/>
      <c r="AF122" s="97">
        <f t="shared" si="61"/>
        <v>-197.70491803278583</v>
      </c>
      <c r="AG122" s="468">
        <f t="shared" si="62"/>
        <v>0.86270491803278759</v>
      </c>
      <c r="AH122" s="911">
        <f>AG134</f>
        <v>0.9011997415181735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1641</v>
      </c>
      <c r="H123" s="92">
        <f t="shared" si="85"/>
        <v>96277.47</v>
      </c>
      <c r="I123" s="466"/>
      <c r="J123" s="94">
        <v>19</v>
      </c>
      <c r="K123" s="91">
        <v>1440</v>
      </c>
      <c r="L123" s="95">
        <v>75.78947368421052</v>
      </c>
      <c r="M123" s="475">
        <v>19</v>
      </c>
      <c r="N123" s="107">
        <f t="shared" si="86"/>
        <v>1348.7671232876703</v>
      </c>
      <c r="O123" s="142">
        <f t="shared" si="87"/>
        <v>70.987743330930016</v>
      </c>
      <c r="P123" s="105">
        <f t="shared" si="82"/>
        <v>0</v>
      </c>
      <c r="Q123" s="143">
        <f t="shared" si="83"/>
        <v>-4.8017303532805045</v>
      </c>
      <c r="R123" s="467">
        <f t="shared" si="84"/>
        <v>0.93664383561643783</v>
      </c>
      <c r="S123" s="912"/>
      <c r="T123" s="232">
        <v>0.54722222222222217</v>
      </c>
      <c r="U123" s="232">
        <v>0.59791666666666665</v>
      </c>
      <c r="V123" s="304">
        <v>7</v>
      </c>
      <c r="W123" s="477">
        <f t="shared" si="73"/>
        <v>73.000000000000057</v>
      </c>
      <c r="X123" s="104"/>
      <c r="Y123" s="104"/>
      <c r="Z123" s="105"/>
      <c r="AA123" s="105"/>
      <c r="AB123" s="897"/>
      <c r="AC123" s="897"/>
      <c r="AD123" s="466"/>
      <c r="AE123" s="466"/>
      <c r="AF123" s="97">
        <f t="shared" si="61"/>
        <v>-91.232876712329698</v>
      </c>
      <c r="AG123" s="468">
        <f t="shared" si="62"/>
        <v>0.93664383561643771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2088</v>
      </c>
      <c r="H124" s="92">
        <f t="shared" si="85"/>
        <v>124277.76000000001</v>
      </c>
      <c r="I124" s="315"/>
      <c r="J124" s="94">
        <v>21</v>
      </c>
      <c r="K124" s="91">
        <v>1385</v>
      </c>
      <c r="L124" s="95">
        <v>65.952380952380949</v>
      </c>
      <c r="M124" s="478">
        <v>21</v>
      </c>
      <c r="N124" s="248">
        <f t="shared" si="86"/>
        <v>1305.0000000000005</v>
      </c>
      <c r="O124" s="314">
        <f t="shared" si="87"/>
        <v>62.142857142857167</v>
      </c>
      <c r="P124" s="168">
        <f t="shared" si="82"/>
        <v>0</v>
      </c>
      <c r="Q124" s="256">
        <f t="shared" si="83"/>
        <v>-3.8095238095237818</v>
      </c>
      <c r="R124" s="169">
        <f t="shared" si="84"/>
        <v>0.94223826714801484</v>
      </c>
      <c r="S124" s="919"/>
      <c r="T124" s="232">
        <v>0.61319444444444438</v>
      </c>
      <c r="U124" s="232">
        <v>0.67986111111111103</v>
      </c>
      <c r="V124" s="304">
        <v>22</v>
      </c>
      <c r="W124" s="477">
        <f t="shared" si="73"/>
        <v>95.999999999999972</v>
      </c>
      <c r="X124" s="265">
        <v>0.6020833333333333</v>
      </c>
      <c r="Y124" s="265">
        <v>0.61111111111111105</v>
      </c>
      <c r="Z124" s="105"/>
      <c r="AA124" s="105"/>
      <c r="AB124" s="897"/>
      <c r="AC124" s="897"/>
      <c r="AD124" s="466"/>
      <c r="AE124" s="466"/>
      <c r="AF124" s="168">
        <f t="shared" si="61"/>
        <v>-79.999999999999545</v>
      </c>
      <c r="AG124" s="169">
        <f t="shared" si="62"/>
        <v>0.94223826714801473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1595</v>
      </c>
      <c r="H125" s="92">
        <f t="shared" si="85"/>
        <v>90580.05</v>
      </c>
      <c r="I125" s="465"/>
      <c r="J125" s="94">
        <v>18</v>
      </c>
      <c r="K125" s="91">
        <v>1636</v>
      </c>
      <c r="L125" s="95">
        <v>90.888888888888886</v>
      </c>
      <c r="M125" s="478">
        <v>18</v>
      </c>
      <c r="N125" s="248">
        <f t="shared" si="86"/>
        <v>1407.3529411764723</v>
      </c>
      <c r="O125" s="314">
        <f t="shared" si="87"/>
        <v>78.186274509804022</v>
      </c>
      <c r="P125" s="168">
        <f t="shared" si="82"/>
        <v>0</v>
      </c>
      <c r="Q125" s="256">
        <f t="shared" si="83"/>
        <v>-12.702614379084864</v>
      </c>
      <c r="R125" s="169">
        <f t="shared" si="84"/>
        <v>0.86024018409319836</v>
      </c>
      <c r="S125" s="919"/>
      <c r="T125" s="232">
        <v>0.72013888888888877</v>
      </c>
      <c r="U125" s="232">
        <v>0.76736111111111094</v>
      </c>
      <c r="V125" s="304">
        <v>5</v>
      </c>
      <c r="W125" s="477">
        <f t="shared" si="73"/>
        <v>67.999999999999915</v>
      </c>
      <c r="X125" s="116"/>
      <c r="Y125" s="116"/>
      <c r="Z125" s="105"/>
      <c r="AA125" s="105"/>
      <c r="AB125" s="897"/>
      <c r="AC125" s="897"/>
      <c r="AD125" s="466"/>
      <c r="AE125" s="466">
        <v>1</v>
      </c>
      <c r="AF125" s="97">
        <f t="shared" si="61"/>
        <v>-228.64705882352769</v>
      </c>
      <c r="AG125" s="468">
        <f t="shared" si="62"/>
        <v>0.86024018409319825</v>
      </c>
      <c r="AH125" s="913"/>
    </row>
    <row r="126" spans="1:34" ht="19.2" customHeight="1">
      <c r="A126" s="918"/>
      <c r="B126" s="199" t="s">
        <v>241</v>
      </c>
      <c r="C126" s="466"/>
      <c r="D126" s="317" t="s">
        <v>194</v>
      </c>
      <c r="E126" s="251"/>
      <c r="F126" s="90">
        <v>56.87</v>
      </c>
      <c r="G126" s="107">
        <v>1302</v>
      </c>
      <c r="H126" s="92">
        <f t="shared" si="85"/>
        <v>74044.739999999991</v>
      </c>
      <c r="I126" s="466"/>
      <c r="J126" s="94">
        <v>18</v>
      </c>
      <c r="K126" s="91">
        <v>1636</v>
      </c>
      <c r="L126" s="95">
        <v>90.888888888888886</v>
      </c>
      <c r="M126" s="475">
        <v>18</v>
      </c>
      <c r="N126" s="107">
        <f t="shared" si="86"/>
        <v>1395.0000000000011</v>
      </c>
      <c r="O126" s="142">
        <f t="shared" si="87"/>
        <v>77.500000000000057</v>
      </c>
      <c r="P126" s="105">
        <f t="shared" si="82"/>
        <v>0</v>
      </c>
      <c r="Q126" s="143">
        <f t="shared" si="83"/>
        <v>-13.388888888888829</v>
      </c>
      <c r="R126" s="467">
        <f t="shared" si="84"/>
        <v>0.85268948655256793</v>
      </c>
      <c r="S126" s="919"/>
      <c r="T126" s="232">
        <v>0.77222222222222203</v>
      </c>
      <c r="U126" s="232">
        <v>0.81111111111111089</v>
      </c>
      <c r="V126" s="304">
        <v>7</v>
      </c>
      <c r="W126" s="477">
        <f t="shared" si="73"/>
        <v>55.999999999999957</v>
      </c>
      <c r="X126" s="116"/>
      <c r="Y126" s="116"/>
      <c r="Z126" s="105"/>
      <c r="AA126" s="105"/>
      <c r="AB126" s="897"/>
      <c r="AC126" s="897"/>
      <c r="AD126" s="466"/>
      <c r="AE126" s="466"/>
      <c r="AF126" s="168">
        <f t="shared" si="61"/>
        <v>-240.99999999999886</v>
      </c>
      <c r="AG126" s="169">
        <f t="shared" si="62"/>
        <v>0.85268948655256793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1561</v>
      </c>
      <c r="H127" s="92">
        <f t="shared" si="85"/>
        <v>74303.600000000006</v>
      </c>
      <c r="I127" s="296"/>
      <c r="J127" s="94">
        <v>19</v>
      </c>
      <c r="K127" s="91">
        <v>1440</v>
      </c>
      <c r="L127" s="95">
        <v>75.78947368421052</v>
      </c>
      <c r="M127" s="478">
        <v>19</v>
      </c>
      <c r="N127" s="107">
        <f t="shared" si="86"/>
        <v>1337.9999999999986</v>
      </c>
      <c r="O127" s="142">
        <f t="shared" si="87"/>
        <v>70.421052631578874</v>
      </c>
      <c r="P127" s="105">
        <f t="shared" si="82"/>
        <v>0</v>
      </c>
      <c r="Q127" s="143">
        <f t="shared" si="83"/>
        <v>-5.3684210526316463</v>
      </c>
      <c r="R127" s="467">
        <f t="shared" si="84"/>
        <v>0.92916666666666581</v>
      </c>
      <c r="S127" s="919"/>
      <c r="T127" s="232">
        <v>0.82708333333333317</v>
      </c>
      <c r="U127" s="232">
        <v>0.87569444444444433</v>
      </c>
      <c r="V127" s="465">
        <v>23</v>
      </c>
      <c r="W127" s="477">
        <f t="shared" si="73"/>
        <v>70.000000000000071</v>
      </c>
      <c r="X127" s="116">
        <v>0.81597222222222221</v>
      </c>
      <c r="Y127" s="116">
        <v>0.8256944444444444</v>
      </c>
      <c r="Z127" s="105"/>
      <c r="AA127" s="105"/>
      <c r="AB127" s="897"/>
      <c r="AC127" s="897"/>
      <c r="AD127" s="466"/>
      <c r="AE127" s="466"/>
      <c r="AF127" s="168">
        <f t="shared" si="61"/>
        <v>-102.00000000000136</v>
      </c>
      <c r="AG127" s="169">
        <f t="shared" si="62"/>
        <v>0.9291666666666657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1546</v>
      </c>
      <c r="H128" s="92">
        <f t="shared" si="85"/>
        <v>78335.820000000007</v>
      </c>
      <c r="I128" s="46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1405.4545454545471</v>
      </c>
      <c r="O128" s="142">
        <f t="shared" si="87"/>
        <v>78.080808080808168</v>
      </c>
      <c r="P128" s="105">
        <f t="shared" si="82"/>
        <v>0</v>
      </c>
      <c r="Q128" s="143">
        <f t="shared" si="83"/>
        <v>-5.2525252525251602</v>
      </c>
      <c r="R128" s="467">
        <f t="shared" si="84"/>
        <v>0.93696969696969812</v>
      </c>
      <c r="S128" s="919"/>
      <c r="T128" s="232">
        <v>0.88055555555555542</v>
      </c>
      <c r="U128" s="232">
        <v>0.92638888888888871</v>
      </c>
      <c r="V128" s="465">
        <v>7</v>
      </c>
      <c r="W128" s="477">
        <f t="shared" si="73"/>
        <v>65.999999999999929</v>
      </c>
      <c r="X128" s="116"/>
      <c r="Y128" s="116"/>
      <c r="Z128" s="105"/>
      <c r="AA128" s="105"/>
      <c r="AB128" s="897"/>
      <c r="AC128" s="897"/>
      <c r="AD128" s="466"/>
      <c r="AE128" s="466"/>
      <c r="AF128" s="97">
        <f t="shared" si="61"/>
        <v>-94.545454545452912</v>
      </c>
      <c r="AG128" s="468">
        <f t="shared" si="62"/>
        <v>0.93696969696969801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466"/>
      <c r="J129" s="94"/>
      <c r="K129" s="91"/>
      <c r="L129" s="95"/>
      <c r="M129" s="157"/>
      <c r="N129" s="107"/>
      <c r="O129" s="142"/>
      <c r="P129" s="105"/>
      <c r="Q129" s="143"/>
      <c r="R129" s="467"/>
      <c r="S129" s="919"/>
      <c r="T129" s="232"/>
      <c r="U129" s="232"/>
      <c r="V129" s="465"/>
      <c r="W129" s="477">
        <f t="shared" si="73"/>
        <v>0</v>
      </c>
      <c r="X129" s="116"/>
      <c r="Y129" s="116"/>
      <c r="Z129" s="105"/>
      <c r="AA129" s="105"/>
      <c r="AB129" s="897"/>
      <c r="AC129" s="897"/>
      <c r="AD129" s="466"/>
      <c r="AE129" s="466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466"/>
      <c r="J130" s="94"/>
      <c r="K130" s="91"/>
      <c r="L130" s="95"/>
      <c r="M130" s="475"/>
      <c r="N130" s="107"/>
      <c r="O130" s="142"/>
      <c r="P130" s="105"/>
      <c r="Q130" s="143"/>
      <c r="R130" s="467"/>
      <c r="S130" s="919"/>
      <c r="T130" s="232"/>
      <c r="U130" s="232"/>
      <c r="V130" s="465"/>
      <c r="W130" s="477">
        <f t="shared" si="73"/>
        <v>0</v>
      </c>
      <c r="X130" s="116"/>
      <c r="Y130" s="116"/>
      <c r="Z130" s="105"/>
      <c r="AA130" s="105"/>
      <c r="AB130" s="897"/>
      <c r="AC130" s="897"/>
      <c r="AD130" s="466"/>
      <c r="AE130" s="466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467"/>
      <c r="S131" s="919"/>
      <c r="T131" s="232"/>
      <c r="U131" s="232"/>
      <c r="V131" s="465"/>
      <c r="W131" s="477">
        <f t="shared" si="73"/>
        <v>0</v>
      </c>
      <c r="X131" s="116"/>
      <c r="Y131" s="116"/>
      <c r="Z131" s="105"/>
      <c r="AA131" s="105"/>
      <c r="AB131" s="897"/>
      <c r="AC131" s="897"/>
      <c r="AD131" s="466"/>
      <c r="AE131" s="466"/>
      <c r="AF131" s="97">
        <f t="shared" si="61"/>
        <v>0</v>
      </c>
      <c r="AG131" s="468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466"/>
      <c r="J132" s="157"/>
      <c r="K132" s="107"/>
      <c r="L132" s="142"/>
      <c r="M132" s="475"/>
      <c r="N132" s="107"/>
      <c r="O132" s="142"/>
      <c r="P132" s="105"/>
      <c r="Q132" s="143"/>
      <c r="R132" s="467"/>
      <c r="S132" s="919"/>
      <c r="T132" s="232"/>
      <c r="U132" s="232"/>
      <c r="V132" s="465"/>
      <c r="W132" s="477">
        <f t="shared" si="73"/>
        <v>0</v>
      </c>
      <c r="X132" s="116"/>
      <c r="Y132" s="116"/>
      <c r="Z132" s="105"/>
      <c r="AA132" s="105"/>
      <c r="AB132" s="897"/>
      <c r="AC132" s="897"/>
      <c r="AD132" s="466"/>
      <c r="AE132" s="466"/>
      <c r="AF132" s="127"/>
      <c r="AG132" s="471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466"/>
      <c r="J133" s="157"/>
      <c r="K133" s="107"/>
      <c r="L133" s="142"/>
      <c r="M133" s="475"/>
      <c r="N133" s="107"/>
      <c r="O133" s="142"/>
      <c r="P133" s="105"/>
      <c r="Q133" s="143"/>
      <c r="R133" s="467"/>
      <c r="S133" s="919"/>
      <c r="T133" s="232"/>
      <c r="U133" s="232"/>
      <c r="V133" s="465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466"/>
      <c r="AE133" s="466"/>
      <c r="AF133" s="127"/>
      <c r="AG133" s="471"/>
      <c r="AH133" s="913"/>
    </row>
    <row r="134" spans="1:34" ht="19.2" customHeight="1">
      <c r="A134" s="918"/>
      <c r="B134" s="239">
        <v>0</v>
      </c>
      <c r="C134" s="160" t="s">
        <v>531</v>
      </c>
      <c r="D134" s="893" t="s">
        <v>532</v>
      </c>
      <c r="E134" s="893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19.142857142857142</v>
      </c>
      <c r="N134" s="323">
        <f t="shared" si="88"/>
        <v>1348.838527412272</v>
      </c>
      <c r="O134" s="324">
        <f t="shared" si="88"/>
        <v>70.925092051583405</v>
      </c>
      <c r="P134" s="102">
        <f t="shared" ref="P134:P143" si="89">M134-J134</f>
        <v>0.14285714285714235</v>
      </c>
      <c r="Q134" s="209">
        <f t="shared" ref="Q134:Q143" si="90">O134-L134</f>
        <v>-8.3095421529756237</v>
      </c>
      <c r="R134" s="325">
        <f t="shared" ref="R134:R143" si="91">O134/L134</f>
        <v>0.89512739931981022</v>
      </c>
      <c r="S134" s="912"/>
      <c r="T134" s="232"/>
      <c r="U134" s="232"/>
      <c r="V134" s="465"/>
      <c r="W134" s="465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1</v>
      </c>
      <c r="AF134" s="97">
        <f t="shared" si="61"/>
        <v>-147.87575830201376</v>
      </c>
      <c r="AG134" s="468">
        <f t="shared" si="62"/>
        <v>0.9011997415181735</v>
      </c>
      <c r="AH134" s="913"/>
    </row>
    <row r="135" spans="1:34" ht="19.2" customHeight="1">
      <c r="A135" s="899" t="s">
        <v>533</v>
      </c>
      <c r="B135" s="465" t="s">
        <v>241</v>
      </c>
      <c r="C135" s="466"/>
      <c r="D135" s="137" t="s">
        <v>161</v>
      </c>
      <c r="E135" s="138"/>
      <c r="F135" s="90">
        <v>54.09</v>
      </c>
      <c r="G135" s="107">
        <v>1707.6</v>
      </c>
      <c r="H135" s="326">
        <f t="shared" ref="H135:H146" si="92">F135*G135</f>
        <v>92364.084000000003</v>
      </c>
      <c r="I135" s="466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1280.7000000000005</v>
      </c>
      <c r="O135" s="177">
        <f t="shared" ref="O135:O143" si="94">N135/M135</f>
        <v>75.335294117647095</v>
      </c>
      <c r="P135" s="105">
        <f t="shared" si="89"/>
        <v>1</v>
      </c>
      <c r="Q135" s="143">
        <f t="shared" si="90"/>
        <v>-18.414705882352905</v>
      </c>
      <c r="R135" s="467">
        <f t="shared" si="91"/>
        <v>0.80357647058823567</v>
      </c>
      <c r="S135" s="903">
        <f>R147</f>
        <v>0.86026557314988084</v>
      </c>
      <c r="T135" s="327">
        <v>0.45833333333333331</v>
      </c>
      <c r="U135" s="232">
        <v>0.51388888888888884</v>
      </c>
      <c r="V135" s="182">
        <v>5</v>
      </c>
      <c r="W135" s="328">
        <f t="shared" ref="W135:W147" si="95">(U135-T135)*24*60</f>
        <v>79.999999999999957</v>
      </c>
      <c r="X135" s="104"/>
      <c r="Y135" s="104"/>
      <c r="Z135" s="105"/>
      <c r="AA135" s="105"/>
      <c r="AB135" s="897"/>
      <c r="AC135" s="897"/>
      <c r="AD135" s="466"/>
      <c r="AE135" s="466"/>
      <c r="AF135" s="178">
        <f t="shared" si="61"/>
        <v>-219.2999999999995</v>
      </c>
      <c r="AG135" s="184">
        <f t="shared" si="62"/>
        <v>0.85380000000000034</v>
      </c>
      <c r="AH135" s="896">
        <f>AG147</f>
        <v>0.87492414226906745</v>
      </c>
    </row>
    <row r="136" spans="1:34" ht="19.2" customHeight="1">
      <c r="A136" s="900"/>
      <c r="B136" s="465" t="s">
        <v>241</v>
      </c>
      <c r="C136" s="466"/>
      <c r="D136" s="137" t="s">
        <v>200</v>
      </c>
      <c r="E136" s="138"/>
      <c r="F136" s="90">
        <v>50.67</v>
      </c>
      <c r="G136" s="107">
        <v>1404</v>
      </c>
      <c r="H136" s="140">
        <f t="shared" si="92"/>
        <v>71140.680000000008</v>
      </c>
      <c r="I136" s="466"/>
      <c r="J136" s="94">
        <v>18</v>
      </c>
      <c r="K136" s="107">
        <v>1500</v>
      </c>
      <c r="L136" s="142">
        <v>83.333333333333329</v>
      </c>
      <c r="M136" s="475">
        <v>18</v>
      </c>
      <c r="N136" s="107">
        <f t="shared" si="93"/>
        <v>1296.0000000000014</v>
      </c>
      <c r="O136" s="142">
        <f t="shared" si="94"/>
        <v>72.000000000000071</v>
      </c>
      <c r="P136" s="105">
        <f t="shared" si="89"/>
        <v>0</v>
      </c>
      <c r="Q136" s="143">
        <f t="shared" si="90"/>
        <v>-11.333333333333258</v>
      </c>
      <c r="R136" s="467">
        <f t="shared" si="91"/>
        <v>0.86400000000000088</v>
      </c>
      <c r="S136" s="903"/>
      <c r="T136" s="327">
        <v>0.51874999999999993</v>
      </c>
      <c r="U136" s="232">
        <v>0.56388888888888877</v>
      </c>
      <c r="V136" s="182">
        <v>7</v>
      </c>
      <c r="W136" s="328">
        <f t="shared" si="95"/>
        <v>64.999999999999929</v>
      </c>
      <c r="X136" s="104"/>
      <c r="Y136" s="104"/>
      <c r="Z136" s="105"/>
      <c r="AA136" s="105"/>
      <c r="AB136" s="897"/>
      <c r="AC136" s="897"/>
      <c r="AD136" s="466"/>
      <c r="AE136" s="466"/>
      <c r="AF136" s="97">
        <f t="shared" si="61"/>
        <v>-203.99999999999864</v>
      </c>
      <c r="AG136" s="190">
        <f t="shared" si="62"/>
        <v>0.86400000000000088</v>
      </c>
      <c r="AH136" s="896"/>
    </row>
    <row r="137" spans="1:34" ht="19.2" customHeight="1">
      <c r="A137" s="900"/>
      <c r="B137" s="465" t="s">
        <v>241</v>
      </c>
      <c r="C137" s="466"/>
      <c r="D137" s="137" t="s">
        <v>201</v>
      </c>
      <c r="E137" s="138"/>
      <c r="F137" s="90">
        <v>53.27</v>
      </c>
      <c r="G137" s="284">
        <v>1511</v>
      </c>
      <c r="H137" s="140">
        <f t="shared" si="92"/>
        <v>80490.97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1276.901408450703</v>
      </c>
      <c r="O137" s="177">
        <f t="shared" si="94"/>
        <v>79.806338028168938</v>
      </c>
      <c r="P137" s="105">
        <f t="shared" si="89"/>
        <v>0</v>
      </c>
      <c r="Q137" s="143">
        <f t="shared" si="90"/>
        <v>-13.943661971831062</v>
      </c>
      <c r="R137" s="467">
        <f t="shared" si="91"/>
        <v>0.85126760563380199</v>
      </c>
      <c r="S137" s="903"/>
      <c r="T137" s="232">
        <v>0.5791666666666665</v>
      </c>
      <c r="U137" s="232">
        <v>0.6284722222222221</v>
      </c>
      <c r="V137" s="329">
        <v>22</v>
      </c>
      <c r="W137" s="328">
        <f t="shared" si="95"/>
        <v>71.000000000000071</v>
      </c>
      <c r="X137" s="104">
        <v>0.56736111111111109</v>
      </c>
      <c r="Y137" s="104">
        <v>0.57708333333333328</v>
      </c>
      <c r="Z137" s="105"/>
      <c r="AA137" s="105"/>
      <c r="AB137" s="897"/>
      <c r="AC137" s="897"/>
      <c r="AD137" s="466"/>
      <c r="AE137" s="466"/>
      <c r="AF137" s="97">
        <f t="shared" si="61"/>
        <v>-223.098591549297</v>
      </c>
      <c r="AG137" s="190">
        <f t="shared" si="62"/>
        <v>0.85126760563380199</v>
      </c>
      <c r="AH137" s="896"/>
    </row>
    <row r="138" spans="1:34" ht="19.2" customHeight="1">
      <c r="A138" s="900"/>
      <c r="B138" s="465" t="s">
        <v>241</v>
      </c>
      <c r="C138" s="298"/>
      <c r="D138" s="137" t="s">
        <v>202</v>
      </c>
      <c r="E138" s="138"/>
      <c r="F138" s="90">
        <v>57.734999999999999</v>
      </c>
      <c r="G138" s="107">
        <v>1969</v>
      </c>
      <c r="H138" s="140">
        <f t="shared" si="92"/>
        <v>113680.215</v>
      </c>
      <c r="I138" s="46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1284.1304347826085</v>
      </c>
      <c r="O138" s="142">
        <f t="shared" si="94"/>
        <v>80.258152173913032</v>
      </c>
      <c r="P138" s="105">
        <f t="shared" si="89"/>
        <v>0</v>
      </c>
      <c r="Q138" s="143">
        <f t="shared" si="90"/>
        <v>-17.554347826086968</v>
      </c>
      <c r="R138" s="467">
        <f t="shared" si="91"/>
        <v>0.82053062925406295</v>
      </c>
      <c r="S138" s="903"/>
      <c r="T138" s="232">
        <v>0.63333333333333319</v>
      </c>
      <c r="U138" s="232">
        <v>0.69722222222222208</v>
      </c>
      <c r="V138" s="329">
        <v>7</v>
      </c>
      <c r="W138" s="328">
        <f t="shared" si="95"/>
        <v>92</v>
      </c>
      <c r="X138" s="104"/>
      <c r="Y138" s="104"/>
      <c r="Z138" s="105"/>
      <c r="AA138" s="105"/>
      <c r="AB138" s="897"/>
      <c r="AC138" s="897"/>
      <c r="AD138" s="466"/>
      <c r="AE138" s="466"/>
      <c r="AF138" s="97">
        <f t="shared" si="61"/>
        <v>-280.86956521739148</v>
      </c>
      <c r="AG138" s="190">
        <f t="shared" si="62"/>
        <v>0.82053062925406295</v>
      </c>
      <c r="AH138" s="896"/>
    </row>
    <row r="139" spans="1:34" ht="19.2" customHeight="1">
      <c r="A139" s="900"/>
      <c r="B139" s="465" t="s">
        <v>241</v>
      </c>
      <c r="C139" s="472"/>
      <c r="D139" s="88" t="s">
        <v>203</v>
      </c>
      <c r="E139" s="89"/>
      <c r="F139" s="90">
        <v>50.98</v>
      </c>
      <c r="G139" s="107">
        <v>2328</v>
      </c>
      <c r="H139" s="140">
        <f t="shared" si="92"/>
        <v>118681.43999999999</v>
      </c>
      <c r="I139" s="46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1305.4205607476642</v>
      </c>
      <c r="O139" s="177">
        <f t="shared" si="94"/>
        <v>65.271028037383218</v>
      </c>
      <c r="P139" s="105">
        <f t="shared" si="89"/>
        <v>0</v>
      </c>
      <c r="Q139" s="143">
        <f t="shared" si="90"/>
        <v>-6.7289719626167823</v>
      </c>
      <c r="R139" s="467">
        <f t="shared" si="91"/>
        <v>0.9065420560747669</v>
      </c>
      <c r="S139" s="903"/>
      <c r="T139" s="232">
        <v>0.73680555555555538</v>
      </c>
      <c r="U139" s="232">
        <v>0.81111111111111089</v>
      </c>
      <c r="V139" s="330">
        <v>4</v>
      </c>
      <c r="W139" s="328">
        <f t="shared" si="95"/>
        <v>106.99999999999994</v>
      </c>
      <c r="X139" s="104"/>
      <c r="Y139" s="104"/>
      <c r="Z139" s="105"/>
      <c r="AA139" s="105"/>
      <c r="AB139" s="897"/>
      <c r="AC139" s="897"/>
      <c r="AD139" s="466"/>
      <c r="AE139" s="466"/>
      <c r="AF139" s="97">
        <f t="shared" si="61"/>
        <v>-134.57943925233576</v>
      </c>
      <c r="AG139" s="190">
        <f t="shared" si="62"/>
        <v>0.90654205607476679</v>
      </c>
      <c r="AH139" s="896"/>
    </row>
    <row r="140" spans="1:34" ht="19.2" customHeight="1">
      <c r="A140" s="901"/>
      <c r="B140" s="465" t="s">
        <v>241</v>
      </c>
      <c r="C140" s="472"/>
      <c r="D140" s="331" t="s">
        <v>204</v>
      </c>
      <c r="E140" s="138"/>
      <c r="F140" s="90">
        <v>50.67</v>
      </c>
      <c r="G140" s="107">
        <v>1054</v>
      </c>
      <c r="H140" s="140">
        <f t="shared" si="92"/>
        <v>53406.18</v>
      </c>
      <c r="I140" s="46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1317.5000000000005</v>
      </c>
      <c r="O140" s="142">
        <f t="shared" si="94"/>
        <v>77.500000000000028</v>
      </c>
      <c r="P140" s="105">
        <f t="shared" si="89"/>
        <v>0</v>
      </c>
      <c r="Q140" s="143">
        <f t="shared" si="90"/>
        <v>-10.73529411764703</v>
      </c>
      <c r="R140" s="467">
        <f t="shared" si="91"/>
        <v>0.87833333333333363</v>
      </c>
      <c r="S140" s="904"/>
      <c r="T140" s="270">
        <v>0.81597222222222199</v>
      </c>
      <c r="U140" s="332">
        <v>0.84930555555555531</v>
      </c>
      <c r="V140" s="333">
        <v>7</v>
      </c>
      <c r="W140" s="328">
        <f t="shared" si="95"/>
        <v>47.999999999999986</v>
      </c>
      <c r="X140" s="104"/>
      <c r="Y140" s="104"/>
      <c r="Z140" s="105"/>
      <c r="AA140" s="105"/>
      <c r="AB140" s="897"/>
      <c r="AC140" s="897"/>
      <c r="AD140" s="466"/>
      <c r="AE140" s="466"/>
      <c r="AF140" s="97">
        <f t="shared" si="61"/>
        <v>-182.49999999999955</v>
      </c>
      <c r="AG140" s="190">
        <f t="shared" si="62"/>
        <v>0.87833333333333363</v>
      </c>
      <c r="AH140" s="896"/>
    </row>
    <row r="141" spans="1:34" ht="19.2" customHeight="1">
      <c r="A141" s="901"/>
      <c r="B141" s="465" t="s">
        <v>241</v>
      </c>
      <c r="C141" s="472"/>
      <c r="D141" s="88" t="s">
        <v>205</v>
      </c>
      <c r="E141" s="334"/>
      <c r="F141" s="90">
        <v>50.92</v>
      </c>
      <c r="G141" s="107">
        <v>1978</v>
      </c>
      <c r="H141" s="140">
        <f t="shared" si="92"/>
        <v>100719.76000000001</v>
      </c>
      <c r="I141" s="46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1304.1758241758243</v>
      </c>
      <c r="O141" s="177">
        <f t="shared" si="94"/>
        <v>68.640832851359178</v>
      </c>
      <c r="P141" s="105">
        <f t="shared" si="89"/>
        <v>0</v>
      </c>
      <c r="Q141" s="143">
        <f t="shared" si="90"/>
        <v>-7.148640832851342</v>
      </c>
      <c r="R141" s="467">
        <f t="shared" si="91"/>
        <v>0.9056776556776559</v>
      </c>
      <c r="S141" s="904"/>
      <c r="T141" s="270">
        <v>0.86458333333333304</v>
      </c>
      <c r="U141" s="332">
        <v>0.92777777777777748</v>
      </c>
      <c r="V141" s="108">
        <v>22</v>
      </c>
      <c r="W141" s="328">
        <f t="shared" si="95"/>
        <v>91</v>
      </c>
      <c r="X141" s="104">
        <v>0.85416666666666663</v>
      </c>
      <c r="Y141" s="104">
        <v>0.86319444444444438</v>
      </c>
      <c r="Z141" s="105"/>
      <c r="AA141" s="105"/>
      <c r="AB141" s="897"/>
      <c r="AC141" s="897"/>
      <c r="AD141" s="466"/>
      <c r="AE141" s="466"/>
      <c r="AF141" s="97">
        <f t="shared" si="61"/>
        <v>-135.82417582417565</v>
      </c>
      <c r="AG141" s="190">
        <f t="shared" si="62"/>
        <v>0.90567765567765579</v>
      </c>
      <c r="AH141" s="896"/>
    </row>
    <row r="142" spans="1:34" ht="19.2" customHeight="1">
      <c r="A142" s="901"/>
      <c r="B142" s="465" t="s">
        <v>241</v>
      </c>
      <c r="C142" s="472"/>
      <c r="D142" s="88" t="s">
        <v>206</v>
      </c>
      <c r="E142" s="334"/>
      <c r="F142" s="90">
        <v>50.67</v>
      </c>
      <c r="G142" s="107">
        <v>1017</v>
      </c>
      <c r="H142" s="140">
        <f t="shared" si="92"/>
        <v>51531.39</v>
      </c>
      <c r="I142" s="46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1298.2978723404256</v>
      </c>
      <c r="O142" s="142">
        <f t="shared" si="94"/>
        <v>76.370463078848559</v>
      </c>
      <c r="P142" s="105">
        <f t="shared" si="89"/>
        <v>0</v>
      </c>
      <c r="Q142" s="143">
        <f t="shared" si="90"/>
        <v>-8.3354192740926152</v>
      </c>
      <c r="R142" s="467">
        <f t="shared" si="91"/>
        <v>0.90159574468085102</v>
      </c>
      <c r="S142" s="904"/>
      <c r="T142" s="270">
        <v>0.93194444444444413</v>
      </c>
      <c r="U142" s="332">
        <v>0.96458333333333302</v>
      </c>
      <c r="V142" s="108">
        <v>6</v>
      </c>
      <c r="W142" s="328">
        <f t="shared" si="95"/>
        <v>46.999999999999993</v>
      </c>
      <c r="X142" s="104"/>
      <c r="Y142" s="104"/>
      <c r="Z142" s="105"/>
      <c r="AA142" s="105"/>
      <c r="AB142" s="897"/>
      <c r="AC142" s="897"/>
      <c r="AD142" s="466"/>
      <c r="AE142" s="466"/>
      <c r="AF142" s="97">
        <f t="shared" si="61"/>
        <v>-141.70212765957444</v>
      </c>
      <c r="AG142" s="190">
        <f t="shared" si="62"/>
        <v>0.90159574468085113</v>
      </c>
      <c r="AH142" s="896"/>
    </row>
    <row r="143" spans="1:34" ht="19.2" customHeight="1">
      <c r="A143" s="901"/>
      <c r="B143" s="465" t="s">
        <v>241</v>
      </c>
      <c r="C143" s="335"/>
      <c r="D143" s="137" t="s">
        <v>207</v>
      </c>
      <c r="E143" s="138"/>
      <c r="F143" s="90">
        <v>50.49</v>
      </c>
      <c r="G143" s="107">
        <v>1360</v>
      </c>
      <c r="H143" s="140">
        <f t="shared" si="92"/>
        <v>68666.400000000009</v>
      </c>
      <c r="I143" s="46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1295.2380952380965</v>
      </c>
      <c r="O143" s="177">
        <f t="shared" si="94"/>
        <v>86.34920634920644</v>
      </c>
      <c r="P143" s="105">
        <f t="shared" si="89"/>
        <v>1</v>
      </c>
      <c r="Q143" s="143">
        <f t="shared" si="90"/>
        <v>-16.507936507936421</v>
      </c>
      <c r="R143" s="467">
        <f t="shared" si="91"/>
        <v>0.83950617283950701</v>
      </c>
      <c r="S143" s="904"/>
      <c r="T143" s="270">
        <v>0.96944444444444411</v>
      </c>
      <c r="U143" s="332">
        <v>1.0131944444444441</v>
      </c>
      <c r="V143" s="108">
        <v>7</v>
      </c>
      <c r="W143" s="328">
        <f t="shared" si="95"/>
        <v>62.999999999999936</v>
      </c>
      <c r="X143" s="104"/>
      <c r="Y143" s="104"/>
      <c r="Z143" s="105"/>
      <c r="AA143" s="105"/>
      <c r="AB143" s="897"/>
      <c r="AC143" s="897"/>
      <c r="AD143" s="466"/>
      <c r="AE143" s="466"/>
      <c r="AF143" s="97">
        <f t="shared" si="61"/>
        <v>-144.76190476190345</v>
      </c>
      <c r="AG143" s="190">
        <f t="shared" si="62"/>
        <v>0.89947089947090042</v>
      </c>
      <c r="AH143" s="896"/>
    </row>
    <row r="144" spans="1:34" ht="19.2" customHeight="1">
      <c r="A144" s="901"/>
      <c r="B144" s="465">
        <v>0</v>
      </c>
      <c r="C144" s="472"/>
      <c r="D144" s="88"/>
      <c r="E144" s="334"/>
      <c r="F144" s="90" t="s">
        <v>236</v>
      </c>
      <c r="G144" s="107"/>
      <c r="H144" s="140">
        <f t="shared" si="92"/>
        <v>0</v>
      </c>
      <c r="I144" s="466"/>
      <c r="J144" s="157"/>
      <c r="K144" s="107"/>
      <c r="L144" s="142"/>
      <c r="M144" s="475"/>
      <c r="N144" s="107"/>
      <c r="O144" s="142"/>
      <c r="P144" s="105"/>
      <c r="Q144" s="143"/>
      <c r="R144" s="467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466"/>
      <c r="AE144" s="466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465">
        <v>0</v>
      </c>
      <c r="C145" s="472"/>
      <c r="D145" s="88"/>
      <c r="E145" s="334"/>
      <c r="F145" s="90" t="s">
        <v>236</v>
      </c>
      <c r="G145" s="107"/>
      <c r="H145" s="140"/>
      <c r="I145" s="466"/>
      <c r="J145" s="157"/>
      <c r="K145" s="107"/>
      <c r="L145" s="142"/>
      <c r="M145" s="475"/>
      <c r="N145" s="107"/>
      <c r="O145" s="142"/>
      <c r="P145" s="105"/>
      <c r="Q145" s="143"/>
      <c r="R145" s="467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466"/>
      <c r="AE145" s="466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48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466"/>
      <c r="J146" s="157"/>
      <c r="K146" s="107"/>
      <c r="L146" s="142"/>
      <c r="M146" s="475"/>
      <c r="N146" s="107"/>
      <c r="O146" s="142"/>
      <c r="P146" s="105"/>
      <c r="Q146" s="143"/>
      <c r="R146" s="467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466"/>
      <c r="AE146" s="466"/>
      <c r="AF146" s="105"/>
      <c r="AG146" s="467"/>
      <c r="AH146" s="896"/>
    </row>
    <row r="147" spans="1:34" ht="19.2" customHeight="1">
      <c r="A147" s="902"/>
      <c r="B147" s="337">
        <v>0</v>
      </c>
      <c r="C147" s="160" t="s">
        <v>534</v>
      </c>
      <c r="D147" s="893" t="s">
        <v>513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17.222222222222221</v>
      </c>
      <c r="N147" s="323">
        <f t="shared" si="96"/>
        <v>1295.3737995261472</v>
      </c>
      <c r="O147" s="324">
        <f t="shared" si="96"/>
        <v>75.725701626280724</v>
      </c>
      <c r="P147" s="102">
        <f t="shared" ref="P147:P151" si="97">M147-J147</f>
        <v>0.22222222222222143</v>
      </c>
      <c r="Q147" s="209">
        <f t="shared" ref="Q147:Q151" si="98">O147-L147</f>
        <v>-12.300256856527611</v>
      </c>
      <c r="R147" s="339">
        <f t="shared" ref="R147:R151" si="99">O147/L147</f>
        <v>0.86026557314988084</v>
      </c>
      <c r="S147" s="905"/>
      <c r="T147" s="270"/>
      <c r="U147" s="270"/>
      <c r="V147" s="108"/>
      <c r="W147" s="477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1"/>
        <v>-185.18175602940846</v>
      </c>
      <c r="AG147" s="340">
        <f t="shared" si="62"/>
        <v>0.87492414226906745</v>
      </c>
      <c r="AH147" s="896"/>
    </row>
    <row r="148" spans="1:34" ht="19.2" customHeight="1">
      <c r="A148" s="908" t="s">
        <v>535</v>
      </c>
      <c r="B148" s="466" t="s">
        <v>238</v>
      </c>
      <c r="C148" s="186"/>
      <c r="D148" s="247" t="s">
        <v>210</v>
      </c>
      <c r="E148" s="89"/>
      <c r="F148" s="205">
        <v>55.51</v>
      </c>
      <c r="G148" s="107">
        <v>145</v>
      </c>
      <c r="H148" s="140">
        <f t="shared" ref="H148:H172" si="100">F148*G148</f>
        <v>8048.95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1242.8571428571472</v>
      </c>
      <c r="O148" s="95">
        <f t="shared" ref="O148:O151" si="102">N148/M148</f>
        <v>155.3571428571434</v>
      </c>
      <c r="P148" s="97">
        <f t="shared" si="97"/>
        <v>0</v>
      </c>
      <c r="Q148" s="98">
        <f t="shared" si="98"/>
        <v>-32.142857142856599</v>
      </c>
      <c r="R148" s="468">
        <f t="shared" si="99"/>
        <v>0.82857142857143151</v>
      </c>
      <c r="S148" s="909">
        <f>R160</f>
        <v>0.8784811338397065</v>
      </c>
      <c r="T148" s="327">
        <v>0.70833333333333337</v>
      </c>
      <c r="U148" s="232">
        <v>0.71319444444444446</v>
      </c>
      <c r="V148" s="465">
        <v>5</v>
      </c>
      <c r="W148" s="477">
        <f>(U148-T148)*24*60</f>
        <v>6.9999999999999751</v>
      </c>
      <c r="X148" s="104"/>
      <c r="Y148" s="104"/>
      <c r="Z148" s="105"/>
      <c r="AA148" s="105"/>
      <c r="AB148" s="897"/>
      <c r="AC148" s="897"/>
      <c r="AD148" s="466"/>
      <c r="AE148" s="466"/>
      <c r="AF148" s="97">
        <f t="shared" si="61"/>
        <v>-257.14285714285279</v>
      </c>
      <c r="AG148" s="190">
        <f t="shared" si="62"/>
        <v>0.82857142857143151</v>
      </c>
      <c r="AH148" s="896">
        <f>AG160</f>
        <v>0.85718796505181494</v>
      </c>
    </row>
    <row r="149" spans="1:34" ht="19.2" customHeight="1">
      <c r="A149" s="908"/>
      <c r="B149" s="466" t="s">
        <v>240</v>
      </c>
      <c r="C149" s="296"/>
      <c r="D149" s="331" t="s">
        <v>211</v>
      </c>
      <c r="E149" s="112"/>
      <c r="F149" s="205">
        <v>28.57</v>
      </c>
      <c r="G149" s="107">
        <v>1771</v>
      </c>
      <c r="H149" s="140">
        <f t="shared" si="100"/>
        <v>50597.47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1475.8333333333321</v>
      </c>
      <c r="O149" s="95">
        <f t="shared" si="102"/>
        <v>184.47916666666652</v>
      </c>
      <c r="P149" s="97">
        <f t="shared" si="97"/>
        <v>0</v>
      </c>
      <c r="Q149" s="98">
        <f t="shared" si="98"/>
        <v>-3.0208333333334849</v>
      </c>
      <c r="R149" s="468">
        <f t="shared" si="99"/>
        <v>0.98388888888888804</v>
      </c>
      <c r="S149" s="910"/>
      <c r="T149" s="327">
        <v>0.71666666666666667</v>
      </c>
      <c r="U149" s="232">
        <v>0.76666666666666672</v>
      </c>
      <c r="V149" s="465">
        <v>5</v>
      </c>
      <c r="W149" s="477">
        <f t="shared" ref="W149:W159" si="103">(U149-T149)*24*60</f>
        <v>72.000000000000057</v>
      </c>
      <c r="X149" s="104"/>
      <c r="Y149" s="104"/>
      <c r="Z149" s="105"/>
      <c r="AA149" s="105"/>
      <c r="AB149" s="897"/>
      <c r="AC149" s="897"/>
      <c r="AD149" s="466"/>
      <c r="AE149" s="466"/>
      <c r="AF149" s="97">
        <f t="shared" si="61"/>
        <v>-24.166666666667879</v>
      </c>
      <c r="AG149" s="190">
        <f t="shared" si="62"/>
        <v>0.98388888888888804</v>
      </c>
      <c r="AH149" s="898"/>
    </row>
    <row r="150" spans="1:34" ht="19.2" customHeight="1">
      <c r="A150" s="908"/>
      <c r="B150" s="466" t="s">
        <v>241</v>
      </c>
      <c r="C150" s="296"/>
      <c r="D150" s="250" t="s">
        <v>212</v>
      </c>
      <c r="E150" s="112"/>
      <c r="F150" s="205">
        <v>54.5</v>
      </c>
      <c r="G150" s="107">
        <v>632</v>
      </c>
      <c r="H150" s="140">
        <f t="shared" si="100"/>
        <v>34444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01"/>
        <v>1083.4285714285704</v>
      </c>
      <c r="O150" s="95">
        <f t="shared" si="102"/>
        <v>51.591836734693828</v>
      </c>
      <c r="P150" s="97">
        <f t="shared" si="97"/>
        <v>0</v>
      </c>
      <c r="Q150" s="98">
        <f t="shared" si="98"/>
        <v>-16.979591836734741</v>
      </c>
      <c r="R150" s="468">
        <f t="shared" si="99"/>
        <v>0.75238095238095171</v>
      </c>
      <c r="S150" s="910"/>
      <c r="T150" s="327">
        <v>0.77222222222222225</v>
      </c>
      <c r="U150" s="232">
        <v>0.79652777777777783</v>
      </c>
      <c r="V150" s="465">
        <v>8</v>
      </c>
      <c r="W150" s="477">
        <f t="shared" si="103"/>
        <v>35.000000000000036</v>
      </c>
      <c r="X150" s="291"/>
      <c r="Y150" s="291"/>
      <c r="Z150" s="292"/>
      <c r="AA150" s="292"/>
      <c r="AB150" s="897"/>
      <c r="AC150" s="897"/>
      <c r="AD150" s="466">
        <v>1</v>
      </c>
      <c r="AE150" s="466"/>
      <c r="AF150" s="97">
        <f t="shared" si="61"/>
        <v>-356.57142857142958</v>
      </c>
      <c r="AG150" s="190">
        <f t="shared" si="62"/>
        <v>0.75238095238095171</v>
      </c>
      <c r="AH150" s="898"/>
    </row>
    <row r="151" spans="1:34" s="293" customFormat="1" ht="19.2" customHeight="1">
      <c r="A151" s="908"/>
      <c r="B151" s="466" t="s">
        <v>241</v>
      </c>
      <c r="C151" s="296"/>
      <c r="D151" s="110" t="s">
        <v>214</v>
      </c>
      <c r="E151" s="112"/>
      <c r="F151" s="205">
        <v>51.06</v>
      </c>
      <c r="G151" s="107">
        <v>1526</v>
      </c>
      <c r="H151" s="140">
        <f t="shared" si="100"/>
        <v>77917.56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1289.577464788731</v>
      </c>
      <c r="O151" s="95">
        <f t="shared" si="102"/>
        <v>80.598591549295691</v>
      </c>
      <c r="P151" s="97">
        <f t="shared" si="97"/>
        <v>0</v>
      </c>
      <c r="Q151" s="98">
        <f t="shared" si="98"/>
        <v>-13.151408450704309</v>
      </c>
      <c r="R151" s="468">
        <f t="shared" si="99"/>
        <v>0.85971830985915398</v>
      </c>
      <c r="S151" s="910"/>
      <c r="T151" s="327">
        <v>0.80069444444444449</v>
      </c>
      <c r="U151" s="232">
        <v>0.85000000000000009</v>
      </c>
      <c r="V151" s="465">
        <v>6</v>
      </c>
      <c r="W151" s="477">
        <f t="shared" si="103"/>
        <v>71.000000000000071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-210.42253521126895</v>
      </c>
      <c r="AG151" s="190">
        <f t="shared" si="62"/>
        <v>0.85971830985915398</v>
      </c>
      <c r="AH151" s="898"/>
    </row>
    <row r="152" spans="1:34" s="293" customFormat="1" ht="19.2" customHeight="1">
      <c r="A152" s="908"/>
      <c r="B152" s="466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468"/>
      <c r="S152" s="910"/>
      <c r="T152" s="342"/>
      <c r="U152" s="270"/>
      <c r="V152" s="479"/>
      <c r="W152" s="477">
        <f t="shared" si="103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466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468"/>
      <c r="S153" s="910"/>
      <c r="T153" s="342"/>
      <c r="U153" s="270"/>
      <c r="V153" s="479"/>
      <c r="W153" s="477">
        <f t="shared" si="103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46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468"/>
      <c r="S154" s="910"/>
      <c r="T154" s="342"/>
      <c r="U154" s="270"/>
      <c r="V154" s="479"/>
      <c r="W154" s="477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46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468"/>
      <c r="S155" s="910"/>
      <c r="T155" s="342"/>
      <c r="U155" s="270"/>
      <c r="V155" s="479"/>
      <c r="W155" s="477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468"/>
      <c r="S156" s="910"/>
      <c r="T156" s="342"/>
      <c r="U156" s="270"/>
      <c r="V156" s="479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479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479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475"/>
      <c r="N159" s="253"/>
      <c r="O159" s="300"/>
      <c r="P159" s="346"/>
      <c r="Q159" s="128"/>
      <c r="R159" s="200"/>
      <c r="S159" s="910"/>
      <c r="T159" s="342"/>
      <c r="U159" s="270"/>
      <c r="V159" s="479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536</v>
      </c>
      <c r="D160" s="906" t="s">
        <v>513</v>
      </c>
      <c r="E160" s="907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13.25</v>
      </c>
      <c r="N160" s="350">
        <f t="shared" si="104"/>
        <v>1272.9241281019451</v>
      </c>
      <c r="O160" s="351">
        <f t="shared" si="104"/>
        <v>118.00668445194985</v>
      </c>
      <c r="P160" s="127">
        <f t="shared" ref="P160:P164" si="105">M160-J160</f>
        <v>0</v>
      </c>
      <c r="Q160" s="128">
        <f t="shared" ref="Q160:Q164" si="106">O160-L160</f>
        <v>-16.323672690907287</v>
      </c>
      <c r="R160" s="352">
        <f>O160/L160</f>
        <v>0.8784811338397065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0</v>
      </c>
      <c r="AF160" s="127">
        <f t="shared" si="61"/>
        <v>-212.07587189805486</v>
      </c>
      <c r="AG160" s="200">
        <f t="shared" si="62"/>
        <v>0.85718796505181494</v>
      </c>
      <c r="AH160" s="898"/>
    </row>
    <row r="161" spans="1:36" ht="19.2" customHeight="1">
      <c r="A161" s="895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3383</v>
      </c>
      <c r="H161" s="140">
        <f t="shared" ref="H161:H170" si="107">F161*G161</f>
        <v>101929.79</v>
      </c>
      <c r="I161" s="46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1115.2747252747256</v>
      </c>
      <c r="O161" s="142">
        <f t="shared" ref="O161:O164" si="109">N161/M161</f>
        <v>61.959706959706978</v>
      </c>
      <c r="P161" s="105">
        <f t="shared" si="105"/>
        <v>0</v>
      </c>
      <c r="Q161" s="143">
        <f t="shared" si="106"/>
        <v>-4.7069597069596938</v>
      </c>
      <c r="R161" s="467">
        <f t="shared" ref="R161:R164" si="110">O161/L161</f>
        <v>0.92939560439560465</v>
      </c>
      <c r="S161" s="896">
        <f>R173</f>
        <v>0.93342635043256317</v>
      </c>
      <c r="T161" s="101">
        <v>0.16666666666666666</v>
      </c>
      <c r="U161" s="101">
        <v>0.29305555555555551</v>
      </c>
      <c r="V161" s="466">
        <v>5</v>
      </c>
      <c r="W161" s="146">
        <f t="shared" ref="W161:W172" si="111">(U161-T161)*24*60</f>
        <v>181.99999999999994</v>
      </c>
      <c r="X161" s="154"/>
      <c r="Y161" s="154"/>
      <c r="Z161" s="105"/>
      <c r="AA161" s="105"/>
      <c r="AB161" s="897"/>
      <c r="AC161" s="897"/>
      <c r="AD161" s="466"/>
      <c r="AE161" s="466"/>
      <c r="AF161" s="105">
        <f t="shared" si="61"/>
        <v>-84.725274725274403</v>
      </c>
      <c r="AG161" s="467">
        <f t="shared" si="62"/>
        <v>0.92939560439560465</v>
      </c>
      <c r="AH161" s="896">
        <f>AG173</f>
        <v>0.93645950530541067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3975</v>
      </c>
      <c r="H162" s="140">
        <f t="shared" si="107"/>
        <v>136064.25</v>
      </c>
      <c r="I162" s="46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2188.0733944954127</v>
      </c>
      <c r="O162" s="142">
        <f t="shared" si="109"/>
        <v>168.31333803810867</v>
      </c>
      <c r="P162" s="105">
        <f t="shared" si="105"/>
        <v>0</v>
      </c>
      <c r="Q162" s="143">
        <f t="shared" si="106"/>
        <v>-4.7635850388143979</v>
      </c>
      <c r="R162" s="467">
        <f t="shared" si="110"/>
        <v>0.97247706422018343</v>
      </c>
      <c r="S162" s="896"/>
      <c r="T162" s="101">
        <v>0.30833333333333329</v>
      </c>
      <c r="U162" s="101">
        <v>0.38402777777777775</v>
      </c>
      <c r="V162" s="466">
        <v>22</v>
      </c>
      <c r="W162" s="146">
        <f t="shared" si="111"/>
        <v>109.00000000000001</v>
      </c>
      <c r="X162" s="154">
        <v>0.29791666666666666</v>
      </c>
      <c r="Y162" s="154">
        <v>0.30694444444444441</v>
      </c>
      <c r="Z162" s="105"/>
      <c r="AA162" s="105"/>
      <c r="AB162" s="897"/>
      <c r="AC162" s="897"/>
      <c r="AD162" s="466">
        <v>1</v>
      </c>
      <c r="AE162" s="466"/>
      <c r="AF162" s="105">
        <f t="shared" si="61"/>
        <v>-61.926605504587314</v>
      </c>
      <c r="AG162" s="467">
        <f t="shared" si="62"/>
        <v>0.97247706422018343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4949</v>
      </c>
      <c r="H163" s="140">
        <f t="shared" si="107"/>
        <v>169404.27</v>
      </c>
      <c r="I163" s="46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2183.3823529411766</v>
      </c>
      <c r="O163" s="142">
        <f t="shared" si="109"/>
        <v>198.48930481283423</v>
      </c>
      <c r="P163" s="105">
        <f t="shared" si="105"/>
        <v>0</v>
      </c>
      <c r="Q163" s="143">
        <f t="shared" si="106"/>
        <v>-6.0561497326202982</v>
      </c>
      <c r="R163" s="467">
        <f t="shared" si="110"/>
        <v>0.97039215686274516</v>
      </c>
      <c r="S163" s="896"/>
      <c r="T163" s="101">
        <v>0.38888888888888884</v>
      </c>
      <c r="U163" s="101">
        <v>0.48333333333333328</v>
      </c>
      <c r="V163" s="466">
        <v>7</v>
      </c>
      <c r="W163" s="146">
        <f t="shared" si="111"/>
        <v>136</v>
      </c>
      <c r="X163" s="154"/>
      <c r="Y163" s="154"/>
      <c r="Z163" s="105"/>
      <c r="AA163" s="105"/>
      <c r="AB163" s="897"/>
      <c r="AC163" s="897"/>
      <c r="AD163" s="466">
        <v>1</v>
      </c>
      <c r="AE163" s="466"/>
      <c r="AF163" s="105">
        <f t="shared" si="61"/>
        <v>-66.617647058823422</v>
      </c>
      <c r="AG163" s="467">
        <f t="shared" si="62"/>
        <v>0.97039215686274516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7862</v>
      </c>
      <c r="H164" s="140">
        <f t="shared" si="107"/>
        <v>286255.42</v>
      </c>
      <c r="I164" s="46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2444.1450777202081</v>
      </c>
      <c r="O164" s="142">
        <f t="shared" si="109"/>
        <v>244.41450777202081</v>
      </c>
      <c r="P164" s="105">
        <f t="shared" si="105"/>
        <v>0</v>
      </c>
      <c r="Q164" s="143">
        <f t="shared" si="106"/>
        <v>-32.485492227979165</v>
      </c>
      <c r="R164" s="467">
        <f t="shared" si="110"/>
        <v>0.88268150152409108</v>
      </c>
      <c r="S164" s="896"/>
      <c r="T164" s="101">
        <v>0.52430555555555547</v>
      </c>
      <c r="U164" s="101">
        <v>0.65833333333333321</v>
      </c>
      <c r="V164" s="466">
        <v>6</v>
      </c>
      <c r="W164" s="146">
        <f t="shared" si="111"/>
        <v>192.99999999999994</v>
      </c>
      <c r="X164" s="154"/>
      <c r="Y164" s="154"/>
      <c r="Z164" s="105"/>
      <c r="AA164" s="105"/>
      <c r="AB164" s="897"/>
      <c r="AC164" s="897"/>
      <c r="AD164" s="466"/>
      <c r="AE164" s="466"/>
      <c r="AF164" s="105">
        <f>N164-K164</f>
        <v>-324.85492227979194</v>
      </c>
      <c r="AG164" s="467">
        <f>N164/K164</f>
        <v>0.88268150152409108</v>
      </c>
      <c r="AH164" s="896"/>
    </row>
    <row r="165" spans="1:36" ht="19.2" customHeight="1">
      <c r="A165" s="895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466"/>
      <c r="J165" s="157"/>
      <c r="K165" s="107"/>
      <c r="L165" s="142"/>
      <c r="M165" s="157"/>
      <c r="N165" s="107"/>
      <c r="O165" s="142"/>
      <c r="P165" s="105"/>
      <c r="Q165" s="143"/>
      <c r="R165" s="467"/>
      <c r="S165" s="896"/>
      <c r="T165" s="101"/>
      <c r="U165" s="101"/>
      <c r="V165" s="466"/>
      <c r="W165" s="146">
        <f t="shared" si="111"/>
        <v>0</v>
      </c>
      <c r="X165" s="154"/>
      <c r="Y165" s="154"/>
      <c r="Z165" s="105"/>
      <c r="AA165" s="105"/>
      <c r="AB165" s="897"/>
      <c r="AC165" s="897"/>
      <c r="AD165" s="466"/>
      <c r="AE165" s="466"/>
      <c r="AF165" s="105">
        <f>N165-K165</f>
        <v>0</v>
      </c>
      <c r="AG165" s="467" t="e">
        <f>N165/K165</f>
        <v>#DIV/0!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466"/>
      <c r="J166" s="157"/>
      <c r="K166" s="107"/>
      <c r="L166" s="142"/>
      <c r="M166" s="157"/>
      <c r="N166" s="107"/>
      <c r="O166" s="142"/>
      <c r="P166" s="105"/>
      <c r="Q166" s="143"/>
      <c r="R166" s="467"/>
      <c r="S166" s="896"/>
      <c r="T166" s="101"/>
      <c r="U166" s="101"/>
      <c r="V166" s="466"/>
      <c r="W166" s="146">
        <f t="shared" si="111"/>
        <v>0</v>
      </c>
      <c r="X166" s="154"/>
      <c r="Y166" s="154"/>
      <c r="Z166" s="105"/>
      <c r="AA166" s="105"/>
      <c r="AB166" s="897"/>
      <c r="AC166" s="897"/>
      <c r="AD166" s="466"/>
      <c r="AE166" s="466"/>
      <c r="AF166" s="105">
        <f>N166-K166</f>
        <v>0</v>
      </c>
      <c r="AG166" s="467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466"/>
      <c r="J167" s="157"/>
      <c r="K167" s="107"/>
      <c r="L167" s="142"/>
      <c r="M167" s="157"/>
      <c r="N167" s="107"/>
      <c r="O167" s="142"/>
      <c r="P167" s="105"/>
      <c r="Q167" s="143"/>
      <c r="R167" s="467"/>
      <c r="S167" s="896"/>
      <c r="T167" s="101"/>
      <c r="U167" s="101"/>
      <c r="V167" s="466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466"/>
      <c r="AE167" s="466"/>
      <c r="AF167" s="105">
        <f t="shared" si="61"/>
        <v>0</v>
      </c>
      <c r="AG167" s="467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466"/>
      <c r="J168" s="157"/>
      <c r="K168" s="107"/>
      <c r="L168" s="142"/>
      <c r="M168" s="157"/>
      <c r="N168" s="107"/>
      <c r="O168" s="142"/>
      <c r="P168" s="105"/>
      <c r="Q168" s="143"/>
      <c r="R168" s="467"/>
      <c r="S168" s="896"/>
      <c r="T168" s="101"/>
      <c r="U168" s="101"/>
      <c r="V168" s="466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466"/>
      <c r="AE168" s="466"/>
      <c r="AF168" s="105">
        <f t="shared" si="61"/>
        <v>0</v>
      </c>
      <c r="AG168" s="467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466"/>
      <c r="J169" s="157"/>
      <c r="K169" s="107"/>
      <c r="L169" s="142"/>
      <c r="M169" s="157"/>
      <c r="N169" s="107"/>
      <c r="O169" s="142"/>
      <c r="P169" s="105"/>
      <c r="Q169" s="143"/>
      <c r="R169" s="467"/>
      <c r="S169" s="896"/>
      <c r="T169" s="101"/>
      <c r="U169" s="101"/>
      <c r="V169" s="466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466"/>
      <c r="AE169" s="466"/>
      <c r="AF169" s="105">
        <f t="shared" si="61"/>
        <v>0</v>
      </c>
      <c r="AG169" s="467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466"/>
      <c r="J170" s="157"/>
      <c r="K170" s="107"/>
      <c r="L170" s="142"/>
      <c r="M170" s="157"/>
      <c r="N170" s="107"/>
      <c r="O170" s="142"/>
      <c r="P170" s="105"/>
      <c r="Q170" s="143"/>
      <c r="R170" s="467"/>
      <c r="S170" s="896"/>
      <c r="T170" s="101"/>
      <c r="U170" s="101"/>
      <c r="V170" s="466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466"/>
      <c r="AE170" s="466"/>
      <c r="AF170" s="105">
        <f t="shared" si="61"/>
        <v>0</v>
      </c>
      <c r="AG170" s="467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466"/>
      <c r="J171" s="157"/>
      <c r="K171" s="107"/>
      <c r="L171" s="142"/>
      <c r="M171" s="157"/>
      <c r="N171" s="107"/>
      <c r="O171" s="142"/>
      <c r="P171" s="105"/>
      <c r="Q171" s="143"/>
      <c r="R171" s="467"/>
      <c r="S171" s="896"/>
      <c r="T171" s="101"/>
      <c r="U171" s="101"/>
      <c r="V171" s="466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466"/>
      <c r="AE171" s="466"/>
      <c r="AF171" s="105"/>
      <c r="AG171" s="467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466"/>
      <c r="J172" s="157"/>
      <c r="K172" s="107"/>
      <c r="L172" s="142"/>
      <c r="M172" s="157"/>
      <c r="N172" s="107"/>
      <c r="O172" s="142"/>
      <c r="P172" s="105"/>
      <c r="Q172" s="143"/>
      <c r="R172" s="467"/>
      <c r="S172" s="896"/>
      <c r="T172" s="101"/>
      <c r="U172" s="101"/>
      <c r="V172" s="466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466"/>
      <c r="AE172" s="466"/>
      <c r="AF172" s="105"/>
      <c r="AG172" s="467"/>
      <c r="AH172" s="896"/>
    </row>
    <row r="173" spans="1:36" ht="19.2" customHeight="1">
      <c r="A173" s="895"/>
      <c r="B173" s="186">
        <v>0</v>
      </c>
      <c r="C173" s="160" t="s">
        <v>538</v>
      </c>
      <c r="D173" s="893" t="s">
        <v>513</v>
      </c>
      <c r="E173" s="893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1982.7188876078808</v>
      </c>
      <c r="O173" s="164">
        <f t="shared" si="112"/>
        <v>168.29421439566767</v>
      </c>
      <c r="P173" s="105">
        <f>M173-J173</f>
        <v>0</v>
      </c>
      <c r="Q173" s="143">
        <f>O173-L173</f>
        <v>-12.003046676593385</v>
      </c>
      <c r="R173" s="165">
        <f>O173/L173</f>
        <v>0.93342635043256317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2</v>
      </c>
      <c r="AE173" s="167">
        <f>SUM(AE161:AE172)</f>
        <v>0</v>
      </c>
      <c r="AF173" s="105">
        <f t="shared" si="61"/>
        <v>-134.53111239211921</v>
      </c>
      <c r="AG173" s="467">
        <f t="shared" si="62"/>
        <v>0.93645950530541067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539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540</v>
      </c>
    </row>
    <row r="186" spans="23:36">
      <c r="W186" s="76"/>
      <c r="AJ186" s="359" t="s">
        <v>541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4" sqref="D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581</v>
      </c>
      <c r="E3" s="829"/>
      <c r="F3" s="818" t="s">
        <v>2</v>
      </c>
      <c r="G3" s="779"/>
      <c r="H3" s="830">
        <v>311853.37</v>
      </c>
      <c r="I3" s="831"/>
      <c r="J3" s="818" t="s">
        <v>3</v>
      </c>
      <c r="K3" s="779"/>
      <c r="L3" s="823">
        <v>9602525.7212456428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391.07829447745166</v>
      </c>
      <c r="G6" s="820"/>
      <c r="H6" s="798">
        <f>AVERAGE(D13:P13,Q13)</f>
        <v>140.10105615687453</v>
      </c>
      <c r="I6" s="799"/>
      <c r="J6" s="798">
        <f>AVERAGE(D30:E30,G30:H30)</f>
        <v>711.25</v>
      </c>
      <c r="K6" s="799"/>
      <c r="L6" s="800">
        <f>AVERAGE(J30:M30)</f>
        <v>949.32692307692309</v>
      </c>
      <c r="M6" s="801"/>
      <c r="N6" s="802">
        <v>0</v>
      </c>
      <c r="O6" s="787">
        <v>0</v>
      </c>
      <c r="P6" s="803">
        <v>12</v>
      </c>
      <c r="Q6" s="787">
        <v>6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366.83477663680509</v>
      </c>
      <c r="G7" s="791"/>
      <c r="H7" s="792">
        <f>AVERAGE(D14:P14,Q14)</f>
        <v>126.7978059672771</v>
      </c>
      <c r="I7" s="793"/>
      <c r="J7" s="792">
        <f>AVERAGE(D31:E31,G31:H31)</f>
        <v>703.90437234520482</v>
      </c>
      <c r="K7" s="793"/>
      <c r="L7" s="794">
        <f>AVERAGE(J31:M31)</f>
        <v>869.8945782717534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0.91373316677233762</v>
      </c>
      <c r="G8" s="797"/>
      <c r="H8" s="796">
        <f>AVERAGE(D15:O15,P15:Q15)</f>
        <v>0.89773303672283578</v>
      </c>
      <c r="I8" s="797"/>
      <c r="J8" s="796">
        <f>AVERAGE(D32:E32,G32:H32)</f>
        <v>0.95907822454495029</v>
      </c>
      <c r="K8" s="797"/>
      <c r="L8" s="796">
        <f>AVERAGE(J32:M32)</f>
        <v>0.92438856417298154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135.87261996904024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108.47579126884466</v>
      </c>
      <c r="K13" s="18">
        <v>89.254815961472303</v>
      </c>
      <c r="L13" s="18">
        <v>86.452850877192986</v>
      </c>
      <c r="M13" s="18">
        <v>79.234634204559029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124.83977112949853</v>
      </c>
      <c r="E14" s="18">
        <v>94.272891273968654</v>
      </c>
      <c r="F14" s="18">
        <v>118.953655866262</v>
      </c>
      <c r="G14" s="18">
        <v>270.95369148493654</v>
      </c>
      <c r="H14" s="18">
        <v>228.90772256728778</v>
      </c>
      <c r="I14" s="18">
        <v>76.318975417204229</v>
      </c>
      <c r="J14" s="18">
        <v>95.578479041762776</v>
      </c>
      <c r="K14" s="18">
        <v>74.5244874008458</v>
      </c>
      <c r="L14" s="18">
        <v>81.498717719942846</v>
      </c>
      <c r="M14" s="18">
        <v>69.21762294981869</v>
      </c>
      <c r="N14" s="18">
        <v>76.536648988280049</v>
      </c>
      <c r="O14" s="18">
        <v>159.452506967918</v>
      </c>
      <c r="P14" s="18">
        <v>167.01224793228869</v>
      </c>
      <c r="Q14" s="8">
        <v>137.10186480186496</v>
      </c>
    </row>
    <row r="15" spans="2:17" ht="39.9" customHeight="1">
      <c r="B15" s="772"/>
      <c r="C15" s="28" t="s">
        <v>61</v>
      </c>
      <c r="D15" s="9">
        <f t="shared" ref="D15:Q15" si="0">D14/D13</f>
        <v>0.91880005815700294</v>
      </c>
      <c r="E15" s="9">
        <f t="shared" si="0"/>
        <v>0.87384526520042771</v>
      </c>
      <c r="F15" s="9">
        <f t="shared" si="0"/>
        <v>0.88505732673946658</v>
      </c>
      <c r="G15" s="9">
        <f t="shared" si="0"/>
        <v>0.89737452528228812</v>
      </c>
      <c r="H15" s="9">
        <f t="shared" si="0"/>
        <v>0.97112367149758461</v>
      </c>
      <c r="I15" s="9">
        <f t="shared" si="0"/>
        <v>0.87947646492894649</v>
      </c>
      <c r="J15" s="9">
        <f t="shared" si="0"/>
        <v>0.88110423462948162</v>
      </c>
      <c r="K15" s="9">
        <f t="shared" si="0"/>
        <v>0.83496320728525175</v>
      </c>
      <c r="L15" s="9">
        <f t="shared" si="0"/>
        <v>0.94269554899597785</v>
      </c>
      <c r="M15" s="9">
        <f t="shared" si="0"/>
        <v>0.87357786963615491</v>
      </c>
      <c r="N15" s="9">
        <f t="shared" si="0"/>
        <v>0.86947816652547816</v>
      </c>
      <c r="O15" s="9">
        <f t="shared" si="0"/>
        <v>0.90043768640706645</v>
      </c>
      <c r="P15" s="30">
        <f t="shared" si="0"/>
        <v>0.92631605682213947</v>
      </c>
      <c r="Q15" s="10">
        <f t="shared" si="0"/>
        <v>0.9140124320124331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774"/>
      <c r="C17" s="28" t="s">
        <v>36</v>
      </c>
      <c r="D17" s="11">
        <v>0.72361111111111098</v>
      </c>
      <c r="E17" s="11">
        <v>0.54583333333333328</v>
      </c>
      <c r="F17" s="11">
        <v>0.56388888888888888</v>
      </c>
      <c r="G17" s="11">
        <v>0.63611111111111107</v>
      </c>
      <c r="H17" s="11">
        <v>0.67916666666666659</v>
      </c>
      <c r="I17" s="11">
        <v>0.72916666666666663</v>
      </c>
      <c r="J17" s="11">
        <v>0.75694444444444409</v>
      </c>
      <c r="K17" s="11">
        <v>0.77986111111111078</v>
      </c>
      <c r="L17" s="11">
        <v>0.98333333333333328</v>
      </c>
      <c r="M17" s="11">
        <v>0.98055555555555518</v>
      </c>
      <c r="N17" s="11">
        <v>0.9638888888888888</v>
      </c>
      <c r="O17" s="21">
        <v>0.79513888888888895</v>
      </c>
      <c r="P17" s="11">
        <v>0.64861111111111103</v>
      </c>
      <c r="Q17" s="31">
        <v>0.59375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2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778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18.25</v>
      </c>
      <c r="E22" s="35">
        <v>16.571428571428573</v>
      </c>
      <c r="F22" s="35">
        <v>14.666666666666666</v>
      </c>
      <c r="G22" s="35">
        <v>6.125</v>
      </c>
      <c r="H22" s="35">
        <v>6.4</v>
      </c>
      <c r="I22" s="35">
        <v>17.666666666666668</v>
      </c>
      <c r="J22" s="35">
        <v>16.444444444444443</v>
      </c>
      <c r="K22" s="35">
        <v>17.875</v>
      </c>
      <c r="L22" s="35">
        <v>16.25</v>
      </c>
      <c r="M22" s="35">
        <v>18.75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181.88927536231867</v>
      </c>
      <c r="E31" s="7">
        <v>823.46994647217798</v>
      </c>
      <c r="F31" s="7">
        <v>876.44085558903043</v>
      </c>
      <c r="G31" s="7">
        <v>793.42153595792206</v>
      </c>
      <c r="H31" s="44">
        <v>1016.8367315884009</v>
      </c>
      <c r="I31" s="43">
        <v>0</v>
      </c>
      <c r="J31" s="7">
        <v>697.68390804597595</v>
      </c>
      <c r="K31" s="7">
        <v>929.7911618445404</v>
      </c>
      <c r="L31" s="7">
        <v>860.11624967591342</v>
      </c>
      <c r="M31" s="44">
        <v>991.98699352058395</v>
      </c>
      <c r="N31" s="27"/>
      <c r="O31" s="27"/>
      <c r="P31" s="27"/>
      <c r="Q31" s="27"/>
    </row>
    <row r="32" spans="2:23" ht="39.9" customHeight="1">
      <c r="B32" s="772"/>
      <c r="C32" s="483" t="s">
        <v>61</v>
      </c>
      <c r="D32" s="45">
        <f t="shared" ref="D32:M32" si="1">D31/D30</f>
        <v>0.82676943346508491</v>
      </c>
      <c r="E32" s="9">
        <f t="shared" si="1"/>
        <v>0.99814538966324606</v>
      </c>
      <c r="F32" s="9">
        <f t="shared" si="1"/>
        <v>1.0623525522291277</v>
      </c>
      <c r="G32" s="9">
        <f t="shared" si="1"/>
        <v>0.88157948439769118</v>
      </c>
      <c r="H32" s="9">
        <f t="shared" si="1"/>
        <v>1.1298185906537788</v>
      </c>
      <c r="I32" s="43">
        <f t="shared" si="1"/>
        <v>0</v>
      </c>
      <c r="J32" s="9">
        <f t="shared" si="1"/>
        <v>0.77520434227330659</v>
      </c>
      <c r="K32" s="9">
        <f t="shared" si="1"/>
        <v>1.1446292712101349</v>
      </c>
      <c r="L32" s="9">
        <f t="shared" si="1"/>
        <v>0.8959544267457431</v>
      </c>
      <c r="M32" s="10">
        <f t="shared" si="1"/>
        <v>0.88176621646274134</v>
      </c>
      <c r="N32" s="27"/>
      <c r="O32" s="27"/>
      <c r="P32" s="27"/>
      <c r="Q32" s="27"/>
    </row>
    <row r="33" spans="2:17" ht="28.8" customHeight="1">
      <c r="B33" s="773" t="s">
        <v>62</v>
      </c>
      <c r="C33" s="483" t="s">
        <v>63</v>
      </c>
      <c r="D33" s="46">
        <v>0.17013888888888887</v>
      </c>
      <c r="E33" s="11">
        <v>0.17708333333333334</v>
      </c>
      <c r="F33" s="11">
        <v>0.18402777777777779</v>
      </c>
      <c r="G33" s="11">
        <v>3157.0588235294153</v>
      </c>
      <c r="H33" s="31">
        <v>0.17916666666666667</v>
      </c>
      <c r="I33" s="46">
        <v>0</v>
      </c>
      <c r="J33" s="11">
        <v>0.72430555555555554</v>
      </c>
      <c r="K33" s="11">
        <v>0.72430555555555554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774"/>
      <c r="C34" s="483" t="s">
        <v>36</v>
      </c>
      <c r="D34" s="46">
        <v>0.34722222222222227</v>
      </c>
      <c r="E34" s="11">
        <v>0.4465277777777778</v>
      </c>
      <c r="F34" s="11">
        <v>0.25486111111111109</v>
      </c>
      <c r="G34" s="11">
        <v>798.40206185566967</v>
      </c>
      <c r="H34" s="31">
        <v>0.55694444444444446</v>
      </c>
      <c r="I34" s="22">
        <v>0</v>
      </c>
      <c r="J34" s="11">
        <v>0.84513888888888899</v>
      </c>
      <c r="K34" s="11">
        <v>46274.0625</v>
      </c>
      <c r="L34" s="11">
        <v>0.95208333333333339</v>
      </c>
      <c r="M34" s="12">
        <v>46274.138888888891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136805</v>
      </c>
      <c r="F1" s="365" t="s">
        <v>3</v>
      </c>
      <c r="G1" s="366">
        <f>SUM(H5:H124)</f>
        <v>2671940.0237662336</v>
      </c>
      <c r="H1" s="367" t="s">
        <v>244</v>
      </c>
      <c r="I1" s="368">
        <f>+J16+J64+J24+J38+J51+J81+J100+J91+J124+J111+J75</f>
        <v>49.342857142857149</v>
      </c>
      <c r="J1" s="873" t="s">
        <v>245</v>
      </c>
      <c r="K1" s="874"/>
      <c r="L1" s="875"/>
      <c r="M1" s="873" t="s">
        <v>83</v>
      </c>
      <c r="N1" s="874"/>
      <c r="O1" s="874"/>
      <c r="P1" s="874"/>
      <c r="Q1" s="874"/>
      <c r="R1" s="875"/>
    </row>
    <row r="2" spans="1:18" ht="26.25" customHeight="1" thickBot="1">
      <c r="A2" s="879" t="s">
        <v>583</v>
      </c>
      <c r="B2" s="880"/>
      <c r="C2" s="370"/>
      <c r="D2" s="486" t="s">
        <v>90</v>
      </c>
      <c r="E2" s="372">
        <f>AVERAGE(L16,L24,L38,L51,L100,L111,L91)</f>
        <v>643.78475168454599</v>
      </c>
      <c r="F2" s="373" t="s">
        <v>91</v>
      </c>
      <c r="G2" s="374">
        <f>G1/E1</f>
        <v>19.531011467170305</v>
      </c>
      <c r="H2" s="375" t="s">
        <v>247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93</v>
      </c>
      <c r="B3" s="883" t="s">
        <v>248</v>
      </c>
      <c r="C3" s="488"/>
      <c r="D3" s="884" t="s">
        <v>95</v>
      </c>
      <c r="E3" s="884"/>
      <c r="F3" s="885" t="s">
        <v>96</v>
      </c>
      <c r="G3" s="886" t="s">
        <v>249</v>
      </c>
      <c r="H3" s="884" t="s">
        <v>250</v>
      </c>
      <c r="I3" s="888" t="s">
        <v>99</v>
      </c>
      <c r="J3" s="861" t="s">
        <v>103</v>
      </c>
      <c r="K3" s="863" t="s">
        <v>102</v>
      </c>
      <c r="L3" s="865" t="s">
        <v>90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488"/>
      <c r="D4" s="884"/>
      <c r="E4" s="884"/>
      <c r="F4" s="885"/>
      <c r="G4" s="886"/>
      <c r="H4" s="884"/>
      <c r="I4" s="889"/>
      <c r="J4" s="862"/>
      <c r="K4" s="864"/>
      <c r="L4" s="866"/>
      <c r="M4" s="491" t="s">
        <v>113</v>
      </c>
      <c r="N4" s="491" t="s">
        <v>114</v>
      </c>
      <c r="O4" s="862"/>
      <c r="P4" s="892"/>
      <c r="Q4" s="380" t="s">
        <v>115</v>
      </c>
      <c r="R4" s="380" t="s">
        <v>252</v>
      </c>
    </row>
    <row r="5" spans="1:18">
      <c r="A5" s="867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1259</v>
      </c>
      <c r="H5" s="385">
        <f>F5*G5</f>
        <v>32280.760000000002</v>
      </c>
      <c r="I5" s="489"/>
      <c r="J5" s="387">
        <v>10</v>
      </c>
      <c r="K5" s="388">
        <f t="shared" ref="K5:K8" si="0">G5/P5*60</f>
        <v>1373.4545454545464</v>
      </c>
      <c r="L5" s="389">
        <f t="shared" ref="L5:L8" si="1">K5/J5</f>
        <v>137.34545454545463</v>
      </c>
      <c r="M5" s="390">
        <v>0.3888888888888889</v>
      </c>
      <c r="N5" s="390">
        <v>0.42708333333333331</v>
      </c>
      <c r="O5" s="380">
        <v>5</v>
      </c>
      <c r="P5" s="492">
        <f t="shared" ref="P5:P8" si="2">(N5-M5)*24*60</f>
        <v>54.999999999999964</v>
      </c>
      <c r="Q5" s="392"/>
      <c r="R5" s="392"/>
    </row>
    <row r="6" spans="1:18">
      <c r="A6" s="867"/>
      <c r="B6" s="398" t="s">
        <v>314</v>
      </c>
      <c r="C6" s="398"/>
      <c r="D6" s="382" t="s">
        <v>255</v>
      </c>
      <c r="E6" s="383"/>
      <c r="F6" s="545">
        <v>29.85</v>
      </c>
      <c r="G6" s="488">
        <v>3295</v>
      </c>
      <c r="H6" s="385">
        <f t="shared" ref="H6:H15" si="3">F6*G6</f>
        <v>98355.75</v>
      </c>
      <c r="I6" s="489"/>
      <c r="J6" s="387">
        <v>13</v>
      </c>
      <c r="K6" s="388">
        <f t="shared" si="0"/>
        <v>1797.2727272727284</v>
      </c>
      <c r="L6" s="389">
        <f t="shared" si="1"/>
        <v>138.25174825174832</v>
      </c>
      <c r="M6" s="390">
        <v>0.43055555555555558</v>
      </c>
      <c r="N6" s="390">
        <v>0.50694444444444442</v>
      </c>
      <c r="O6" s="380">
        <v>5</v>
      </c>
      <c r="P6" s="492">
        <f t="shared" si="2"/>
        <v>109.99999999999993</v>
      </c>
      <c r="Q6" s="380"/>
      <c r="R6" s="380"/>
    </row>
    <row r="7" spans="1:18">
      <c r="A7" s="867"/>
      <c r="B7" s="398" t="s">
        <v>314</v>
      </c>
      <c r="C7" s="398"/>
      <c r="D7" s="382" t="s">
        <v>256</v>
      </c>
      <c r="E7" s="383"/>
      <c r="F7" s="545">
        <v>29.52</v>
      </c>
      <c r="G7" s="488">
        <v>2879</v>
      </c>
      <c r="H7" s="385">
        <f t="shared" si="3"/>
        <v>84988.08</v>
      </c>
      <c r="I7" s="489"/>
      <c r="J7" s="387">
        <v>13</v>
      </c>
      <c r="K7" s="388">
        <f t="shared" si="0"/>
        <v>1919.3333333333333</v>
      </c>
      <c r="L7" s="389">
        <f t="shared" si="1"/>
        <v>147.64102564102564</v>
      </c>
      <c r="M7" s="390">
        <v>0.51041666666666663</v>
      </c>
      <c r="N7" s="390">
        <v>0.57291666666666663</v>
      </c>
      <c r="O7" s="380">
        <v>5</v>
      </c>
      <c r="P7" s="492">
        <f t="shared" si="2"/>
        <v>90</v>
      </c>
      <c r="Q7" s="392"/>
      <c r="R7" s="392"/>
    </row>
    <row r="8" spans="1:18">
      <c r="A8" s="867"/>
      <c r="B8" s="398" t="s">
        <v>314</v>
      </c>
      <c r="C8" s="398"/>
      <c r="D8" s="382" t="s">
        <v>257</v>
      </c>
      <c r="E8" s="383"/>
      <c r="F8" s="545">
        <v>30</v>
      </c>
      <c r="G8" s="488">
        <v>678</v>
      </c>
      <c r="H8" s="385">
        <f t="shared" si="3"/>
        <v>20340</v>
      </c>
      <c r="I8" s="489"/>
      <c r="J8" s="387">
        <v>13</v>
      </c>
      <c r="K8" s="388">
        <f t="shared" si="0"/>
        <v>1627.2000000000057</v>
      </c>
      <c r="L8" s="389">
        <f t="shared" si="1"/>
        <v>125.16923076923121</v>
      </c>
      <c r="M8" s="390">
        <v>0.57638888888888895</v>
      </c>
      <c r="N8" s="390">
        <v>0.59375</v>
      </c>
      <c r="O8" s="380">
        <v>5</v>
      </c>
      <c r="P8" s="492">
        <f t="shared" si="2"/>
        <v>24.999999999999911</v>
      </c>
      <c r="Q8" s="392"/>
      <c r="R8" s="392"/>
    </row>
    <row r="9" spans="1:18">
      <c r="A9" s="867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867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867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868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868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868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868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869"/>
      <c r="B16" s="398">
        <v>0</v>
      </c>
      <c r="C16" s="398" t="s">
        <v>258</v>
      </c>
      <c r="D16" s="852" t="s">
        <v>130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1679.3151515151535</v>
      </c>
      <c r="L16" s="404">
        <f>AVERAGE(L5:L15)</f>
        <v>137.10186480186496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2879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1727.3999999999994</v>
      </c>
      <c r="L17" s="389">
        <f>K17/J17</f>
        <v>191.93333333333328</v>
      </c>
      <c r="M17" s="390">
        <v>0.17013888888888887</v>
      </c>
      <c r="N17" s="390">
        <v>0.23958333333333334</v>
      </c>
      <c r="O17" s="380">
        <v>5</v>
      </c>
      <c r="P17" s="492">
        <f>(N17-M17)*24*60</f>
        <v>100.00000000000004</v>
      </c>
      <c r="Q17" s="380"/>
      <c r="R17" s="380"/>
    </row>
    <row r="18" spans="1:18" ht="15.75" customHeight="1">
      <c r="A18" s="870"/>
      <c r="B18" s="398">
        <v>0</v>
      </c>
      <c r="C18" s="488"/>
      <c r="D18" s="382" t="s">
        <v>262</v>
      </c>
      <c r="E18" s="382"/>
      <c r="F18" s="545" t="s">
        <v>236</v>
      </c>
      <c r="G18" s="487">
        <v>3295</v>
      </c>
      <c r="H18" s="385">
        <f t="shared" si="4"/>
        <v>0</v>
      </c>
      <c r="I18" s="489"/>
      <c r="J18" s="387">
        <v>9</v>
      </c>
      <c r="K18" s="388">
        <f t="shared" si="5"/>
        <v>1719.1304347826081</v>
      </c>
      <c r="L18" s="389">
        <f t="shared" ref="L18:L19" si="6">K18/J18</f>
        <v>191.01449275362313</v>
      </c>
      <c r="M18" s="390">
        <v>0.24305555555555555</v>
      </c>
      <c r="N18" s="390">
        <v>0.32291666666666669</v>
      </c>
      <c r="O18" s="380">
        <v>5</v>
      </c>
      <c r="P18" s="492">
        <f t="shared" ref="P18:P19" si="7">(N18-M18)*24*60</f>
        <v>115.00000000000003</v>
      </c>
      <c r="Q18" s="392"/>
      <c r="R18" s="392"/>
    </row>
    <row r="19" spans="1:18" ht="15.75" customHeight="1">
      <c r="A19" s="870"/>
      <c r="B19" s="398">
        <v>0</v>
      </c>
      <c r="C19" s="488"/>
      <c r="D19" s="382" t="s">
        <v>260</v>
      </c>
      <c r="E19" s="382"/>
      <c r="F19" s="545" t="s">
        <v>236</v>
      </c>
      <c r="G19" s="487">
        <v>678</v>
      </c>
      <c r="H19" s="385">
        <f t="shared" si="4"/>
        <v>0</v>
      </c>
      <c r="I19" s="489"/>
      <c r="J19" s="387">
        <v>10</v>
      </c>
      <c r="K19" s="388">
        <f t="shared" si="5"/>
        <v>1627.1999999999953</v>
      </c>
      <c r="L19" s="389">
        <f t="shared" si="6"/>
        <v>162.71999999999952</v>
      </c>
      <c r="M19" s="390">
        <v>0.3298611111111111</v>
      </c>
      <c r="N19" s="390">
        <v>0.34722222222222227</v>
      </c>
      <c r="O19" s="380">
        <v>10</v>
      </c>
      <c r="P19" s="492">
        <f t="shared" si="7"/>
        <v>25.000000000000071</v>
      </c>
      <c r="Q19" s="392">
        <v>0.34722222222222227</v>
      </c>
      <c r="R19" s="392">
        <v>0.3888888888888889</v>
      </c>
    </row>
    <row r="20" spans="1:18" ht="15.75" customHeight="1">
      <c r="A20" s="871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871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871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871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872"/>
      <c r="B24" s="398">
        <v>0</v>
      </c>
      <c r="C24" s="240" t="s">
        <v>263</v>
      </c>
      <c r="D24" s="852" t="s">
        <v>130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1691.2434782608677</v>
      </c>
      <c r="L24" s="404">
        <f>AVERAGE(L17:L23)</f>
        <v>181.88927536231867</v>
      </c>
      <c r="M24" s="390"/>
      <c r="N24" s="390"/>
      <c r="O24" s="380"/>
      <c r="P24" s="380"/>
      <c r="Q24" s="380"/>
      <c r="R24" s="380"/>
    </row>
    <row r="25" spans="1:18">
      <c r="A25" s="859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2224</v>
      </c>
      <c r="H25" s="385">
        <f t="shared" ref="H25:H37" si="8">F25*G25</f>
        <v>41210.720000000001</v>
      </c>
      <c r="I25" s="489"/>
      <c r="J25" s="387">
        <v>3</v>
      </c>
      <c r="K25" s="388">
        <f t="shared" ref="K25:K30" si="9">G25/P25*60</f>
        <v>2780.0000000000009</v>
      </c>
      <c r="L25" s="389">
        <f t="shared" ref="L25:L30" si="10">K25/J25</f>
        <v>926.66666666666697</v>
      </c>
      <c r="M25" s="390">
        <v>0.17708333333333334</v>
      </c>
      <c r="N25" s="390">
        <v>0.21041666666666667</v>
      </c>
      <c r="O25" s="380">
        <v>15</v>
      </c>
      <c r="P25" s="492">
        <f>(N25-M25)*24*60</f>
        <v>47.999999999999986</v>
      </c>
      <c r="Q25" s="392"/>
      <c r="R25" s="392"/>
    </row>
    <row r="26" spans="1:18">
      <c r="A26" s="859"/>
      <c r="B26" s="398" t="s">
        <v>240</v>
      </c>
      <c r="C26" s="408"/>
      <c r="D26" s="382" t="s">
        <v>584</v>
      </c>
      <c r="E26" s="411"/>
      <c r="F26" s="545">
        <v>18.18</v>
      </c>
      <c r="G26" s="488">
        <v>2946</v>
      </c>
      <c r="H26" s="385">
        <f t="shared" si="8"/>
        <v>53558.28</v>
      </c>
      <c r="I26" s="489"/>
      <c r="J26" s="387">
        <v>4</v>
      </c>
      <c r="K26" s="388">
        <f t="shared" si="9"/>
        <v>2761.8750000000014</v>
      </c>
      <c r="L26" s="389">
        <f t="shared" si="10"/>
        <v>690.46875000000034</v>
      </c>
      <c r="M26" s="390">
        <v>0.22569444444444445</v>
      </c>
      <c r="N26" s="390">
        <v>0.27013888888888887</v>
      </c>
      <c r="O26" s="380">
        <v>22</v>
      </c>
      <c r="P26" s="492">
        <f>(N26-M26)*24*60</f>
        <v>63.999999999999972</v>
      </c>
      <c r="Q26" s="392"/>
      <c r="R26" s="392"/>
    </row>
    <row r="27" spans="1:18">
      <c r="A27" s="859"/>
      <c r="B27" s="398" t="s">
        <v>314</v>
      </c>
      <c r="C27" s="408"/>
      <c r="D27" s="409" t="s">
        <v>267</v>
      </c>
      <c r="E27" s="411"/>
      <c r="F27" s="545">
        <v>22.32</v>
      </c>
      <c r="G27" s="488">
        <v>3612</v>
      </c>
      <c r="H27" s="385">
        <f t="shared" si="8"/>
        <v>80619.839999999997</v>
      </c>
      <c r="I27" s="489"/>
      <c r="J27" s="387">
        <v>4</v>
      </c>
      <c r="K27" s="388">
        <f t="shared" si="9"/>
        <v>2778.4615384615372</v>
      </c>
      <c r="L27" s="389">
        <f t="shared" si="10"/>
        <v>694.6153846153843</v>
      </c>
      <c r="M27" s="390">
        <v>0.28263888888888888</v>
      </c>
      <c r="N27" s="390">
        <v>0.33680555555555558</v>
      </c>
      <c r="O27" s="380">
        <v>18</v>
      </c>
      <c r="P27" s="492">
        <f t="shared" ref="P27:P30" si="11">(N27-M27)*24*60</f>
        <v>78.000000000000043</v>
      </c>
      <c r="Q27" s="392"/>
      <c r="R27" s="392"/>
    </row>
    <row r="28" spans="1:18">
      <c r="A28" s="859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2584</v>
      </c>
      <c r="H28" s="385">
        <f t="shared" si="8"/>
        <v>46230.109090909093</v>
      </c>
      <c r="I28" s="489"/>
      <c r="J28" s="387">
        <v>3</v>
      </c>
      <c r="K28" s="388">
        <f t="shared" si="9"/>
        <v>3164.0816326530621</v>
      </c>
      <c r="L28" s="389">
        <f t="shared" si="10"/>
        <v>1054.6938775510207</v>
      </c>
      <c r="M28" s="390">
        <v>0.34930555555555554</v>
      </c>
      <c r="N28" s="390">
        <v>0.3833333333333333</v>
      </c>
      <c r="O28" s="380">
        <v>18</v>
      </c>
      <c r="P28" s="492">
        <f t="shared" si="11"/>
        <v>48.999999999999986</v>
      </c>
      <c r="Q28" s="392"/>
      <c r="R28" s="392"/>
    </row>
    <row r="29" spans="1:18">
      <c r="A29" s="859"/>
      <c r="B29" s="398" t="s">
        <v>314</v>
      </c>
      <c r="C29" s="488"/>
      <c r="D29" s="382" t="s">
        <v>269</v>
      </c>
      <c r="E29" s="411"/>
      <c r="F29" s="545">
        <v>18.77</v>
      </c>
      <c r="G29" s="488">
        <v>1476</v>
      </c>
      <c r="H29" s="385">
        <f t="shared" si="8"/>
        <v>27704.52</v>
      </c>
      <c r="I29" s="489"/>
      <c r="J29" s="387">
        <v>4</v>
      </c>
      <c r="K29" s="388">
        <f t="shared" si="9"/>
        <v>2767.5000000000032</v>
      </c>
      <c r="L29" s="389">
        <f t="shared" si="10"/>
        <v>691.8750000000008</v>
      </c>
      <c r="M29" s="390">
        <v>0.3979166666666667</v>
      </c>
      <c r="N29" s="390">
        <v>0.4201388888888889</v>
      </c>
      <c r="O29" s="380">
        <v>21</v>
      </c>
      <c r="P29" s="492">
        <f t="shared" si="11"/>
        <v>31.999999999999964</v>
      </c>
      <c r="Q29" s="392"/>
      <c r="R29" s="392"/>
    </row>
    <row r="30" spans="1:18">
      <c r="A30" s="859"/>
      <c r="B30" s="398" t="s">
        <v>240</v>
      </c>
      <c r="C30" s="488"/>
      <c r="D30" s="409" t="s">
        <v>270</v>
      </c>
      <c r="E30" s="411"/>
      <c r="F30" s="545">
        <v>24.93</v>
      </c>
      <c r="G30" s="488">
        <v>706</v>
      </c>
      <c r="H30" s="385">
        <f t="shared" si="8"/>
        <v>17600.579999999998</v>
      </c>
      <c r="I30" s="489"/>
      <c r="J30" s="387">
        <v>3</v>
      </c>
      <c r="K30" s="388">
        <f t="shared" si="9"/>
        <v>2647.4999999999827</v>
      </c>
      <c r="L30" s="389">
        <f t="shared" si="10"/>
        <v>882.4999999999942</v>
      </c>
      <c r="M30" s="390">
        <v>0.43541666666666662</v>
      </c>
      <c r="N30" s="390">
        <v>0.4465277777777778</v>
      </c>
      <c r="O30" s="380">
        <v>22</v>
      </c>
      <c r="P30" s="492">
        <f t="shared" si="11"/>
        <v>16.000000000000103</v>
      </c>
      <c r="Q30" s="392"/>
      <c r="R30" s="392"/>
    </row>
    <row r="31" spans="1:18" ht="15.75" customHeight="1">
      <c r="A31" s="859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859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859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859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859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859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859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860"/>
      <c r="B38" s="398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2816.5696951857644</v>
      </c>
      <c r="L38" s="404">
        <f>AVERAGE(L25:L37)</f>
        <v>823.46994647217798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4740</v>
      </c>
      <c r="H39" s="385">
        <f t="shared" ref="H39:H47" si="12">F39*G39</f>
        <v>78968.399999999994</v>
      </c>
      <c r="I39" s="489"/>
      <c r="J39" s="387">
        <v>3</v>
      </c>
      <c r="K39" s="388">
        <f t="shared" ref="K39" si="13">G39/P39*60</f>
        <v>2788.2352941176482</v>
      </c>
      <c r="L39" s="389">
        <f t="shared" ref="L39" si="14">K39/J39</f>
        <v>929.41176470588277</v>
      </c>
      <c r="M39" s="390">
        <v>0.18402777777777779</v>
      </c>
      <c r="N39" s="390">
        <v>0.25486111111111109</v>
      </c>
      <c r="O39" s="380">
        <v>25</v>
      </c>
      <c r="P39" s="492">
        <f t="shared" ref="P39" si="15">(N39-M39)*24*60</f>
        <v>101.99999999999996</v>
      </c>
      <c r="Q39" s="392"/>
      <c r="R39" s="392"/>
    </row>
    <row r="40" spans="1:18">
      <c r="A40" s="849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849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849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849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849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850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850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850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851"/>
      <c r="B51" s="398">
        <v>0</v>
      </c>
      <c r="C51" s="240" t="s">
        <v>28</v>
      </c>
      <c r="D51" s="852" t="s">
        <v>130</v>
      </c>
      <c r="E51" s="852"/>
      <c r="F51" s="399"/>
      <c r="G51" s="404"/>
      <c r="H51" s="422"/>
      <c r="I51" s="423"/>
      <c r="J51" s="403">
        <f>AVERAGE(J38:J50)</f>
        <v>3.25</v>
      </c>
      <c r="K51" s="403">
        <f>AVERAGE(K38:K50)</f>
        <v>2802.4024946517065</v>
      </c>
      <c r="L51" s="404">
        <f>AVERAGE(L38:L50)</f>
        <v>876.44085558903043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1424</v>
      </c>
      <c r="H52" s="385">
        <f>F52*G52</f>
        <v>35642.720000000001</v>
      </c>
      <c r="I52" s="489"/>
      <c r="J52" s="387">
        <v>4</v>
      </c>
      <c r="K52" s="388">
        <f>G52/P52*60</f>
        <v>3164.4444444444462</v>
      </c>
      <c r="L52" s="389">
        <f>K52/J52</f>
        <v>791.11111111111154</v>
      </c>
      <c r="M52" s="390">
        <v>0.18055555555555555</v>
      </c>
      <c r="N52" s="390">
        <v>0.19930555555555554</v>
      </c>
      <c r="O52" s="388">
        <v>20</v>
      </c>
      <c r="P52" s="492">
        <f>(N52-M52)*24*60</f>
        <v>26.999999999999986</v>
      </c>
      <c r="Q52" s="392"/>
      <c r="R52" s="392"/>
    </row>
    <row r="53" spans="1:18" ht="15.6" customHeight="1">
      <c r="A53" s="854"/>
      <c r="B53" s="398" t="s">
        <v>240</v>
      </c>
      <c r="C53" s="488"/>
      <c r="D53" s="410" t="s">
        <v>276</v>
      </c>
      <c r="E53" s="426"/>
      <c r="F53" s="545">
        <v>24.82</v>
      </c>
      <c r="G53" s="393">
        <v>1789</v>
      </c>
      <c r="H53" s="385">
        <f t="shared" ref="H53:H116" si="16">F53*G53</f>
        <v>44402.98</v>
      </c>
      <c r="I53" s="489"/>
      <c r="J53" s="387">
        <v>4</v>
      </c>
      <c r="K53" s="388">
        <f t="shared" ref="K53:K57" si="17">G53/P53*60</f>
        <v>3157.0588235294153</v>
      </c>
      <c r="L53" s="389">
        <f t="shared" ref="L53:L57" si="18">K53/J53</f>
        <v>789.26470588235384</v>
      </c>
      <c r="M53" s="390">
        <v>0.20972222222222223</v>
      </c>
      <c r="N53" s="390">
        <v>0.23333333333333331</v>
      </c>
      <c r="O53" s="388">
        <v>15</v>
      </c>
      <c r="P53" s="492">
        <f t="shared" ref="P53:P57" si="19">(N53-M53)*24*60</f>
        <v>33.999999999999957</v>
      </c>
      <c r="Q53" s="392"/>
      <c r="R53" s="392"/>
    </row>
    <row r="54" spans="1:18" ht="15.6" customHeight="1">
      <c r="A54" s="854"/>
      <c r="B54" s="398" t="s">
        <v>240</v>
      </c>
      <c r="C54" s="488"/>
      <c r="D54" s="410" t="s">
        <v>277</v>
      </c>
      <c r="E54" s="383"/>
      <c r="F54" s="545">
        <v>30</v>
      </c>
      <c r="G54" s="393">
        <v>1807</v>
      </c>
      <c r="H54" s="385">
        <f t="shared" si="16"/>
        <v>54210</v>
      </c>
      <c r="I54" s="489"/>
      <c r="J54" s="387">
        <v>4</v>
      </c>
      <c r="K54" s="388">
        <f t="shared" si="17"/>
        <v>3188.8235294117685</v>
      </c>
      <c r="L54" s="389">
        <f t="shared" si="18"/>
        <v>797.20588235294213</v>
      </c>
      <c r="M54" s="390">
        <v>0.24583333333333335</v>
      </c>
      <c r="N54" s="390">
        <v>0.26944444444444443</v>
      </c>
      <c r="O54" s="388">
        <v>18</v>
      </c>
      <c r="P54" s="492">
        <f t="shared" si="19"/>
        <v>33.999999999999957</v>
      </c>
      <c r="Q54" s="392"/>
      <c r="R54" s="392"/>
    </row>
    <row r="55" spans="1:18" ht="15.6" customHeight="1">
      <c r="A55" s="854"/>
      <c r="B55" s="398" t="s">
        <v>240</v>
      </c>
      <c r="C55" s="488"/>
      <c r="D55" s="412" t="s">
        <v>278</v>
      </c>
      <c r="E55" s="411"/>
      <c r="F55" s="545">
        <v>30</v>
      </c>
      <c r="G55" s="393">
        <v>1748</v>
      </c>
      <c r="H55" s="385">
        <f t="shared" si="16"/>
        <v>52440</v>
      </c>
      <c r="I55" s="489"/>
      <c r="J55" s="387">
        <v>4</v>
      </c>
      <c r="K55" s="388">
        <f t="shared" si="17"/>
        <v>3178.1818181818217</v>
      </c>
      <c r="L55" s="389">
        <f t="shared" si="18"/>
        <v>794.54545454545541</v>
      </c>
      <c r="M55" s="390">
        <v>0.27986111111111112</v>
      </c>
      <c r="N55" s="390">
        <v>0.30277777777777776</v>
      </c>
      <c r="O55" s="388">
        <v>15</v>
      </c>
      <c r="P55" s="492">
        <f t="shared" si="19"/>
        <v>32.999999999999964</v>
      </c>
      <c r="Q55" s="392"/>
      <c r="R55" s="392"/>
    </row>
    <row r="56" spans="1:18" ht="15.6" customHeight="1">
      <c r="A56" s="854"/>
      <c r="B56" s="398" t="s">
        <v>240</v>
      </c>
      <c r="C56" s="488"/>
      <c r="D56" s="410" t="s">
        <v>279</v>
      </c>
      <c r="E56" s="411"/>
      <c r="F56" s="545">
        <v>27.48</v>
      </c>
      <c r="G56" s="393">
        <v>2844</v>
      </c>
      <c r="H56" s="385">
        <f t="shared" si="16"/>
        <v>78153.119999999995</v>
      </c>
      <c r="I56" s="489"/>
      <c r="J56" s="387">
        <v>4</v>
      </c>
      <c r="K56" s="388">
        <f t="shared" si="17"/>
        <v>3159.9999999999973</v>
      </c>
      <c r="L56" s="389">
        <f t="shared" si="18"/>
        <v>789.99999999999932</v>
      </c>
      <c r="M56" s="390">
        <v>0.31805555555555554</v>
      </c>
      <c r="N56" s="390">
        <v>0.35555555555555557</v>
      </c>
      <c r="O56" s="388">
        <v>22</v>
      </c>
      <c r="P56" s="492">
        <f t="shared" si="19"/>
        <v>54.00000000000005</v>
      </c>
      <c r="Q56" s="392"/>
      <c r="R56" s="392"/>
    </row>
    <row r="57" spans="1:18" ht="15.75" customHeight="1">
      <c r="A57" s="854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5163</v>
      </c>
      <c r="H57" s="385">
        <f t="shared" si="16"/>
        <v>122879.40000000001</v>
      </c>
      <c r="I57" s="489"/>
      <c r="J57" s="387">
        <v>4</v>
      </c>
      <c r="K57" s="388">
        <f t="shared" si="17"/>
        <v>3193.6082474226787</v>
      </c>
      <c r="L57" s="389">
        <f t="shared" si="18"/>
        <v>798.40206185566967</v>
      </c>
      <c r="M57" s="390">
        <v>0.37152777777777773</v>
      </c>
      <c r="N57" s="390">
        <v>0.43888888888888888</v>
      </c>
      <c r="O57" s="388">
        <v>23</v>
      </c>
      <c r="P57" s="492">
        <f t="shared" si="19"/>
        <v>97.000000000000057</v>
      </c>
      <c r="Q57" s="392"/>
      <c r="R57" s="392"/>
    </row>
    <row r="58" spans="1:18" ht="15.6" customHeight="1">
      <c r="A58" s="854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854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854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854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854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854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855"/>
      <c r="B64" s="398">
        <v>0</v>
      </c>
      <c r="C64" s="240" t="s">
        <v>281</v>
      </c>
      <c r="D64" s="852" t="s">
        <v>130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3173.6861438316882</v>
      </c>
      <c r="L64" s="404">
        <f>AVERAGE(L52:L63)</f>
        <v>793.42153595792206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1088</v>
      </c>
      <c r="H65" s="385">
        <f>F65*G65</f>
        <v>19779.84</v>
      </c>
      <c r="I65" s="489"/>
      <c r="J65" s="387">
        <v>3</v>
      </c>
      <c r="K65" s="388">
        <f t="shared" ref="K65:K71" si="20">G65/P65*60</f>
        <v>3108.5714285714275</v>
      </c>
      <c r="L65" s="389">
        <f t="shared" ref="L65:L71" si="21">K65/J65</f>
        <v>1036.1904761904759</v>
      </c>
      <c r="M65" s="390">
        <v>0.17916666666666667</v>
      </c>
      <c r="N65" s="390">
        <v>0.19375000000000001</v>
      </c>
      <c r="O65" s="388">
        <v>18</v>
      </c>
      <c r="P65" s="492">
        <f>(N65-M65)*24*60</f>
        <v>21.000000000000007</v>
      </c>
      <c r="Q65" s="392"/>
      <c r="R65" s="392"/>
    </row>
    <row r="66" spans="1:18" ht="15.6" customHeight="1">
      <c r="A66" s="857"/>
      <c r="B66" s="398" t="s">
        <v>240</v>
      </c>
      <c r="C66" s="488"/>
      <c r="D66" s="551" t="s">
        <v>284</v>
      </c>
      <c r="E66" s="426"/>
      <c r="F66" s="545">
        <v>14.03</v>
      </c>
      <c r="G66" s="393">
        <v>4565</v>
      </c>
      <c r="H66" s="385">
        <f t="shared" ref="H66:H74" si="22">F66*G66</f>
        <v>64046.95</v>
      </c>
      <c r="I66" s="489"/>
      <c r="J66" s="387">
        <v>3</v>
      </c>
      <c r="K66" s="388">
        <f t="shared" si="20"/>
        <v>3184.8837209302337</v>
      </c>
      <c r="L66" s="389">
        <f t="shared" si="21"/>
        <v>1061.6279069767445</v>
      </c>
      <c r="M66" s="390">
        <v>0.2076388888888889</v>
      </c>
      <c r="N66" s="390">
        <v>0.2673611111111111</v>
      </c>
      <c r="O66" s="388">
        <v>20</v>
      </c>
      <c r="P66" s="492">
        <f t="shared" ref="P66:P71" si="23">(N66-M66)*24*60</f>
        <v>85.999999999999972</v>
      </c>
      <c r="Q66" s="392"/>
      <c r="R66" s="392"/>
    </row>
    <row r="67" spans="1:18" ht="15.6" customHeight="1">
      <c r="A67" s="857"/>
      <c r="B67" s="398" t="s">
        <v>240</v>
      </c>
      <c r="C67" s="488"/>
      <c r="D67" s="409" t="s">
        <v>285</v>
      </c>
      <c r="E67" s="411"/>
      <c r="F67" s="545">
        <v>18.18</v>
      </c>
      <c r="G67" s="393">
        <v>1947</v>
      </c>
      <c r="H67" s="385">
        <f t="shared" si="22"/>
        <v>35396.46</v>
      </c>
      <c r="I67" s="489"/>
      <c r="J67" s="387">
        <v>3</v>
      </c>
      <c r="K67" s="388">
        <f t="shared" si="20"/>
        <v>3157.2972972972948</v>
      </c>
      <c r="L67" s="389">
        <f t="shared" si="21"/>
        <v>1052.4324324324316</v>
      </c>
      <c r="M67" s="390">
        <v>0.28472222222222221</v>
      </c>
      <c r="N67" s="390">
        <v>0.31041666666666667</v>
      </c>
      <c r="O67" s="388">
        <v>25</v>
      </c>
      <c r="P67" s="492">
        <f t="shared" si="23"/>
        <v>37.000000000000028</v>
      </c>
      <c r="Q67" s="392"/>
      <c r="R67" s="392"/>
    </row>
    <row r="68" spans="1:18" ht="15.6" customHeight="1">
      <c r="A68" s="857"/>
      <c r="B68" s="398" t="s">
        <v>240</v>
      </c>
      <c r="C68" s="488"/>
      <c r="D68" s="410" t="s">
        <v>286</v>
      </c>
      <c r="E68" s="411"/>
      <c r="F68" s="545">
        <v>17.07</v>
      </c>
      <c r="G68" s="393">
        <v>1466</v>
      </c>
      <c r="H68" s="385">
        <f t="shared" si="22"/>
        <v>25024.62</v>
      </c>
      <c r="I68" s="489"/>
      <c r="J68" s="387">
        <v>3</v>
      </c>
      <c r="K68" s="388">
        <f t="shared" si="20"/>
        <v>3141.4285714285738</v>
      </c>
      <c r="L68" s="389">
        <f t="shared" si="21"/>
        <v>1047.142857142858</v>
      </c>
      <c r="M68" s="390">
        <v>0.32291666666666669</v>
      </c>
      <c r="N68" s="390">
        <v>0.34236111111111112</v>
      </c>
      <c r="O68" s="388">
        <v>18</v>
      </c>
      <c r="P68" s="492">
        <f t="shared" si="23"/>
        <v>27.999999999999979</v>
      </c>
      <c r="Q68" s="392"/>
      <c r="R68" s="392"/>
    </row>
    <row r="69" spans="1:18" ht="15.6" customHeight="1">
      <c r="A69" s="857"/>
      <c r="B69" s="398" t="s">
        <v>240</v>
      </c>
      <c r="C69" s="488"/>
      <c r="D69" s="412" t="s">
        <v>287</v>
      </c>
      <c r="E69" s="411"/>
      <c r="F69" s="545">
        <v>20.72</v>
      </c>
      <c r="G69" s="393">
        <v>850</v>
      </c>
      <c r="H69" s="385">
        <f t="shared" si="22"/>
        <v>17612</v>
      </c>
      <c r="I69" s="489"/>
      <c r="J69" s="387">
        <v>3</v>
      </c>
      <c r="K69" s="388">
        <f t="shared" si="20"/>
        <v>3187.5000000000114</v>
      </c>
      <c r="L69" s="389">
        <f t="shared" si="21"/>
        <v>1062.5000000000039</v>
      </c>
      <c r="M69" s="390">
        <v>0.3527777777777778</v>
      </c>
      <c r="N69" s="390">
        <v>0.36388888888888887</v>
      </c>
      <c r="O69" s="388">
        <v>15</v>
      </c>
      <c r="P69" s="492">
        <f t="shared" si="23"/>
        <v>15.999999999999943</v>
      </c>
      <c r="Q69" s="392"/>
      <c r="R69" s="392"/>
    </row>
    <row r="70" spans="1:18" ht="15.75" customHeight="1">
      <c r="A70" s="857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6688</v>
      </c>
      <c r="H70" s="385">
        <f t="shared" si="22"/>
        <v>95542.85714285713</v>
      </c>
      <c r="I70" s="489"/>
      <c r="J70" s="387">
        <v>3</v>
      </c>
      <c r="K70" s="388">
        <f t="shared" si="20"/>
        <v>3184.761904761906</v>
      </c>
      <c r="L70" s="389">
        <f t="shared" si="21"/>
        <v>1061.5873015873019</v>
      </c>
      <c r="M70" s="390">
        <v>0.37916666666666665</v>
      </c>
      <c r="N70" s="390">
        <v>0.46666666666666662</v>
      </c>
      <c r="O70" s="388">
        <v>22</v>
      </c>
      <c r="P70" s="492">
        <f t="shared" si="23"/>
        <v>125.99999999999996</v>
      </c>
      <c r="Q70" s="392"/>
      <c r="R70" s="392"/>
    </row>
    <row r="71" spans="1:18" ht="15.6" customHeight="1">
      <c r="A71" s="857"/>
      <c r="B71" s="398" t="s">
        <v>240</v>
      </c>
      <c r="C71" s="408"/>
      <c r="D71" s="410" t="s">
        <v>289</v>
      </c>
      <c r="E71" s="411"/>
      <c r="F71" s="545">
        <v>24.76</v>
      </c>
      <c r="G71" s="428">
        <v>5787</v>
      </c>
      <c r="H71" s="385">
        <f t="shared" si="22"/>
        <v>143286.12</v>
      </c>
      <c r="I71" s="489"/>
      <c r="J71" s="387">
        <v>4</v>
      </c>
      <c r="K71" s="388">
        <f t="shared" si="20"/>
        <v>3185.5045871559628</v>
      </c>
      <c r="L71" s="389">
        <f t="shared" si="21"/>
        <v>796.3761467889907</v>
      </c>
      <c r="M71" s="390">
        <v>0.48125000000000001</v>
      </c>
      <c r="N71" s="390">
        <v>0.55694444444444446</v>
      </c>
      <c r="O71" s="388">
        <v>21</v>
      </c>
      <c r="P71" s="492">
        <f t="shared" si="23"/>
        <v>109.00000000000001</v>
      </c>
      <c r="Q71" s="392"/>
      <c r="R71" s="392"/>
    </row>
    <row r="72" spans="1:18" ht="15.6" customHeight="1">
      <c r="A72" s="857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857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857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858"/>
      <c r="B75" s="398">
        <v>0</v>
      </c>
      <c r="C75" s="240" t="s">
        <v>290</v>
      </c>
      <c r="D75" s="852" t="s">
        <v>130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3164.2782157350589</v>
      </c>
      <c r="L75" s="404">
        <f>AVERAGE(L65:L74)</f>
        <v>1016.8367315884009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837"/>
      <c r="B77" s="398">
        <v>0</v>
      </c>
      <c r="C77" s="398"/>
      <c r="D77" s="838"/>
      <c r="E77" s="839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837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837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837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837"/>
      <c r="B81" s="398">
        <v>0</v>
      </c>
      <c r="C81" s="240" t="s">
        <v>31</v>
      </c>
      <c r="D81" s="840" t="s">
        <v>130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2993</v>
      </c>
      <c r="H82" s="439">
        <f t="shared" ref="H82:H90" si="24">F82*G82</f>
        <v>66803.759999999995</v>
      </c>
      <c r="I82" s="489"/>
      <c r="J82" s="387">
        <v>4</v>
      </c>
      <c r="K82" s="388">
        <f>G82/P82*60</f>
        <v>3096.2068965517178</v>
      </c>
      <c r="L82" s="389">
        <f t="shared" ref="L82:L84" si="25">K82/J82</f>
        <v>774.05172413792945</v>
      </c>
      <c r="M82" s="390">
        <v>0.72430555555555554</v>
      </c>
      <c r="N82" s="390">
        <v>0.76458333333333339</v>
      </c>
      <c r="O82" s="388">
        <v>23</v>
      </c>
      <c r="P82" s="492">
        <f>(N82-M82)*24*60</f>
        <v>58.000000000000114</v>
      </c>
      <c r="Q82" s="392"/>
      <c r="R82" s="392"/>
    </row>
    <row r="83" spans="1:18">
      <c r="A83" s="843"/>
      <c r="B83" s="398" t="s">
        <v>240</v>
      </c>
      <c r="C83" s="408"/>
      <c r="D83" s="444" t="s">
        <v>297</v>
      </c>
      <c r="E83" s="438"/>
      <c r="F83" s="545">
        <v>24.54</v>
      </c>
      <c r="G83" s="413">
        <v>1518</v>
      </c>
      <c r="H83" s="439">
        <f t="shared" si="24"/>
        <v>37251.72</v>
      </c>
      <c r="I83" s="489"/>
      <c r="J83" s="387">
        <v>3</v>
      </c>
      <c r="K83" s="388">
        <f t="shared" ref="K83:K84" si="26">G83/P83*60</f>
        <v>2276.9999999999991</v>
      </c>
      <c r="L83" s="389">
        <f t="shared" si="25"/>
        <v>758.99999999999966</v>
      </c>
      <c r="M83" s="390">
        <v>0.78194444444444444</v>
      </c>
      <c r="N83" s="390">
        <v>0.80972222222222223</v>
      </c>
      <c r="O83" s="388">
        <v>25</v>
      </c>
      <c r="P83" s="492">
        <f t="shared" ref="P83:P84" si="27">(N83-M83)*24*60</f>
        <v>40.000000000000014</v>
      </c>
      <c r="Q83" s="392"/>
      <c r="R83" s="392"/>
    </row>
    <row r="84" spans="1:18">
      <c r="A84" s="843"/>
      <c r="B84" s="398" t="s">
        <v>240</v>
      </c>
      <c r="C84" s="408"/>
      <c r="D84" s="410" t="s">
        <v>298</v>
      </c>
      <c r="E84" s="438"/>
      <c r="F84" s="545">
        <v>24.33</v>
      </c>
      <c r="G84" s="413">
        <v>1120</v>
      </c>
      <c r="H84" s="439">
        <f t="shared" si="24"/>
        <v>27249.599999999999</v>
      </c>
      <c r="I84" s="489"/>
      <c r="J84" s="387">
        <v>4</v>
      </c>
      <c r="K84" s="388">
        <f t="shared" si="26"/>
        <v>2239.9999999999959</v>
      </c>
      <c r="L84" s="389">
        <f t="shared" si="25"/>
        <v>559.99999999999898</v>
      </c>
      <c r="M84" s="390">
        <v>0.82430555555555562</v>
      </c>
      <c r="N84" s="390">
        <v>0.84513888888888899</v>
      </c>
      <c r="O84" s="388">
        <v>21</v>
      </c>
      <c r="P84" s="492">
        <f t="shared" si="27"/>
        <v>30.000000000000053</v>
      </c>
      <c r="Q84" s="392"/>
      <c r="R84" s="392"/>
    </row>
    <row r="85" spans="1:18">
      <c r="A85" s="843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98">
        <v>0</v>
      </c>
      <c r="C91" s="240" t="s">
        <v>264</v>
      </c>
      <c r="D91" s="844" t="s">
        <v>130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2537.7356321839047</v>
      </c>
      <c r="L91" s="404">
        <f>AVERAGE(L82:L90)</f>
        <v>697.68390804597595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4337</v>
      </c>
      <c r="H92" s="385">
        <f t="shared" ref="H92:H99" si="28">F92*G92</f>
        <v>123908.09</v>
      </c>
      <c r="I92" s="489"/>
      <c r="J92" s="387">
        <v>3</v>
      </c>
      <c r="K92" s="388">
        <f>G92/P92*60</f>
        <v>2991.03448275862</v>
      </c>
      <c r="L92" s="389">
        <f t="shared" ref="L92:L95" si="29">K92/J92</f>
        <v>997.01149425287338</v>
      </c>
      <c r="M92" s="390">
        <v>0.72430555555555554</v>
      </c>
      <c r="N92" s="390">
        <v>0.78472222222222221</v>
      </c>
      <c r="O92" s="380">
        <v>23</v>
      </c>
      <c r="P92" s="492">
        <f>(N92-M92)*24*60</f>
        <v>87.000000000000014</v>
      </c>
      <c r="Q92" s="392"/>
      <c r="R92" s="392"/>
    </row>
    <row r="93" spans="1:18">
      <c r="A93" s="846"/>
      <c r="B93" s="398" t="s">
        <v>240</v>
      </c>
      <c r="C93" s="398"/>
      <c r="D93" s="436" t="s">
        <v>308</v>
      </c>
      <c r="E93" s="429"/>
      <c r="F93" s="545">
        <v>18.18</v>
      </c>
      <c r="G93" s="393">
        <v>1589</v>
      </c>
      <c r="H93" s="385">
        <f t="shared" si="28"/>
        <v>28888.02</v>
      </c>
      <c r="I93" s="489"/>
      <c r="J93" s="387">
        <v>3</v>
      </c>
      <c r="K93" s="388">
        <f t="shared" ref="K93:K95" si="30">G93/P93*60</f>
        <v>3177.9999999999941</v>
      </c>
      <c r="L93" s="389">
        <f t="shared" si="29"/>
        <v>1059.3333333333314</v>
      </c>
      <c r="M93" s="390">
        <v>0.79999999999999993</v>
      </c>
      <c r="N93" s="390">
        <v>0.8208333333333333</v>
      </c>
      <c r="O93" s="380">
        <v>22</v>
      </c>
      <c r="P93" s="492">
        <f>(N93-M93)*24*60</f>
        <v>30.000000000000053</v>
      </c>
      <c r="Q93" s="392"/>
      <c r="R93" s="392"/>
    </row>
    <row r="94" spans="1:18">
      <c r="A94" s="846"/>
      <c r="B94" s="398" t="s">
        <v>240</v>
      </c>
      <c r="C94" s="398"/>
      <c r="D94" s="410" t="s">
        <v>294</v>
      </c>
      <c r="E94" s="429"/>
      <c r="F94" s="545">
        <v>16.66</v>
      </c>
      <c r="G94" s="393">
        <v>8701</v>
      </c>
      <c r="H94" s="385">
        <f t="shared" si="28"/>
        <v>144958.66</v>
      </c>
      <c r="I94" s="489"/>
      <c r="J94" s="387">
        <v>4</v>
      </c>
      <c r="K94" s="388">
        <f t="shared" si="30"/>
        <v>2821.9459459459435</v>
      </c>
      <c r="L94" s="389">
        <f t="shared" si="29"/>
        <v>705.48648648648589</v>
      </c>
      <c r="M94" s="390">
        <v>0.8340277777777777</v>
      </c>
      <c r="N94" s="390">
        <v>0.96250000000000002</v>
      </c>
      <c r="O94" s="380">
        <v>19</v>
      </c>
      <c r="P94" s="492">
        <f>(N94-M94)*24*60</f>
        <v>185.00000000000014</v>
      </c>
      <c r="Q94" s="392"/>
      <c r="R94" s="392"/>
    </row>
    <row r="95" spans="1:18">
      <c r="A95" s="847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5744</v>
      </c>
      <c r="H95" s="385">
        <f t="shared" si="28"/>
        <v>102765.38181818182</v>
      </c>
      <c r="I95" s="489"/>
      <c r="J95" s="387">
        <v>3</v>
      </c>
      <c r="K95" s="388">
        <f t="shared" si="30"/>
        <v>2871.9999999164138</v>
      </c>
      <c r="L95" s="389">
        <f t="shared" si="29"/>
        <v>957.33333330547123</v>
      </c>
      <c r="M95" s="390">
        <v>46273.979166666664</v>
      </c>
      <c r="N95" s="390">
        <v>46274.0625</v>
      </c>
      <c r="O95" s="380">
        <v>24</v>
      </c>
      <c r="P95" s="492">
        <f>(N95-M95)*24*60</f>
        <v>120.00000000349246</v>
      </c>
      <c r="Q95" s="392"/>
      <c r="R95" s="392"/>
    </row>
    <row r="96" spans="1:18">
      <c r="A96" s="847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847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847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847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847"/>
      <c r="B100" s="398">
        <v>0</v>
      </c>
      <c r="C100" s="240" t="s">
        <v>299</v>
      </c>
      <c r="D100" s="840" t="s">
        <v>130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2965.7451071552427</v>
      </c>
      <c r="L100" s="404">
        <f>AVERAGE(L92:L99)</f>
        <v>929.7911618445404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3909</v>
      </c>
      <c r="H101" s="385">
        <f t="shared" ref="H101:H110" si="31">F101*G101</f>
        <v>117270</v>
      </c>
      <c r="I101" s="489"/>
      <c r="J101" s="387">
        <v>3</v>
      </c>
      <c r="K101" s="388">
        <f>G101/P101*60</f>
        <v>3086.0526315789521</v>
      </c>
      <c r="L101" s="389">
        <f t="shared" ref="L101:L104" si="32">K101/J101</f>
        <v>1028.6842105263174</v>
      </c>
      <c r="M101" s="390">
        <v>0.72430555555555554</v>
      </c>
      <c r="N101" s="390">
        <v>0.77708333333333324</v>
      </c>
      <c r="O101" s="380">
        <v>23</v>
      </c>
      <c r="P101" s="388">
        <f t="shared" ref="P101:P103" si="33">(N101-M101)*24*60</f>
        <v>75.999999999999886</v>
      </c>
      <c r="Q101" s="389"/>
      <c r="R101" s="392"/>
    </row>
    <row r="102" spans="1:18" ht="15.6" customHeight="1">
      <c r="A102" s="832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3003</v>
      </c>
      <c r="H102" s="385">
        <f t="shared" si="31"/>
        <v>74534.460000000006</v>
      </c>
      <c r="I102" s="489"/>
      <c r="J102" s="387">
        <v>4</v>
      </c>
      <c r="K102" s="388">
        <f t="shared" ref="K102:K104" si="34">G102/P102*60</f>
        <v>3106.5517241379248</v>
      </c>
      <c r="L102" s="389">
        <f t="shared" si="32"/>
        <v>776.6379310344812</v>
      </c>
      <c r="M102" s="390">
        <v>0.79236111111111107</v>
      </c>
      <c r="N102" s="390">
        <v>0.83263888888888893</v>
      </c>
      <c r="O102" s="380">
        <v>22</v>
      </c>
      <c r="P102" s="388">
        <f t="shared" si="33"/>
        <v>58.000000000000114</v>
      </c>
      <c r="Q102" s="392"/>
      <c r="R102" s="392"/>
    </row>
    <row r="103" spans="1:18">
      <c r="A103" s="832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3292</v>
      </c>
      <c r="H103" s="385">
        <f t="shared" si="31"/>
        <v>78349.600000000006</v>
      </c>
      <c r="I103" s="489"/>
      <c r="J103" s="387">
        <v>4</v>
      </c>
      <c r="K103" s="388">
        <f t="shared" si="34"/>
        <v>3291.9999999999941</v>
      </c>
      <c r="L103" s="389">
        <f t="shared" si="32"/>
        <v>822.99999999999852</v>
      </c>
      <c r="M103" s="390">
        <v>0.84861111111111109</v>
      </c>
      <c r="N103" s="390">
        <v>0.89027777777777783</v>
      </c>
      <c r="O103" s="380">
        <v>23</v>
      </c>
      <c r="P103" s="388">
        <f t="shared" si="33"/>
        <v>60.000000000000107</v>
      </c>
      <c r="Q103" s="392"/>
      <c r="R103" s="392"/>
    </row>
    <row r="104" spans="1:18">
      <c r="A104" s="832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3790</v>
      </c>
      <c r="H104" s="385">
        <f t="shared" si="31"/>
        <v>93840.400000000009</v>
      </c>
      <c r="I104" s="489"/>
      <c r="J104" s="387">
        <v>4</v>
      </c>
      <c r="K104" s="388">
        <f t="shared" si="34"/>
        <v>3248.5714285714253</v>
      </c>
      <c r="L104" s="389">
        <f t="shared" si="32"/>
        <v>812.14285714285631</v>
      </c>
      <c r="M104" s="390">
        <v>0.90347222222222223</v>
      </c>
      <c r="N104" s="390">
        <v>0.95208333333333339</v>
      </c>
      <c r="O104" s="380">
        <v>19</v>
      </c>
      <c r="P104" s="388">
        <f>(N104-M104)*24*60</f>
        <v>70.000000000000071</v>
      </c>
      <c r="Q104" s="392"/>
      <c r="R104" s="392"/>
    </row>
    <row r="105" spans="1:18">
      <c r="A105" s="832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98">
        <v>0</v>
      </c>
      <c r="C111" s="240" t="s">
        <v>281</v>
      </c>
      <c r="D111" s="833" t="s">
        <v>130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3183.293946072074</v>
      </c>
      <c r="L111" s="404">
        <f>AVERAGE(L101:L110)</f>
        <v>860.11624967591342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1992</v>
      </c>
      <c r="H112" s="439">
        <f t="shared" si="16"/>
        <v>49859.76</v>
      </c>
      <c r="I112" s="489"/>
      <c r="J112" s="387">
        <v>4</v>
      </c>
      <c r="K112" s="388">
        <f t="shared" ref="K112:K116" si="35">G112/P112*60</f>
        <v>3230.2702702702677</v>
      </c>
      <c r="L112" s="389">
        <f t="shared" ref="L112:L116" si="36">K112/J112</f>
        <v>807.56756756756693</v>
      </c>
      <c r="M112" s="390">
        <v>0.72152777777777777</v>
      </c>
      <c r="N112" s="390">
        <v>0.74722222222222223</v>
      </c>
      <c r="O112" s="380">
        <v>19</v>
      </c>
      <c r="P112" s="492">
        <f t="shared" ref="P112:P116" si="37">(N112-M112)*24*60</f>
        <v>37.000000000000028</v>
      </c>
      <c r="Q112" s="380"/>
      <c r="R112" s="380"/>
    </row>
    <row r="113" spans="1:18">
      <c r="A113" s="835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1426</v>
      </c>
      <c r="H113" s="439">
        <f t="shared" si="16"/>
        <v>23814.2</v>
      </c>
      <c r="I113" s="489"/>
      <c r="J113" s="387">
        <v>3</v>
      </c>
      <c r="K113" s="388">
        <f t="shared" si="35"/>
        <v>3168.8888888889001</v>
      </c>
      <c r="L113" s="389">
        <f t="shared" si="36"/>
        <v>1056.2962962962999</v>
      </c>
      <c r="M113" s="390">
        <v>0.76250000000000007</v>
      </c>
      <c r="N113" s="390">
        <v>0.78125</v>
      </c>
      <c r="O113" s="380">
        <v>22</v>
      </c>
      <c r="P113" s="492">
        <f t="shared" si="37"/>
        <v>26.999999999999904</v>
      </c>
      <c r="Q113" s="392"/>
      <c r="R113" s="392"/>
    </row>
    <row r="114" spans="1:18">
      <c r="A114" s="835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1611</v>
      </c>
      <c r="H114" s="439">
        <f t="shared" si="16"/>
        <v>29287.98</v>
      </c>
      <c r="I114" s="489"/>
      <c r="J114" s="387">
        <v>3</v>
      </c>
      <c r="K114" s="388">
        <f t="shared" si="35"/>
        <v>3221.9999999999941</v>
      </c>
      <c r="L114" s="389">
        <f t="shared" si="36"/>
        <v>1073.999999999998</v>
      </c>
      <c r="M114" s="390">
        <v>0.7944444444444444</v>
      </c>
      <c r="N114" s="390">
        <v>0.81527777777777777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835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9000</v>
      </c>
      <c r="H115" s="439">
        <f t="shared" si="16"/>
        <v>126270</v>
      </c>
      <c r="I115" s="489"/>
      <c r="J115" s="387">
        <v>3</v>
      </c>
      <c r="K115" s="388">
        <f t="shared" si="35"/>
        <v>3050.847457627121</v>
      </c>
      <c r="L115" s="389">
        <f t="shared" si="36"/>
        <v>1016.9491525423737</v>
      </c>
      <c r="M115" s="390">
        <v>0.82777777777777783</v>
      </c>
      <c r="N115" s="390">
        <v>0.9506944444444444</v>
      </c>
      <c r="O115" s="380">
        <v>18</v>
      </c>
      <c r="P115" s="492">
        <f t="shared" si="37"/>
        <v>176.99999999999986</v>
      </c>
      <c r="Q115" s="392"/>
      <c r="R115" s="392"/>
    </row>
    <row r="116" spans="1:18">
      <c r="A116" s="835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12363</v>
      </c>
      <c r="H116" s="439">
        <f t="shared" si="16"/>
        <v>176614.28571428568</v>
      </c>
      <c r="I116" s="489"/>
      <c r="J116" s="387">
        <v>3</v>
      </c>
      <c r="K116" s="388">
        <f t="shared" si="35"/>
        <v>3015.3658535900418</v>
      </c>
      <c r="L116" s="389">
        <f t="shared" si="36"/>
        <v>1005.1219511966806</v>
      </c>
      <c r="M116" s="390">
        <v>46273.968055555553</v>
      </c>
      <c r="N116" s="441">
        <v>46274.138888888891</v>
      </c>
      <c r="O116" s="380">
        <v>25</v>
      </c>
      <c r="P116" s="492">
        <f t="shared" si="37"/>
        <v>246.00000000558794</v>
      </c>
      <c r="Q116" s="392"/>
      <c r="R116" s="392"/>
    </row>
    <row r="117" spans="1:18">
      <c r="A117" s="835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835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835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835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835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835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835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835"/>
      <c r="B124" s="398">
        <v>0</v>
      </c>
      <c r="C124" s="240" t="s">
        <v>290</v>
      </c>
      <c r="D124" s="836" t="s">
        <v>130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3137.4744940752648</v>
      </c>
      <c r="L124" s="404">
        <f>AVERAGE(L112:L123)</f>
        <v>991.98699352058395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I1" sqref="I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175048.37</v>
      </c>
      <c r="F1" s="498" t="s">
        <v>3</v>
      </c>
      <c r="G1" s="71">
        <f>SUM(H5:H173)</f>
        <v>6990558.9674794078</v>
      </c>
      <c r="H1" s="494" t="s">
        <v>79</v>
      </c>
      <c r="I1" s="73">
        <f>M17+M30+M43+M56+M69+M82+M95+M108+M121+M134+M147+M160+M173</f>
        <v>190.58809523809524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82</v>
      </c>
      <c r="Q1" s="956"/>
      <c r="R1" s="956"/>
      <c r="S1" s="956"/>
      <c r="T1" s="956" t="s">
        <v>83</v>
      </c>
      <c r="U1" s="956"/>
      <c r="V1" s="956"/>
      <c r="W1" s="956"/>
      <c r="X1" s="956"/>
      <c r="Y1" s="956"/>
      <c r="Z1" s="74" t="s">
        <v>84</v>
      </c>
      <c r="AA1" s="74" t="s">
        <v>85</v>
      </c>
      <c r="AB1" s="963" t="s">
        <v>86</v>
      </c>
      <c r="AC1" s="964"/>
      <c r="AD1" s="74" t="s">
        <v>84</v>
      </c>
      <c r="AE1" s="74" t="s">
        <v>87</v>
      </c>
      <c r="AF1" s="956" t="s">
        <v>88</v>
      </c>
      <c r="AG1" s="957"/>
      <c r="AH1" s="957"/>
    </row>
    <row r="2" spans="1:34" ht="26.25" customHeight="1">
      <c r="A2" s="958" t="s">
        <v>582</v>
      </c>
      <c r="B2" s="958"/>
      <c r="C2" s="497"/>
      <c r="D2" s="497" t="s">
        <v>90</v>
      </c>
      <c r="E2" s="78">
        <f>AVERAGE(O17,O30,O43,O56,O69,O82,O95,O108,O121,O134,O147,O160,O173)</f>
        <v>124.710797181891</v>
      </c>
      <c r="F2" s="79" t="s">
        <v>91</v>
      </c>
      <c r="G2" s="80">
        <f>G1/E1</f>
        <v>39.935013205089589</v>
      </c>
      <c r="H2" s="494" t="s">
        <v>92</v>
      </c>
      <c r="I2" s="494">
        <f>COUNT(I5:I173)</f>
        <v>9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12</v>
      </c>
      <c r="AE2" s="82">
        <f>AE17+AE30+AE43+AE56+AE69+AE82+AE95+AE108+AE121+AE134+AE147+AE160+AE173</f>
        <v>6</v>
      </c>
      <c r="AF2" s="957"/>
      <c r="AG2" s="957"/>
      <c r="AH2" s="957"/>
    </row>
    <row r="3" spans="1:34" ht="30.6" customHeight="1">
      <c r="A3" s="897" t="s">
        <v>93</v>
      </c>
      <c r="B3" s="897" t="s">
        <v>94</v>
      </c>
      <c r="C3" s="954"/>
      <c r="D3" s="897" t="s">
        <v>95</v>
      </c>
      <c r="E3" s="897"/>
      <c r="F3" s="954" t="s">
        <v>96</v>
      </c>
      <c r="G3" s="946" t="s">
        <v>97</v>
      </c>
      <c r="H3" s="954" t="s">
        <v>98</v>
      </c>
      <c r="I3" s="948" t="s">
        <v>99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102</v>
      </c>
      <c r="O3" s="926" t="s">
        <v>90</v>
      </c>
      <c r="P3" s="952" t="s">
        <v>103</v>
      </c>
      <c r="Q3" s="926" t="s">
        <v>90</v>
      </c>
      <c r="R3" s="953" t="s">
        <v>104</v>
      </c>
      <c r="S3" s="927" t="s">
        <v>105</v>
      </c>
      <c r="T3" s="946" t="s">
        <v>106</v>
      </c>
      <c r="U3" s="946"/>
      <c r="V3" s="947" t="s">
        <v>107</v>
      </c>
      <c r="W3" s="948" t="s">
        <v>108</v>
      </c>
      <c r="X3" s="946" t="s">
        <v>109</v>
      </c>
      <c r="Y3" s="946"/>
      <c r="Z3" s="949" t="s">
        <v>110</v>
      </c>
      <c r="AA3" s="950"/>
      <c r="AB3" s="959" t="s">
        <v>111</v>
      </c>
      <c r="AC3" s="960"/>
      <c r="AD3" s="961" t="s">
        <v>112</v>
      </c>
      <c r="AE3" s="962"/>
      <c r="AF3" s="951" t="s">
        <v>102</v>
      </c>
      <c r="AG3" s="953" t="s">
        <v>104</v>
      </c>
      <c r="AH3" s="927" t="s">
        <v>105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504" t="s">
        <v>113</v>
      </c>
      <c r="U4" s="504" t="s">
        <v>114</v>
      </c>
      <c r="V4" s="946"/>
      <c r="W4" s="948"/>
      <c r="X4" s="498" t="s">
        <v>115</v>
      </c>
      <c r="Y4" s="498" t="s">
        <v>36</v>
      </c>
      <c r="Z4" s="504" t="s">
        <v>116</v>
      </c>
      <c r="AA4" s="504" t="s">
        <v>117</v>
      </c>
      <c r="AB4" s="960"/>
      <c r="AC4" s="960"/>
      <c r="AD4" s="504" t="s">
        <v>118</v>
      </c>
      <c r="AE4" s="85" t="s">
        <v>119</v>
      </c>
      <c r="AF4" s="951"/>
      <c r="AG4" s="953"/>
      <c r="AH4" s="927"/>
    </row>
    <row r="5" spans="1:34" ht="18.75" customHeight="1">
      <c r="A5" s="943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6181</v>
      </c>
      <c r="H5" s="92">
        <f t="shared" ref="H5:H16" si="0">F5*G5</f>
        <v>233827.22999999998</v>
      </c>
      <c r="I5" s="495"/>
      <c r="J5" s="94">
        <v>20</v>
      </c>
      <c r="K5" s="91">
        <v>2400</v>
      </c>
      <c r="L5" s="95">
        <f t="shared" ref="L5:L12" si="1">K5/J5</f>
        <v>120</v>
      </c>
      <c r="M5" s="496">
        <v>20</v>
      </c>
      <c r="N5" s="91">
        <f t="shared" ref="N5:N12" si="2">G5/W5*60</f>
        <v>2332.4528301886789</v>
      </c>
      <c r="O5" s="95">
        <f t="shared" ref="O5:O12" si="3">N5/M5</f>
        <v>116.62264150943395</v>
      </c>
      <c r="P5" s="97">
        <f t="shared" ref="P5:P12" si="4">M5-J5</f>
        <v>0</v>
      </c>
      <c r="Q5" s="98">
        <f t="shared" ref="Q5:Q12" si="5">O5-L5</f>
        <v>-3.3773584905660528</v>
      </c>
      <c r="R5" s="502">
        <f t="shared" ref="R5:R12" si="6">O5/L5</f>
        <v>0.97185534591194955</v>
      </c>
      <c r="S5" s="912">
        <f>R17</f>
        <v>0.91880005815700294</v>
      </c>
      <c r="T5" s="101">
        <v>0.25</v>
      </c>
      <c r="U5" s="101">
        <v>0.36041666666666666</v>
      </c>
      <c r="V5" s="498">
        <v>5</v>
      </c>
      <c r="W5" s="495">
        <f>(U5-T5)*24*60</f>
        <v>159</v>
      </c>
      <c r="X5" s="498"/>
      <c r="Y5" s="498"/>
      <c r="Z5" s="102"/>
      <c r="AA5" s="102"/>
      <c r="AB5" s="897"/>
      <c r="AC5" s="897"/>
      <c r="AD5" s="103">
        <v>1</v>
      </c>
      <c r="AE5" s="103"/>
      <c r="AF5" s="97">
        <f t="shared" ref="AF5:AF70" si="7">N5-K5</f>
        <v>-67.547169811321055</v>
      </c>
      <c r="AG5" s="502">
        <f t="shared" ref="AG5:AG70" si="8">N5/K5</f>
        <v>0.97185534591194955</v>
      </c>
      <c r="AH5" s="912">
        <f>AG17</f>
        <v>0.91305076159225929</v>
      </c>
    </row>
    <row r="6" spans="1:34" ht="19.2" customHeight="1">
      <c r="A6" s="944"/>
      <c r="B6" s="86" t="s">
        <v>237</v>
      </c>
      <c r="C6" s="87"/>
      <c r="D6" s="88" t="s">
        <v>123</v>
      </c>
      <c r="E6" s="89"/>
      <c r="F6" s="90">
        <v>35.89</v>
      </c>
      <c r="G6" s="91">
        <v>3030</v>
      </c>
      <c r="H6" s="92">
        <f t="shared" si="0"/>
        <v>108746.7</v>
      </c>
      <c r="I6" s="495"/>
      <c r="J6" s="94">
        <v>18</v>
      </c>
      <c r="K6" s="91">
        <v>2571</v>
      </c>
      <c r="L6" s="95">
        <f t="shared" si="1"/>
        <v>142.83333333333334</v>
      </c>
      <c r="M6" s="496">
        <v>17</v>
      </c>
      <c r="N6" s="91">
        <f t="shared" si="2"/>
        <v>2330.7692307692296</v>
      </c>
      <c r="O6" s="95">
        <f t="shared" si="3"/>
        <v>137.10407239818997</v>
      </c>
      <c r="P6" s="97">
        <f t="shared" si="4"/>
        <v>-1</v>
      </c>
      <c r="Q6" s="98">
        <f t="shared" si="5"/>
        <v>-5.7292609351433725</v>
      </c>
      <c r="R6" s="502">
        <f t="shared" si="6"/>
        <v>0.9598884882020301</v>
      </c>
      <c r="S6" s="912"/>
      <c r="T6" s="101">
        <v>0.37569444444444444</v>
      </c>
      <c r="U6" s="101">
        <v>0.42986111111111114</v>
      </c>
      <c r="V6" s="498">
        <v>22</v>
      </c>
      <c r="W6" s="495">
        <f t="shared" ref="W6:W17" si="9">(U6-T6)*24*60</f>
        <v>78.000000000000043</v>
      </c>
      <c r="X6" s="104">
        <v>0.36458333333333331</v>
      </c>
      <c r="Y6" s="104">
        <v>0.375</v>
      </c>
      <c r="Z6" s="105"/>
      <c r="AA6" s="105"/>
      <c r="AB6" s="897"/>
      <c r="AC6" s="897"/>
      <c r="AD6" s="511"/>
      <c r="AE6" s="511">
        <v>1</v>
      </c>
      <c r="AF6" s="97">
        <f t="shared" si="7"/>
        <v>-240.23076923077042</v>
      </c>
      <c r="AG6" s="502">
        <f t="shared" si="8"/>
        <v>0.90656134996858406</v>
      </c>
      <c r="AH6" s="912"/>
    </row>
    <row r="7" spans="1:34" ht="19.2" customHeight="1">
      <c r="A7" s="944"/>
      <c r="B7" s="86" t="s">
        <v>237</v>
      </c>
      <c r="C7" s="87"/>
      <c r="D7" s="88" t="s">
        <v>125</v>
      </c>
      <c r="E7" s="89"/>
      <c r="F7" s="90">
        <v>28.86</v>
      </c>
      <c r="G7" s="91">
        <v>1236</v>
      </c>
      <c r="H7" s="92">
        <f t="shared" si="0"/>
        <v>35670.959999999999</v>
      </c>
      <c r="I7" s="495"/>
      <c r="J7" s="94">
        <v>17</v>
      </c>
      <c r="K7" s="91">
        <v>2571</v>
      </c>
      <c r="L7" s="95">
        <f t="shared" si="1"/>
        <v>151.23529411764707</v>
      </c>
      <c r="M7" s="496">
        <v>17</v>
      </c>
      <c r="N7" s="91">
        <f t="shared" si="2"/>
        <v>2317.5000000000027</v>
      </c>
      <c r="O7" s="95">
        <f t="shared" si="3"/>
        <v>136.32352941176487</v>
      </c>
      <c r="P7" s="97">
        <f t="shared" si="4"/>
        <v>0</v>
      </c>
      <c r="Q7" s="98">
        <f t="shared" si="5"/>
        <v>-14.911764705882206</v>
      </c>
      <c r="R7" s="502">
        <f t="shared" si="6"/>
        <v>0.90140023337222963</v>
      </c>
      <c r="S7" s="912"/>
      <c r="T7" s="101">
        <v>0.43402777777777779</v>
      </c>
      <c r="U7" s="101">
        <v>0.45624999999999999</v>
      </c>
      <c r="V7" s="498">
        <v>6</v>
      </c>
      <c r="W7" s="495">
        <f t="shared" si="9"/>
        <v>31.999999999999964</v>
      </c>
      <c r="X7" s="104"/>
      <c r="Y7" s="104"/>
      <c r="Z7" s="105"/>
      <c r="AA7" s="105"/>
      <c r="AB7" s="897"/>
      <c r="AC7" s="897"/>
      <c r="AD7" s="511"/>
      <c r="AE7" s="511"/>
      <c r="AF7" s="97">
        <f t="shared" si="7"/>
        <v>-253.49999999999727</v>
      </c>
      <c r="AG7" s="502">
        <f t="shared" si="8"/>
        <v>0.90140023337222974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1041</v>
      </c>
      <c r="H8" s="92">
        <f t="shared" si="0"/>
        <v>38235.93</v>
      </c>
      <c r="I8" s="495"/>
      <c r="J8" s="94">
        <v>18</v>
      </c>
      <c r="K8" s="91">
        <v>2571</v>
      </c>
      <c r="L8" s="95">
        <f t="shared" si="1"/>
        <v>142.83333333333334</v>
      </c>
      <c r="M8" s="496">
        <v>18</v>
      </c>
      <c r="N8" s="91">
        <f t="shared" si="2"/>
        <v>2313.3333333333348</v>
      </c>
      <c r="O8" s="95">
        <f t="shared" si="3"/>
        <v>128.51851851851859</v>
      </c>
      <c r="P8" s="97">
        <f t="shared" si="4"/>
        <v>0</v>
      </c>
      <c r="Q8" s="98">
        <f t="shared" si="5"/>
        <v>-14.314814814814753</v>
      </c>
      <c r="R8" s="502">
        <f t="shared" si="6"/>
        <v>0.89977959289511256</v>
      </c>
      <c r="S8" s="912"/>
      <c r="T8" s="101">
        <v>0.46041666666666664</v>
      </c>
      <c r="U8" s="101">
        <v>0.47916666666666663</v>
      </c>
      <c r="V8" s="498">
        <v>6</v>
      </c>
      <c r="W8" s="495">
        <f t="shared" si="9"/>
        <v>26.999999999999986</v>
      </c>
      <c r="X8" s="104"/>
      <c r="Y8" s="104"/>
      <c r="Z8" s="105"/>
      <c r="AA8" s="105"/>
      <c r="AB8" s="897"/>
      <c r="AC8" s="897"/>
      <c r="AD8" s="511"/>
      <c r="AE8" s="511"/>
      <c r="AF8" s="97">
        <f t="shared" si="7"/>
        <v>-257.66666666666515</v>
      </c>
      <c r="AG8" s="502">
        <f t="shared" si="8"/>
        <v>0.89977959289511278</v>
      </c>
      <c r="AH8" s="912"/>
    </row>
    <row r="9" spans="1:34" ht="19.2" customHeight="1">
      <c r="A9" s="944"/>
      <c r="B9" s="86" t="s">
        <v>237</v>
      </c>
      <c r="C9" s="108"/>
      <c r="D9" s="88" t="s">
        <v>126</v>
      </c>
      <c r="E9" s="109"/>
      <c r="F9" s="90">
        <v>31.11</v>
      </c>
      <c r="G9" s="91">
        <v>2128</v>
      </c>
      <c r="H9" s="92">
        <f t="shared" si="0"/>
        <v>66202.080000000002</v>
      </c>
      <c r="I9" s="511"/>
      <c r="J9" s="94">
        <v>18</v>
      </c>
      <c r="K9" s="91">
        <v>2769</v>
      </c>
      <c r="L9" s="95">
        <f t="shared" si="1"/>
        <v>153.83333333333334</v>
      </c>
      <c r="M9" s="496">
        <v>19</v>
      </c>
      <c r="N9" s="91">
        <f t="shared" si="2"/>
        <v>2455.3846153846171</v>
      </c>
      <c r="O9" s="95">
        <f t="shared" si="3"/>
        <v>129.23076923076931</v>
      </c>
      <c r="P9" s="97">
        <f t="shared" si="4"/>
        <v>1</v>
      </c>
      <c r="Q9" s="98">
        <f t="shared" si="5"/>
        <v>-24.602564102564031</v>
      </c>
      <c r="R9" s="502">
        <f t="shared" si="6"/>
        <v>0.84007000583381997</v>
      </c>
      <c r="S9" s="912"/>
      <c r="T9" s="101">
        <v>0.51944444444444438</v>
      </c>
      <c r="U9" s="101">
        <v>0.55555555555555547</v>
      </c>
      <c r="V9" s="498">
        <v>5</v>
      </c>
      <c r="W9" s="495">
        <f t="shared" si="9"/>
        <v>51.999999999999972</v>
      </c>
      <c r="X9" s="104"/>
      <c r="Y9" s="104"/>
      <c r="Z9" s="105"/>
      <c r="AA9" s="105"/>
      <c r="AB9" s="897"/>
      <c r="AC9" s="897"/>
      <c r="AD9" s="511"/>
      <c r="AE9" s="511"/>
      <c r="AF9" s="97">
        <f t="shared" si="7"/>
        <v>-313.61538461538294</v>
      </c>
      <c r="AG9" s="502">
        <f t="shared" si="8"/>
        <v>0.8867405617134767</v>
      </c>
      <c r="AH9" s="912"/>
    </row>
    <row r="10" spans="1:34" ht="19.2" customHeight="1">
      <c r="A10" s="94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2875</v>
      </c>
      <c r="H10" s="92">
        <f t="shared" si="0"/>
        <v>110629.99999999999</v>
      </c>
      <c r="I10" s="495"/>
      <c r="J10" s="94">
        <v>19</v>
      </c>
      <c r="K10" s="91">
        <v>2769</v>
      </c>
      <c r="L10" s="95">
        <f t="shared" si="1"/>
        <v>145.73684210526315</v>
      </c>
      <c r="M10" s="496">
        <v>19</v>
      </c>
      <c r="N10" s="91">
        <f t="shared" si="2"/>
        <v>2499.9999999999973</v>
      </c>
      <c r="O10" s="95">
        <f t="shared" si="3"/>
        <v>131.5789473684209</v>
      </c>
      <c r="P10" s="97">
        <f t="shared" si="4"/>
        <v>0</v>
      </c>
      <c r="Q10" s="98">
        <f t="shared" si="5"/>
        <v>-14.157894736842252</v>
      </c>
      <c r="R10" s="502">
        <f t="shared" si="6"/>
        <v>0.90285301552907082</v>
      </c>
      <c r="S10" s="913"/>
      <c r="T10" s="101">
        <v>0.56041666666666656</v>
      </c>
      <c r="U10" s="101">
        <v>0.60833333333333328</v>
      </c>
      <c r="V10" s="498">
        <v>7</v>
      </c>
      <c r="W10" s="495">
        <f t="shared" si="9"/>
        <v>69.000000000000071</v>
      </c>
      <c r="X10" s="104"/>
      <c r="Y10" s="104"/>
      <c r="Z10" s="105"/>
      <c r="AA10" s="105"/>
      <c r="AB10" s="897"/>
      <c r="AC10" s="897"/>
      <c r="AD10" s="511">
        <v>1</v>
      </c>
      <c r="AE10" s="511"/>
      <c r="AF10" s="97">
        <f>N10-K10</f>
        <v>-269.00000000000273</v>
      </c>
      <c r="AG10" s="502">
        <f>N10/K10</f>
        <v>0.90285301552907093</v>
      </c>
      <c r="AH10" s="913"/>
    </row>
    <row r="11" spans="1:34" ht="19.2" customHeight="1">
      <c r="A11" s="94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4133</v>
      </c>
      <c r="H11" s="92">
        <f t="shared" si="0"/>
        <v>156227.4</v>
      </c>
      <c r="I11" s="495"/>
      <c r="J11" s="94">
        <v>20</v>
      </c>
      <c r="K11" s="91">
        <v>2769</v>
      </c>
      <c r="L11" s="95">
        <f t="shared" si="1"/>
        <v>138.44999999999999</v>
      </c>
      <c r="M11" s="496">
        <v>19</v>
      </c>
      <c r="N11" s="91">
        <f t="shared" si="2"/>
        <v>2556.4948453608258</v>
      </c>
      <c r="O11" s="95">
        <f t="shared" si="3"/>
        <v>134.55236028214873</v>
      </c>
      <c r="P11" s="97">
        <f t="shared" si="4"/>
        <v>-1</v>
      </c>
      <c r="Q11" s="98">
        <f t="shared" si="5"/>
        <v>-3.8976397178512627</v>
      </c>
      <c r="R11" s="502">
        <f t="shared" si="6"/>
        <v>0.97184803381833684</v>
      </c>
      <c r="S11" s="913"/>
      <c r="T11" s="101">
        <v>0.62361111111111101</v>
      </c>
      <c r="U11" s="101">
        <v>0.6909722222222221</v>
      </c>
      <c r="V11" s="498">
        <v>22</v>
      </c>
      <c r="W11" s="495">
        <f t="shared" si="9"/>
        <v>96.999999999999972</v>
      </c>
      <c r="X11" s="104">
        <v>0.61249999999999993</v>
      </c>
      <c r="Y11" s="104">
        <v>0.62222222222222223</v>
      </c>
      <c r="Z11" s="105"/>
      <c r="AA11" s="105"/>
      <c r="AB11" s="897"/>
      <c r="AC11" s="897"/>
      <c r="AD11" s="511"/>
      <c r="AE11" s="511"/>
      <c r="AF11" s="97">
        <f>N11-K11</f>
        <v>-212.50515463917418</v>
      </c>
      <c r="AG11" s="502">
        <f>N11/K11</f>
        <v>0.9232556321274199</v>
      </c>
      <c r="AH11" s="913"/>
    </row>
    <row r="12" spans="1:34" ht="19.2" customHeight="1">
      <c r="A12" s="945"/>
      <c r="B12" s="86" t="s">
        <v>239</v>
      </c>
      <c r="C12" s="87"/>
      <c r="D12" s="110" t="s">
        <v>135</v>
      </c>
      <c r="E12" s="89"/>
      <c r="F12" s="90">
        <v>38.39</v>
      </c>
      <c r="G12" s="91">
        <v>936.9</v>
      </c>
      <c r="H12" s="92">
        <f t="shared" si="0"/>
        <v>35967.591</v>
      </c>
      <c r="I12" s="495">
        <v>1</v>
      </c>
      <c r="J12" s="94">
        <v>17</v>
      </c>
      <c r="K12" s="91">
        <v>1565</v>
      </c>
      <c r="L12" s="95">
        <f t="shared" si="1"/>
        <v>92.058823529411768</v>
      </c>
      <c r="M12" s="496">
        <v>17</v>
      </c>
      <c r="N12" s="91">
        <f t="shared" si="2"/>
        <v>1441.3846153846146</v>
      </c>
      <c r="O12" s="95">
        <f t="shared" si="3"/>
        <v>84.787330316742029</v>
      </c>
      <c r="P12" s="97">
        <f t="shared" si="4"/>
        <v>0</v>
      </c>
      <c r="Q12" s="98">
        <f t="shared" si="5"/>
        <v>-7.2714932126697391</v>
      </c>
      <c r="R12" s="502">
        <f t="shared" si="6"/>
        <v>0.92101253379208592</v>
      </c>
      <c r="S12" s="913"/>
      <c r="T12" s="101">
        <v>0.69652777777777763</v>
      </c>
      <c r="U12" s="101">
        <v>0.72361111111111098</v>
      </c>
      <c r="V12" s="498">
        <v>8</v>
      </c>
      <c r="W12" s="495">
        <f t="shared" si="9"/>
        <v>39.000000000000021</v>
      </c>
      <c r="X12" s="104"/>
      <c r="Y12" s="104"/>
      <c r="Z12" s="105"/>
      <c r="AA12" s="105"/>
      <c r="AB12" s="897"/>
      <c r="AC12" s="897"/>
      <c r="AD12" s="511"/>
      <c r="AE12" s="511"/>
      <c r="AF12" s="97">
        <f t="shared" si="7"/>
        <v>-123.61538461538544</v>
      </c>
      <c r="AG12" s="502">
        <f t="shared" si="8"/>
        <v>0.92101253379208603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913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897"/>
      <c r="AC13" s="897"/>
      <c r="AD13" s="511"/>
      <c r="AE13" s="511"/>
      <c r="AF13" s="97">
        <f t="shared" si="7"/>
        <v>0</v>
      </c>
      <c r="AG13" s="502" t="e">
        <f t="shared" si="8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913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897"/>
      <c r="AC14" s="897"/>
      <c r="AD14" s="511"/>
      <c r="AE14" s="511"/>
      <c r="AF14" s="97">
        <f t="shared" si="7"/>
        <v>0</v>
      </c>
      <c r="AG14" s="502" t="e">
        <f t="shared" si="8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913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897"/>
      <c r="AC15" s="897"/>
      <c r="AD15" s="511"/>
      <c r="AE15" s="511"/>
      <c r="AF15" s="97">
        <f t="shared" si="7"/>
        <v>0</v>
      </c>
      <c r="AG15" s="502" t="e">
        <f t="shared" si="8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913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897"/>
      <c r="AC16" s="897"/>
      <c r="AD16" s="511"/>
      <c r="AE16" s="511"/>
      <c r="AF16" s="97">
        <f t="shared" si="7"/>
        <v>0</v>
      </c>
      <c r="AG16" s="502" t="e">
        <f t="shared" si="8"/>
        <v>#DIV/0!</v>
      </c>
      <c r="AH16" s="913"/>
    </row>
    <row r="17" spans="1:34" ht="19.2" customHeight="1">
      <c r="A17" s="945"/>
      <c r="B17" s="120">
        <v>0</v>
      </c>
      <c r="C17" s="120" t="s">
        <v>129</v>
      </c>
      <c r="D17" s="907" t="s">
        <v>130</v>
      </c>
      <c r="E17" s="907"/>
      <c r="F17" s="121"/>
      <c r="G17" s="122"/>
      <c r="H17" s="123"/>
      <c r="I17" s="124"/>
      <c r="J17" s="122">
        <v>18.375</v>
      </c>
      <c r="K17" s="122">
        <v>2498.125</v>
      </c>
      <c r="L17" s="125">
        <f t="shared" ref="L17:O17" si="10">AVERAGE(L5:L16)</f>
        <v>135.87261996904024</v>
      </c>
      <c r="M17" s="126">
        <f t="shared" si="10"/>
        <v>18.25</v>
      </c>
      <c r="N17" s="122">
        <f t="shared" si="10"/>
        <v>2280.9149338026627</v>
      </c>
      <c r="O17" s="125">
        <f t="shared" si="10"/>
        <v>124.83977112949853</v>
      </c>
      <c r="P17" s="127">
        <f t="shared" ref="P17:P24" si="11">M17-J17</f>
        <v>-0.125</v>
      </c>
      <c r="Q17" s="128">
        <f t="shared" ref="Q17:Q24" si="12">O17-L17</f>
        <v>-11.032848839541714</v>
      </c>
      <c r="R17" s="129">
        <f>O17/L17</f>
        <v>0.91880005815700294</v>
      </c>
      <c r="S17" s="913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2</v>
      </c>
      <c r="AE17" s="133">
        <f>SUM(AE5:AE16)</f>
        <v>1</v>
      </c>
      <c r="AF17" s="127">
        <f t="shared" si="7"/>
        <v>-217.21006619733726</v>
      </c>
      <c r="AG17" s="503">
        <f t="shared" si="8"/>
        <v>0.91305076159225929</v>
      </c>
      <c r="AH17" s="913"/>
    </row>
    <row r="18" spans="1:34" ht="19.2" customHeight="1">
      <c r="A18" s="895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354</v>
      </c>
      <c r="H18" s="140">
        <f t="shared" ref="H18:H29" si="13">F18*G18</f>
        <v>9735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1517.1428571428582</v>
      </c>
      <c r="O18" s="142">
        <f t="shared" ref="O18:O24" si="16">N18/M18</f>
        <v>126.42857142857152</v>
      </c>
      <c r="P18" s="105">
        <f t="shared" si="11"/>
        <v>0</v>
      </c>
      <c r="Q18" s="143">
        <f t="shared" si="12"/>
        <v>-40.238095238095141</v>
      </c>
      <c r="R18" s="505">
        <f t="shared" ref="R18:R24" si="17">O18/L18</f>
        <v>0.75857142857142912</v>
      </c>
      <c r="S18" s="896">
        <f>R30</f>
        <v>0.87384526520042771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897"/>
      <c r="AC18" s="897"/>
      <c r="AD18" s="511"/>
      <c r="AE18" s="511"/>
      <c r="AF18" s="147">
        <f t="shared" si="7"/>
        <v>-482.85714285714175</v>
      </c>
      <c r="AG18" s="148">
        <f t="shared" si="8"/>
        <v>0.75857142857142912</v>
      </c>
      <c r="AH18" s="938">
        <f>AG30</f>
        <v>0.8823216288309107</v>
      </c>
    </row>
    <row r="19" spans="1:34" ht="19.2" customHeight="1">
      <c r="A19" s="895"/>
      <c r="B19" s="509" t="s">
        <v>239</v>
      </c>
      <c r="C19" s="508"/>
      <c r="D19" s="137" t="s">
        <v>133</v>
      </c>
      <c r="E19" s="138"/>
      <c r="F19" s="90">
        <v>53.27</v>
      </c>
      <c r="G19" s="107">
        <v>1630</v>
      </c>
      <c r="H19" s="140">
        <f t="shared" si="13"/>
        <v>86830.1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1339.7260273972606</v>
      </c>
      <c r="O19" s="153">
        <f t="shared" si="16"/>
        <v>78.807413376309455</v>
      </c>
      <c r="P19" s="105">
        <f t="shared" si="11"/>
        <v>0</v>
      </c>
      <c r="Q19" s="143">
        <f t="shared" si="12"/>
        <v>-13.251410153102313</v>
      </c>
      <c r="R19" s="505">
        <f t="shared" si="17"/>
        <v>0.85605496958291416</v>
      </c>
      <c r="S19" s="896"/>
      <c r="T19" s="101">
        <v>0.1388888888888889</v>
      </c>
      <c r="U19" s="101">
        <v>0.18958333333333333</v>
      </c>
      <c r="V19" s="511">
        <v>6</v>
      </c>
      <c r="W19" s="146">
        <f>(U19-T19)*24*60</f>
        <v>72.999999999999986</v>
      </c>
      <c r="X19" s="154"/>
      <c r="Y19" s="154"/>
      <c r="Z19" s="105"/>
      <c r="AA19" s="105"/>
      <c r="AB19" s="897"/>
      <c r="AC19" s="897"/>
      <c r="AD19" s="511"/>
      <c r="AE19" s="511"/>
      <c r="AF19" s="97">
        <f t="shared" si="7"/>
        <v>-225.27397260273938</v>
      </c>
      <c r="AG19" s="502">
        <f t="shared" si="8"/>
        <v>0.85605496958291416</v>
      </c>
      <c r="AH19" s="939"/>
    </row>
    <row r="20" spans="1:34" ht="19.2" customHeight="1">
      <c r="A20" s="895"/>
      <c r="B20" s="509" t="s">
        <v>239</v>
      </c>
      <c r="C20" s="108"/>
      <c r="D20" s="88" t="s">
        <v>134</v>
      </c>
      <c r="E20" s="138"/>
      <c r="F20" s="90">
        <v>49.91</v>
      </c>
      <c r="G20" s="107">
        <v>1770</v>
      </c>
      <c r="H20" s="140">
        <f t="shared" si="13"/>
        <v>88340.7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1454.794520547945</v>
      </c>
      <c r="O20" s="153">
        <f t="shared" si="16"/>
        <v>85.576148267526179</v>
      </c>
      <c r="P20" s="105">
        <f t="shared" si="11"/>
        <v>0</v>
      </c>
      <c r="Q20" s="143">
        <f t="shared" si="12"/>
        <v>-6.4826752618855892</v>
      </c>
      <c r="R20" s="505">
        <f t="shared" si="17"/>
        <v>0.92958116328942175</v>
      </c>
      <c r="S20" s="896"/>
      <c r="T20" s="101">
        <v>0.19444444444444445</v>
      </c>
      <c r="U20" s="101">
        <v>0.24513888888888891</v>
      </c>
      <c r="V20" s="511">
        <v>7</v>
      </c>
      <c r="W20" s="146">
        <f t="shared" ref="W20:W29" si="18">(U20-T20)*24*60</f>
        <v>73.000000000000014</v>
      </c>
      <c r="X20" s="154"/>
      <c r="Y20" s="154"/>
      <c r="Z20" s="105"/>
      <c r="AA20" s="105"/>
      <c r="AB20" s="897"/>
      <c r="AC20" s="897"/>
      <c r="AD20" s="511"/>
      <c r="AE20" s="511"/>
      <c r="AF20" s="147">
        <f t="shared" si="7"/>
        <v>-110.20547945205499</v>
      </c>
      <c r="AG20" s="148">
        <f t="shared" si="8"/>
        <v>0.92958116328942175</v>
      </c>
      <c r="AH20" s="939"/>
    </row>
    <row r="21" spans="1:34" ht="19.2" customHeight="1">
      <c r="A21" s="895"/>
      <c r="B21" s="509" t="s">
        <v>239</v>
      </c>
      <c r="C21" s="155"/>
      <c r="D21" s="156" t="s">
        <v>136</v>
      </c>
      <c r="E21" s="89"/>
      <c r="F21" s="90">
        <v>44.3</v>
      </c>
      <c r="G21" s="91">
        <v>1600</v>
      </c>
      <c r="H21" s="140">
        <f t="shared" si="13"/>
        <v>70880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1432.8358208955224</v>
      </c>
      <c r="O21" s="153">
        <f t="shared" si="16"/>
        <v>79.601990049751237</v>
      </c>
      <c r="P21" s="105">
        <f t="shared" si="11"/>
        <v>0</v>
      </c>
      <c r="Q21" s="143">
        <f t="shared" si="12"/>
        <v>-7.3424543946932062</v>
      </c>
      <c r="R21" s="505">
        <f t="shared" si="17"/>
        <v>0.9155500453006532</v>
      </c>
      <c r="S21" s="896"/>
      <c r="T21" s="101">
        <v>0.26041666666666669</v>
      </c>
      <c r="U21" s="101">
        <v>0.30694444444444446</v>
      </c>
      <c r="V21" s="511">
        <v>22</v>
      </c>
      <c r="W21" s="146">
        <f t="shared" si="18"/>
        <v>67</v>
      </c>
      <c r="X21" s="154">
        <v>0.25</v>
      </c>
      <c r="Y21" s="154">
        <v>0.25972222222222224</v>
      </c>
      <c r="Z21" s="105"/>
      <c r="AA21" s="105"/>
      <c r="AB21" s="897"/>
      <c r="AC21" s="897"/>
      <c r="AD21" s="511"/>
      <c r="AE21" s="511"/>
      <c r="AF21" s="97">
        <f t="shared" si="7"/>
        <v>-132.16417910447763</v>
      </c>
      <c r="AG21" s="502">
        <f t="shared" si="8"/>
        <v>0.91555004530065331</v>
      </c>
      <c r="AH21" s="940"/>
    </row>
    <row r="22" spans="1:34" ht="19.2" customHeight="1">
      <c r="A22" s="895"/>
      <c r="B22" s="509" t="s">
        <v>239</v>
      </c>
      <c r="C22" s="155"/>
      <c r="D22" s="88" t="s">
        <v>135</v>
      </c>
      <c r="E22" s="89"/>
      <c r="F22" s="90">
        <v>38.39</v>
      </c>
      <c r="G22" s="91">
        <v>2186.1</v>
      </c>
      <c r="H22" s="140">
        <f t="shared" si="13"/>
        <v>83924.379000000001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1425.7173913043478</v>
      </c>
      <c r="O22" s="153">
        <f t="shared" si="16"/>
        <v>83.865728900255746</v>
      </c>
      <c r="P22" s="105">
        <f t="shared" si="11"/>
        <v>0</v>
      </c>
      <c r="Q22" s="143">
        <f t="shared" si="12"/>
        <v>-8.1930946291560218</v>
      </c>
      <c r="R22" s="505">
        <f t="shared" si="17"/>
        <v>0.91100152798999845</v>
      </c>
      <c r="S22" s="896"/>
      <c r="T22" s="101">
        <v>0.31111111111111112</v>
      </c>
      <c r="U22" s="101">
        <v>0.375</v>
      </c>
      <c r="V22" s="511">
        <v>6</v>
      </c>
      <c r="W22" s="146">
        <f t="shared" si="18"/>
        <v>92</v>
      </c>
      <c r="X22" s="154"/>
      <c r="Y22" s="154"/>
      <c r="Z22" s="105"/>
      <c r="AA22" s="105"/>
      <c r="AB22" s="897"/>
      <c r="AC22" s="897"/>
      <c r="AD22" s="511">
        <v>1</v>
      </c>
      <c r="AE22" s="511"/>
      <c r="AF22" s="147">
        <f t="shared" si="7"/>
        <v>-139.28260869565224</v>
      </c>
      <c r="AG22" s="148">
        <f t="shared" si="8"/>
        <v>0.91100152798999856</v>
      </c>
      <c r="AH22" s="940"/>
    </row>
    <row r="23" spans="1:34" ht="19.2" customHeight="1">
      <c r="A23" s="895"/>
      <c r="B23" s="509" t="s">
        <v>239</v>
      </c>
      <c r="C23" s="155"/>
      <c r="D23" s="88" t="s">
        <v>137</v>
      </c>
      <c r="E23" s="89"/>
      <c r="F23" s="90">
        <v>49.91</v>
      </c>
      <c r="G23" s="91">
        <v>3113.3900000000003</v>
      </c>
      <c r="H23" s="140">
        <f t="shared" si="13"/>
        <v>155389.29490000001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1448.0883720930233</v>
      </c>
      <c r="O23" s="153">
        <f t="shared" si="16"/>
        <v>85.181668946648429</v>
      </c>
      <c r="P23" s="105">
        <f t="shared" si="11"/>
        <v>0</v>
      </c>
      <c r="Q23" s="143">
        <f t="shared" si="12"/>
        <v>-6.8771545827633389</v>
      </c>
      <c r="R23" s="505">
        <f t="shared" si="17"/>
        <v>0.92529608440448774</v>
      </c>
      <c r="S23" s="896"/>
      <c r="T23" s="101">
        <v>0.37986111111111109</v>
      </c>
      <c r="U23" s="101">
        <v>0.46944444444444444</v>
      </c>
      <c r="V23" s="511">
        <v>7</v>
      </c>
      <c r="W23" s="146">
        <f t="shared" si="18"/>
        <v>129.00000000000003</v>
      </c>
      <c r="X23" s="154"/>
      <c r="Y23" s="154"/>
      <c r="Z23" s="105"/>
      <c r="AA23" s="105"/>
      <c r="AB23" s="897"/>
      <c r="AC23" s="897"/>
      <c r="AD23" s="511"/>
      <c r="AE23" s="511">
        <v>1</v>
      </c>
      <c r="AF23" s="97">
        <f t="shared" si="7"/>
        <v>-116.91162790697672</v>
      </c>
      <c r="AG23" s="502">
        <f t="shared" si="8"/>
        <v>0.92529608440448774</v>
      </c>
      <c r="AH23" s="940"/>
    </row>
    <row r="24" spans="1:34" ht="19.2" customHeight="1">
      <c r="A24" s="895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1879</v>
      </c>
      <c r="H24" s="140">
        <f t="shared" si="13"/>
        <v>69015.67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2168.0769230769242</v>
      </c>
      <c r="O24" s="153">
        <f t="shared" si="16"/>
        <v>120.44871794871801</v>
      </c>
      <c r="P24" s="105">
        <f t="shared" si="11"/>
        <v>0</v>
      </c>
      <c r="Q24" s="143">
        <f t="shared" si="12"/>
        <v>-12.88461538461533</v>
      </c>
      <c r="R24" s="505">
        <f t="shared" si="17"/>
        <v>0.90336538461538507</v>
      </c>
      <c r="S24" s="896"/>
      <c r="T24" s="101">
        <v>0.50972222222222219</v>
      </c>
      <c r="U24" s="101">
        <v>0.54583333333333328</v>
      </c>
      <c r="V24" s="511">
        <v>5</v>
      </c>
      <c r="W24" s="146">
        <f t="shared" si="18"/>
        <v>51.999999999999972</v>
      </c>
      <c r="X24" s="154"/>
      <c r="Y24" s="154"/>
      <c r="Z24" s="105"/>
      <c r="AA24" s="105"/>
      <c r="AB24" s="897"/>
      <c r="AC24" s="897"/>
      <c r="AD24" s="511"/>
      <c r="AE24" s="511"/>
      <c r="AF24" s="147">
        <f t="shared" si="7"/>
        <v>-231.92307692307577</v>
      </c>
      <c r="AG24" s="148">
        <f t="shared" si="8"/>
        <v>0.90336538461538507</v>
      </c>
      <c r="AH24" s="940"/>
    </row>
    <row r="25" spans="1:34" ht="19.2" customHeight="1">
      <c r="A25" s="895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896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897"/>
      <c r="AC25" s="897"/>
      <c r="AD25" s="511"/>
      <c r="AE25" s="511"/>
      <c r="AF25" s="97">
        <f t="shared" si="7"/>
        <v>0</v>
      </c>
      <c r="AG25" s="502" t="e">
        <f t="shared" si="8"/>
        <v>#DIV/0!</v>
      </c>
      <c r="AH25" s="940"/>
    </row>
    <row r="26" spans="1:34" ht="19.2" customHeight="1">
      <c r="A26" s="895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896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897"/>
      <c r="AC26" s="897"/>
      <c r="AD26" s="511"/>
      <c r="AE26" s="511"/>
      <c r="AF26" s="147">
        <f t="shared" si="7"/>
        <v>0</v>
      </c>
      <c r="AG26" s="148" t="e">
        <f t="shared" si="8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896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897"/>
      <c r="AC27" s="897"/>
      <c r="AD27" s="511"/>
      <c r="AE27" s="511"/>
      <c r="AF27" s="97">
        <f t="shared" si="7"/>
        <v>0</v>
      </c>
      <c r="AG27" s="502" t="e">
        <f t="shared" si="8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896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897"/>
      <c r="AC28" s="897"/>
      <c r="AD28" s="511"/>
      <c r="AE28" s="511"/>
      <c r="AF28" s="147">
        <f t="shared" si="7"/>
        <v>0</v>
      </c>
      <c r="AG28" s="148" t="e">
        <f t="shared" si="8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896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897"/>
      <c r="AC29" s="897"/>
      <c r="AD29" s="511"/>
      <c r="AE29" s="511"/>
      <c r="AF29" s="97">
        <f t="shared" si="7"/>
        <v>0</v>
      </c>
      <c r="AG29" s="502"/>
      <c r="AH29" s="940"/>
    </row>
    <row r="30" spans="1:34" ht="19.2" customHeight="1">
      <c r="A30" s="895"/>
      <c r="B30" s="159">
        <v>0</v>
      </c>
      <c r="C30" s="160" t="s">
        <v>140</v>
      </c>
      <c r="D30" s="942" t="s">
        <v>130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1540.9117017796975</v>
      </c>
      <c r="O30" s="164">
        <f t="shared" si="19"/>
        <v>94.272891273968654</v>
      </c>
      <c r="P30" s="105">
        <f t="shared" ref="P30:P36" si="20">M30-J30</f>
        <v>0</v>
      </c>
      <c r="Q30" s="143">
        <f t="shared" ref="Q30:Q36" si="21">O30-L30</f>
        <v>-13.609928520615853</v>
      </c>
      <c r="R30" s="165">
        <f t="shared" ref="R30:R36" si="22">O30/L30</f>
        <v>0.87384526520042771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1</v>
      </c>
      <c r="AF30" s="168">
        <f t="shared" si="7"/>
        <v>-205.51686964887381</v>
      </c>
      <c r="AG30" s="169">
        <f t="shared" ref="AG30" si="23">N30/K30</f>
        <v>0.8823216288309107</v>
      </c>
      <c r="AH30" s="941"/>
    </row>
    <row r="31" spans="1:34" ht="19.2" customHeight="1">
      <c r="A31" s="93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4">F31*G31</f>
        <v>42924.7</v>
      </c>
      <c r="I31" s="103"/>
      <c r="J31" s="175">
        <v>12</v>
      </c>
      <c r="K31" s="152">
        <v>2000</v>
      </c>
      <c r="L31" s="153">
        <f t="shared" ref="L31:L36" si="25">K31/J31</f>
        <v>166.66666666666666</v>
      </c>
      <c r="M31" s="115">
        <v>12</v>
      </c>
      <c r="N31" s="176">
        <f t="shared" ref="N31:N36" si="26">G31/W31*60</f>
        <v>1518.5624999999995</v>
      </c>
      <c r="O31" s="177">
        <f t="shared" ref="O31:O36" si="27">N31/M31</f>
        <v>126.54687499999996</v>
      </c>
      <c r="P31" s="178">
        <f t="shared" si="20"/>
        <v>0</v>
      </c>
      <c r="Q31" s="179">
        <f t="shared" si="21"/>
        <v>-40.1197916666667</v>
      </c>
      <c r="R31" s="506">
        <f t="shared" si="22"/>
        <v>0.7592812499999998</v>
      </c>
      <c r="S31" s="933">
        <f>R43</f>
        <v>0.88505732673946658</v>
      </c>
      <c r="T31" s="181">
        <v>0.125</v>
      </c>
      <c r="U31" s="181">
        <v>0.16944444444444445</v>
      </c>
      <c r="V31" s="182">
        <v>5</v>
      </c>
      <c r="W31" s="183">
        <f t="shared" ref="W31:W42" si="28">(U31-T31)*24*60</f>
        <v>64.000000000000014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7"/>
        <v>-481.43750000000045</v>
      </c>
      <c r="AG31" s="184">
        <f t="shared" si="8"/>
        <v>0.7592812499999998</v>
      </c>
      <c r="AH31" s="911">
        <f>AG43</f>
        <v>0.88083854424463648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2604.6999999999998</v>
      </c>
      <c r="H32" s="140">
        <f t="shared" si="24"/>
        <v>89158.880999999979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2083.7599999999993</v>
      </c>
      <c r="O32" s="95">
        <f t="shared" si="27"/>
        <v>160.28923076923073</v>
      </c>
      <c r="P32" s="178">
        <f t="shared" si="20"/>
        <v>0</v>
      </c>
      <c r="Q32" s="98">
        <f t="shared" si="21"/>
        <v>-12.787692307692339</v>
      </c>
      <c r="R32" s="502">
        <f t="shared" si="22"/>
        <v>0.92611555555555536</v>
      </c>
      <c r="S32" s="896"/>
      <c r="T32" s="101">
        <v>0.17291666666666666</v>
      </c>
      <c r="U32" s="101">
        <v>0.22500000000000001</v>
      </c>
      <c r="V32" s="182">
        <v>5</v>
      </c>
      <c r="W32" s="146">
        <f t="shared" si="28"/>
        <v>75.000000000000014</v>
      </c>
      <c r="X32" s="188"/>
      <c r="Y32" s="188"/>
      <c r="Z32" s="189"/>
      <c r="AA32" s="189"/>
      <c r="AB32" s="897"/>
      <c r="AC32" s="897"/>
      <c r="AD32" s="511">
        <v>1</v>
      </c>
      <c r="AE32" s="511"/>
      <c r="AF32" s="97">
        <f t="shared" si="7"/>
        <v>-166.24000000000069</v>
      </c>
      <c r="AG32" s="502">
        <f t="shared" si="8"/>
        <v>0.92611555555555525</v>
      </c>
      <c r="AH32" s="912"/>
    </row>
    <row r="33" spans="1:34" ht="19.2" customHeight="1">
      <c r="A33" s="925"/>
      <c r="B33" s="186" t="s">
        <v>240</v>
      </c>
      <c r="C33" s="511"/>
      <c r="D33" s="88" t="s">
        <v>144</v>
      </c>
      <c r="E33" s="138"/>
      <c r="F33" s="90">
        <v>35.83</v>
      </c>
      <c r="G33" s="173">
        <v>3777.2</v>
      </c>
      <c r="H33" s="140">
        <f t="shared" si="24"/>
        <v>135337.076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2060.2909090909084</v>
      </c>
      <c r="O33" s="95">
        <f t="shared" si="27"/>
        <v>187.29917355371893</v>
      </c>
      <c r="P33" s="178">
        <f t="shared" si="20"/>
        <v>0</v>
      </c>
      <c r="Q33" s="98">
        <f t="shared" si="21"/>
        <v>-17.246280991735603</v>
      </c>
      <c r="R33" s="502">
        <f t="shared" si="22"/>
        <v>0.91568484848484821</v>
      </c>
      <c r="S33" s="896"/>
      <c r="T33" s="101">
        <v>0.22986111111111113</v>
      </c>
      <c r="U33" s="101">
        <v>0.30625000000000002</v>
      </c>
      <c r="V33" s="182">
        <v>7</v>
      </c>
      <c r="W33" s="146">
        <f t="shared" si="28"/>
        <v>110.00000000000001</v>
      </c>
      <c r="X33" s="188"/>
      <c r="Y33" s="188"/>
      <c r="Z33" s="189"/>
      <c r="AA33" s="189"/>
      <c r="AB33" s="897"/>
      <c r="AC33" s="897"/>
      <c r="AD33" s="511">
        <v>1</v>
      </c>
      <c r="AE33" s="511"/>
      <c r="AF33" s="97">
        <f t="shared" si="7"/>
        <v>-189.70909090909163</v>
      </c>
      <c r="AG33" s="190">
        <f t="shared" si="8"/>
        <v>0.91568484848484821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2103</v>
      </c>
      <c r="H34" s="140">
        <f t="shared" si="24"/>
        <v>90723.42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1371.5217391304348</v>
      </c>
      <c r="O34" s="95">
        <f t="shared" si="27"/>
        <v>85.720108695652172</v>
      </c>
      <c r="P34" s="178">
        <f t="shared" si="20"/>
        <v>-1</v>
      </c>
      <c r="Q34" s="98">
        <f t="shared" si="21"/>
        <v>-2.5151854219948859</v>
      </c>
      <c r="R34" s="502">
        <f t="shared" si="22"/>
        <v>0.9714945652173913</v>
      </c>
      <c r="S34" s="896"/>
      <c r="T34" s="101">
        <v>0.32222222222222224</v>
      </c>
      <c r="U34" s="101">
        <v>0.38611111111111113</v>
      </c>
      <c r="V34" s="193">
        <v>23</v>
      </c>
      <c r="W34" s="146">
        <f t="shared" si="28"/>
        <v>92</v>
      </c>
      <c r="X34" s="188">
        <v>0.31111111111111112</v>
      </c>
      <c r="Y34" s="188">
        <v>0.32083333333333336</v>
      </c>
      <c r="Z34" s="189"/>
      <c r="AA34" s="189"/>
      <c r="AB34" s="897"/>
      <c r="AC34" s="897"/>
      <c r="AD34" s="511"/>
      <c r="AE34" s="511"/>
      <c r="AF34" s="97">
        <f t="shared" si="7"/>
        <v>-128.47826086956525</v>
      </c>
      <c r="AG34" s="190">
        <f t="shared" si="8"/>
        <v>0.91434782608695653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2670</v>
      </c>
      <c r="H35" s="140">
        <f t="shared" si="24"/>
        <v>132218.4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1417.6991150442477</v>
      </c>
      <c r="O35" s="95">
        <f t="shared" si="27"/>
        <v>78.761061946902657</v>
      </c>
      <c r="P35" s="178">
        <f t="shared" si="20"/>
        <v>0</v>
      </c>
      <c r="Q35" s="98">
        <f t="shared" si="21"/>
        <v>-8.1833824975417855</v>
      </c>
      <c r="R35" s="502">
        <f t="shared" si="22"/>
        <v>0.90587802878226698</v>
      </c>
      <c r="S35" s="896"/>
      <c r="T35" s="101">
        <v>0.39097222222222222</v>
      </c>
      <c r="U35" s="101">
        <v>0.46944444444444444</v>
      </c>
      <c r="V35" s="173">
        <v>7</v>
      </c>
      <c r="W35" s="146">
        <f t="shared" si="28"/>
        <v>113</v>
      </c>
      <c r="X35" s="188"/>
      <c r="Y35" s="188"/>
      <c r="Z35" s="189"/>
      <c r="AA35" s="189"/>
      <c r="AB35" s="897"/>
      <c r="AC35" s="897"/>
      <c r="AD35" s="511"/>
      <c r="AE35" s="511"/>
      <c r="AF35" s="178">
        <f t="shared" si="7"/>
        <v>-147.30088495575228</v>
      </c>
      <c r="AG35" s="184">
        <f t="shared" si="8"/>
        <v>0.90587802878226686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1780</v>
      </c>
      <c r="H36" s="140">
        <f t="shared" si="24"/>
        <v>88145.600000000006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1351.8987341772145</v>
      </c>
      <c r="O36" s="95">
        <f t="shared" si="27"/>
        <v>75.105485232067466</v>
      </c>
      <c r="P36" s="178">
        <f t="shared" si="20"/>
        <v>0</v>
      </c>
      <c r="Q36" s="98">
        <f t="shared" si="21"/>
        <v>-11.838959212376977</v>
      </c>
      <c r="R36" s="502">
        <f t="shared" si="22"/>
        <v>0.86383305698224566</v>
      </c>
      <c r="S36" s="896"/>
      <c r="T36" s="101">
        <v>0.50902777777777775</v>
      </c>
      <c r="U36" s="101">
        <v>0.56388888888888888</v>
      </c>
      <c r="V36" s="173">
        <v>4</v>
      </c>
      <c r="W36" s="146">
        <f t="shared" si="28"/>
        <v>79.000000000000043</v>
      </c>
      <c r="X36" s="188"/>
      <c r="Y36" s="188"/>
      <c r="Z36" s="189"/>
      <c r="AA36" s="189"/>
      <c r="AB36" s="897"/>
      <c r="AC36" s="897"/>
      <c r="AD36" s="511"/>
      <c r="AE36" s="511"/>
      <c r="AF36" s="97">
        <f t="shared" si="7"/>
        <v>-213.10126582278554</v>
      </c>
      <c r="AG36" s="502">
        <f t="shared" si="8"/>
        <v>0.86383305698224566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4"/>
        <v>0</v>
      </c>
      <c r="I37" s="511"/>
      <c r="J37" s="175"/>
      <c r="K37" s="152"/>
      <c r="L37" s="153"/>
      <c r="M37" s="194"/>
      <c r="N37" s="91"/>
      <c r="O37" s="95"/>
      <c r="P37" s="178"/>
      <c r="Q37" s="98"/>
      <c r="R37" s="502"/>
      <c r="S37" s="896"/>
      <c r="T37" s="101"/>
      <c r="U37" s="101"/>
      <c r="V37" s="173"/>
      <c r="W37" s="146">
        <f t="shared" si="28"/>
        <v>0</v>
      </c>
      <c r="X37" s="188"/>
      <c r="Y37" s="188"/>
      <c r="Z37" s="189"/>
      <c r="AA37" s="189"/>
      <c r="AB37" s="897"/>
      <c r="AC37" s="897"/>
      <c r="AD37" s="511"/>
      <c r="AE37" s="511"/>
      <c r="AF37" s="97">
        <f t="shared" si="7"/>
        <v>0</v>
      </c>
      <c r="AG37" s="190" t="e">
        <f t="shared" si="8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896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897"/>
      <c r="AC38" s="897"/>
      <c r="AD38" s="511"/>
      <c r="AE38" s="511"/>
      <c r="AF38" s="97">
        <f t="shared" si="7"/>
        <v>0</v>
      </c>
      <c r="AG38" s="190" t="e">
        <f t="shared" si="8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896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897"/>
      <c r="AC39" s="897"/>
      <c r="AD39" s="511"/>
      <c r="AE39" s="511"/>
      <c r="AF39" s="178">
        <f t="shared" si="7"/>
        <v>0</v>
      </c>
      <c r="AG39" s="184" t="e">
        <f t="shared" si="8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896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897"/>
      <c r="AC40" s="897"/>
      <c r="AD40" s="511"/>
      <c r="AE40" s="511"/>
      <c r="AF40" s="97">
        <f t="shared" si="7"/>
        <v>0</v>
      </c>
      <c r="AG40" s="502" t="e">
        <f t="shared" si="8"/>
        <v>#DIV/0!</v>
      </c>
      <c r="AH40" s="913"/>
    </row>
    <row r="41" spans="1:34" ht="19.2" customHeight="1">
      <c r="A41" s="925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896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897"/>
      <c r="AC41" s="897"/>
      <c r="AD41" s="511"/>
      <c r="AE41" s="511"/>
      <c r="AF41" s="97"/>
      <c r="AG41" s="200"/>
      <c r="AH41" s="913"/>
    </row>
    <row r="42" spans="1:34" ht="19.2" customHeight="1">
      <c r="A42" s="925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896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897"/>
      <c r="AC42" s="897"/>
      <c r="AD42" s="511"/>
      <c r="AE42" s="511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146</v>
      </c>
      <c r="D43" s="893" t="s">
        <v>130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f t="shared" ref="L43:O43" si="29">AVERAGE(L31:L42)</f>
        <v>134.40220454926336</v>
      </c>
      <c r="M43" s="126">
        <f t="shared" si="29"/>
        <v>14.666666666666666</v>
      </c>
      <c r="N43" s="126">
        <f t="shared" si="29"/>
        <v>1633.9554995738006</v>
      </c>
      <c r="O43" s="164">
        <f t="shared" si="29"/>
        <v>118.953655866262</v>
      </c>
      <c r="P43" s="105">
        <f>M43-J43</f>
        <v>-0.16666666666666785</v>
      </c>
      <c r="Q43" s="143">
        <f>N43-K43</f>
        <v>-221.04450042619942</v>
      </c>
      <c r="R43" s="165">
        <f t="shared" ref="R43:R51" si="30">O43/L43</f>
        <v>0.88505732673946658</v>
      </c>
      <c r="S43" s="896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2</v>
      </c>
      <c r="AE43" s="167">
        <f>SUM(AE31:AE42)</f>
        <v>0</v>
      </c>
      <c r="AF43" s="97">
        <f t="shared" ref="AF43:AF54" si="31">N43-K43</f>
        <v>-221.04450042619942</v>
      </c>
      <c r="AG43" s="503">
        <f t="shared" si="8"/>
        <v>0.88083854424463648</v>
      </c>
      <c r="AH43" s="913"/>
    </row>
    <row r="44" spans="1:34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1855</v>
      </c>
      <c r="H44" s="92">
        <f>F44*G44</f>
        <v>45874.15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2099.9999999999995</v>
      </c>
      <c r="O44" s="208">
        <f t="shared" ref="O44:O51" si="34">N44/M44</f>
        <v>419.99999999999989</v>
      </c>
      <c r="P44" s="102">
        <f t="shared" ref="P44:P51" si="35">M44-J44</f>
        <v>1</v>
      </c>
      <c r="Q44" s="209">
        <f t="shared" ref="Q44:Q51" si="36">O44-L44</f>
        <v>-80.000000000000114</v>
      </c>
      <c r="R44" s="210">
        <f t="shared" si="30"/>
        <v>0.83999999999999975</v>
      </c>
      <c r="S44" s="912">
        <f>R56</f>
        <v>0.89737452528228812</v>
      </c>
      <c r="T44" s="181">
        <v>0.125</v>
      </c>
      <c r="U44" s="181">
        <v>0.16180555555555556</v>
      </c>
      <c r="V44" s="182">
        <v>5</v>
      </c>
      <c r="W44" s="211">
        <f t="shared" ref="W44:W56" si="37">(U44-T44)*24*60</f>
        <v>53.000000000000014</v>
      </c>
      <c r="X44" s="188"/>
      <c r="Y44" s="188"/>
      <c r="Z44" s="189"/>
      <c r="AA44" s="189"/>
      <c r="AB44" s="897"/>
      <c r="AC44" s="897"/>
      <c r="AD44" s="511"/>
      <c r="AE44" s="511"/>
      <c r="AF44" s="212">
        <f t="shared" si="31"/>
        <v>99.999999999999545</v>
      </c>
      <c r="AG44" s="507">
        <f t="shared" si="8"/>
        <v>1.0499999999999998</v>
      </c>
      <c r="AH44" s="929">
        <f>AG56</f>
        <v>0.97108378304389109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1801</v>
      </c>
      <c r="H45" s="92">
        <f>F45*G45</f>
        <v>44538.73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2118.823529411764</v>
      </c>
      <c r="O45" s="208">
        <f t="shared" si="34"/>
        <v>423.76470588235281</v>
      </c>
      <c r="P45" s="102">
        <f t="shared" si="35"/>
        <v>1</v>
      </c>
      <c r="Q45" s="209">
        <f t="shared" si="36"/>
        <v>-76.235294117647186</v>
      </c>
      <c r="R45" s="210">
        <f t="shared" si="30"/>
        <v>0.84752941176470564</v>
      </c>
      <c r="S45" s="912"/>
      <c r="T45" s="101">
        <v>0.16527777777777777</v>
      </c>
      <c r="U45" s="101">
        <v>0.20069444444444445</v>
      </c>
      <c r="V45" s="182">
        <v>5</v>
      </c>
      <c r="W45" s="211">
        <f t="shared" si="37"/>
        <v>51.000000000000021</v>
      </c>
      <c r="X45" s="188"/>
      <c r="Y45" s="188"/>
      <c r="Z45" s="189"/>
      <c r="AA45" s="189"/>
      <c r="AB45" s="897"/>
      <c r="AC45" s="897"/>
      <c r="AD45" s="511"/>
      <c r="AE45" s="511"/>
      <c r="AF45" s="212">
        <f t="shared" si="31"/>
        <v>118.82352941176396</v>
      </c>
      <c r="AG45" s="507">
        <f t="shared" si="8"/>
        <v>1.0594117647058821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1429</v>
      </c>
      <c r="H46" s="92">
        <f t="shared" ref="H46:H55" si="38">F46*G46</f>
        <v>44913.47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1478.2758620689656</v>
      </c>
      <c r="O46" s="208">
        <f t="shared" si="34"/>
        <v>211.18226600985221</v>
      </c>
      <c r="P46" s="102">
        <f t="shared" si="35"/>
        <v>0</v>
      </c>
      <c r="Q46" s="209">
        <f t="shared" si="36"/>
        <v>-3.1034482758620641</v>
      </c>
      <c r="R46" s="210">
        <f t="shared" si="30"/>
        <v>0.9855172413793104</v>
      </c>
      <c r="S46" s="912"/>
      <c r="T46" s="101">
        <v>0.20486111111111113</v>
      </c>
      <c r="U46" s="101">
        <v>0.24513888888888891</v>
      </c>
      <c r="V46" s="182">
        <v>6</v>
      </c>
      <c r="W46" s="211">
        <f t="shared" si="37"/>
        <v>57.999999999999993</v>
      </c>
      <c r="X46" s="188"/>
      <c r="Y46" s="188"/>
      <c r="Z46" s="189"/>
      <c r="AA46" s="189"/>
      <c r="AB46" s="897"/>
      <c r="AC46" s="897"/>
      <c r="AD46" s="511"/>
      <c r="AE46" s="511"/>
      <c r="AF46" s="212">
        <f t="shared" si="31"/>
        <v>-21.72413793103442</v>
      </c>
      <c r="AG46" s="507">
        <f t="shared" si="8"/>
        <v>0.9855172413793104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1173</v>
      </c>
      <c r="H47" s="92">
        <f t="shared" si="38"/>
        <v>33148.980000000003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1466.2500000000005</v>
      </c>
      <c r="O47" s="208">
        <f t="shared" si="34"/>
        <v>209.46428571428578</v>
      </c>
      <c r="P47" s="102">
        <f t="shared" si="35"/>
        <v>0</v>
      </c>
      <c r="Q47" s="209">
        <f t="shared" si="36"/>
        <v>-4.8214285714284983</v>
      </c>
      <c r="R47" s="210">
        <f t="shared" si="30"/>
        <v>0.97750000000000037</v>
      </c>
      <c r="S47" s="912"/>
      <c r="T47" s="101">
        <v>0.26250000000000001</v>
      </c>
      <c r="U47" s="101">
        <v>0.29583333333333334</v>
      </c>
      <c r="V47" s="193">
        <v>25</v>
      </c>
      <c r="W47" s="211">
        <f t="shared" si="37"/>
        <v>47.999999999999986</v>
      </c>
      <c r="X47" s="188">
        <v>0.25</v>
      </c>
      <c r="Y47" s="188">
        <v>0.26111111111111113</v>
      </c>
      <c r="Z47" s="189"/>
      <c r="AA47" s="189"/>
      <c r="AB47" s="897"/>
      <c r="AC47" s="897"/>
      <c r="AD47" s="511"/>
      <c r="AE47" s="511"/>
      <c r="AF47" s="212">
        <f t="shared" si="31"/>
        <v>-33.749999999999545</v>
      </c>
      <c r="AG47" s="507">
        <f t="shared" si="8"/>
        <v>0.97750000000000026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587</v>
      </c>
      <c r="H48" s="92">
        <f t="shared" si="38"/>
        <v>16711.89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1214.4827586206907</v>
      </c>
      <c r="O48" s="208">
        <f t="shared" si="34"/>
        <v>173.49753694581295</v>
      </c>
      <c r="P48" s="102">
        <f t="shared" si="35"/>
        <v>0</v>
      </c>
      <c r="Q48" s="209">
        <f t="shared" si="36"/>
        <v>-40.788177339901324</v>
      </c>
      <c r="R48" s="210">
        <f t="shared" si="30"/>
        <v>0.80965517241379381</v>
      </c>
      <c r="S48" s="912"/>
      <c r="T48" s="101">
        <v>0.3</v>
      </c>
      <c r="U48" s="101">
        <v>0.32013888888888886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897"/>
      <c r="AC48" s="897"/>
      <c r="AD48" s="511"/>
      <c r="AE48" s="511">
        <v>1</v>
      </c>
      <c r="AF48" s="212">
        <f t="shared" si="31"/>
        <v>-285.51724137930933</v>
      </c>
      <c r="AG48" s="507">
        <f t="shared" si="8"/>
        <v>0.80965517241379381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1524</v>
      </c>
      <c r="H49" s="92">
        <f t="shared" si="38"/>
        <v>18074.64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1474.8387096774188</v>
      </c>
      <c r="O49" s="208">
        <f t="shared" si="34"/>
        <v>245.80645161290315</v>
      </c>
      <c r="P49" s="102">
        <f t="shared" si="35"/>
        <v>0</v>
      </c>
      <c r="Q49" s="209">
        <f t="shared" si="36"/>
        <v>-26.86021505376354</v>
      </c>
      <c r="R49" s="210">
        <f t="shared" si="30"/>
        <v>0.90149065383705307</v>
      </c>
      <c r="S49" s="912"/>
      <c r="T49" s="101">
        <v>0.32499999999999996</v>
      </c>
      <c r="U49" s="101">
        <v>0.36805555555555552</v>
      </c>
      <c r="V49" s="173">
        <v>7</v>
      </c>
      <c r="W49" s="211">
        <f t="shared" si="37"/>
        <v>62.000000000000021</v>
      </c>
      <c r="X49" s="218"/>
      <c r="Y49" s="218"/>
      <c r="Z49" s="219"/>
      <c r="AA49" s="189"/>
      <c r="AB49" s="897"/>
      <c r="AC49" s="897"/>
      <c r="AD49" s="511"/>
      <c r="AE49" s="511"/>
      <c r="AF49" s="212">
        <f t="shared" si="31"/>
        <v>-161.16129032258118</v>
      </c>
      <c r="AG49" s="507">
        <f t="shared" si="8"/>
        <v>0.90149065383705307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3556.77</v>
      </c>
      <c r="H50" s="92">
        <f t="shared" si="38"/>
        <v>35887.809300000001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1451.7428571428577</v>
      </c>
      <c r="O50" s="208">
        <f t="shared" si="34"/>
        <v>241.95714285714294</v>
      </c>
      <c r="P50" s="102">
        <f t="shared" si="35"/>
        <v>0</v>
      </c>
      <c r="Q50" s="209">
        <f t="shared" si="36"/>
        <v>-8.0428571428570592</v>
      </c>
      <c r="R50" s="210">
        <f t="shared" si="30"/>
        <v>0.96782857142857182</v>
      </c>
      <c r="S50" s="912"/>
      <c r="T50" s="101">
        <v>0.38194444444444442</v>
      </c>
      <c r="U50" s="101">
        <v>0.48402777777777772</v>
      </c>
      <c r="V50" s="173">
        <v>20</v>
      </c>
      <c r="W50" s="211">
        <f t="shared" si="37"/>
        <v>146.99999999999994</v>
      </c>
      <c r="X50" s="218">
        <v>0.37222222222222223</v>
      </c>
      <c r="Y50" s="218">
        <v>0.38055555555555554</v>
      </c>
      <c r="Z50" s="219"/>
      <c r="AA50" s="219"/>
      <c r="AB50" s="897"/>
      <c r="AC50" s="897"/>
      <c r="AD50" s="511"/>
      <c r="AE50" s="511"/>
      <c r="AF50" s="212">
        <f t="shared" si="31"/>
        <v>-48.257142857142298</v>
      </c>
      <c r="AG50" s="507">
        <f t="shared" si="8"/>
        <v>0.96782857142857182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3895.51</v>
      </c>
      <c r="H51" s="92">
        <f t="shared" si="38"/>
        <v>39305.695899999999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1451.7428571428566</v>
      </c>
      <c r="O51" s="208">
        <f t="shared" si="34"/>
        <v>241.95714285714277</v>
      </c>
      <c r="P51" s="102">
        <f t="shared" si="35"/>
        <v>0</v>
      </c>
      <c r="Q51" s="209">
        <f t="shared" si="36"/>
        <v>-8.0428571428572297</v>
      </c>
      <c r="R51" s="210">
        <f t="shared" si="30"/>
        <v>0.96782857142857104</v>
      </c>
      <c r="S51" s="912"/>
      <c r="T51" s="198">
        <v>0.52430555555555547</v>
      </c>
      <c r="U51" s="198">
        <v>0.63611111111111107</v>
      </c>
      <c r="V51" s="173">
        <v>5</v>
      </c>
      <c r="W51" s="211">
        <f t="shared" si="37"/>
        <v>161.00000000000006</v>
      </c>
      <c r="X51" s="218"/>
      <c r="Y51" s="218"/>
      <c r="Z51" s="219"/>
      <c r="AA51" s="219"/>
      <c r="AB51" s="897"/>
      <c r="AC51" s="897"/>
      <c r="AD51" s="511"/>
      <c r="AE51" s="511"/>
      <c r="AF51" s="212">
        <f t="shared" si="31"/>
        <v>-48.257142857143435</v>
      </c>
      <c r="AG51" s="507">
        <f t="shared" si="8"/>
        <v>0.96782857142857104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897"/>
      <c r="AC52" s="897"/>
      <c r="AD52" s="511"/>
      <c r="AE52" s="511"/>
      <c r="AF52" s="212">
        <f t="shared" si="31"/>
        <v>0</v>
      </c>
      <c r="AG52" s="507" t="e">
        <f t="shared" si="8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912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897"/>
      <c r="AC53" s="897"/>
      <c r="AD53" s="511"/>
      <c r="AE53" s="511"/>
      <c r="AF53" s="212">
        <f t="shared" si="31"/>
        <v>0</v>
      </c>
      <c r="AG53" s="507" t="e">
        <f t="shared" si="8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912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897"/>
      <c r="AC54" s="897"/>
      <c r="AD54" s="511"/>
      <c r="AE54" s="511"/>
      <c r="AF54" s="212">
        <f t="shared" si="31"/>
        <v>0</v>
      </c>
      <c r="AG54" s="507" t="e">
        <f t="shared" si="8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912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897"/>
      <c r="AC55" s="897"/>
      <c r="AD55" s="511"/>
      <c r="AE55" s="511"/>
      <c r="AF55" s="212"/>
      <c r="AG55" s="507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130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1594.5195717580691</v>
      </c>
      <c r="O56" s="164">
        <f t="shared" si="39"/>
        <v>270.95369148493654</v>
      </c>
      <c r="P56" s="225">
        <f>M56-J56</f>
        <v>0.25</v>
      </c>
      <c r="Q56" s="179">
        <f>N56-K56</f>
        <v>-47.480428241930895</v>
      </c>
      <c r="R56" s="226">
        <f t="shared" ref="R56:R61" si="40">O56/L56</f>
        <v>0.89737452528228812</v>
      </c>
      <c r="S56" s="912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1</v>
      </c>
      <c r="AF56" s="230">
        <f>N56-K56</f>
        <v>-47.480428241930895</v>
      </c>
      <c r="AG56" s="505">
        <f>N56/K56</f>
        <v>0.97108378304389109</v>
      </c>
      <c r="AH56" s="929"/>
    </row>
    <row r="57" spans="1:34" ht="19.2" customHeight="1">
      <c r="A57" s="924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3563</v>
      </c>
      <c r="H57" s="140">
        <f t="shared" ref="H57:H66" si="41">F57*G57</f>
        <v>99336.44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1484.583333333333</v>
      </c>
      <c r="O57" s="142">
        <f t="shared" ref="O57:O61" si="44">N57/M57</f>
        <v>212.08333333333329</v>
      </c>
      <c r="P57" s="231">
        <f t="shared" ref="P57:P61" si="45">M57-J57</f>
        <v>0</v>
      </c>
      <c r="Q57" s="98">
        <f t="shared" ref="Q57:Q61" si="46">O57-L57</f>
        <v>-2.2023809523809916</v>
      </c>
      <c r="R57" s="502">
        <f t="shared" si="40"/>
        <v>0.98972222222222206</v>
      </c>
      <c r="S57" s="912">
        <f>R69</f>
        <v>0.97112367149758461</v>
      </c>
      <c r="T57" s="232">
        <v>0.125</v>
      </c>
      <c r="U57" s="232">
        <v>0.22500000000000001</v>
      </c>
      <c r="V57" s="498">
        <v>5</v>
      </c>
      <c r="W57" s="495">
        <f>(U57-T57)*24*60</f>
        <v>144.00000000000003</v>
      </c>
      <c r="X57" s="104"/>
      <c r="Y57" s="104"/>
      <c r="Z57" s="105"/>
      <c r="AA57" s="105"/>
      <c r="AB57" s="897"/>
      <c r="AC57" s="897"/>
      <c r="AD57" s="511"/>
      <c r="AE57" s="511"/>
      <c r="AF57" s="97">
        <f t="shared" si="7"/>
        <v>-15.41666666666697</v>
      </c>
      <c r="AG57" s="506">
        <f t="shared" si="8"/>
        <v>0.98972222222222206</v>
      </c>
      <c r="AH57" s="911">
        <f>AG69</f>
        <v>0.97145318150448579</v>
      </c>
    </row>
    <row r="58" spans="1:34" ht="19.2" customHeight="1">
      <c r="A58" s="925"/>
      <c r="B58" s="186" t="s">
        <v>238</v>
      </c>
      <c r="C58" s="511"/>
      <c r="D58" s="88" t="s">
        <v>158</v>
      </c>
      <c r="E58" s="89"/>
      <c r="F58" s="90">
        <v>28</v>
      </c>
      <c r="G58" s="91">
        <v>3326</v>
      </c>
      <c r="H58" s="92">
        <f t="shared" si="41"/>
        <v>93128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1446.0869565217386</v>
      </c>
      <c r="O58" s="95">
        <f t="shared" si="44"/>
        <v>206.58385093167695</v>
      </c>
      <c r="P58" s="231">
        <f t="shared" si="45"/>
        <v>0</v>
      </c>
      <c r="Q58" s="98">
        <f t="shared" si="46"/>
        <v>-7.7018633540373287</v>
      </c>
      <c r="R58" s="502">
        <f t="shared" si="40"/>
        <v>0.96405797101449242</v>
      </c>
      <c r="S58" s="912"/>
      <c r="T58" s="232">
        <v>0.2388888888888889</v>
      </c>
      <c r="U58" s="232">
        <v>0.33472222222222225</v>
      </c>
      <c r="V58" s="498">
        <v>20</v>
      </c>
      <c r="W58" s="495">
        <f>(U58-T58)*24*60</f>
        <v>138.00000000000006</v>
      </c>
      <c r="X58" s="104">
        <v>0.22916666666666666</v>
      </c>
      <c r="Y58" s="104">
        <v>0.23750000000000002</v>
      </c>
      <c r="Z58" s="105"/>
      <c r="AA58" s="105"/>
      <c r="AB58" s="930"/>
      <c r="AC58" s="931"/>
      <c r="AD58" s="511"/>
      <c r="AE58" s="511"/>
      <c r="AF58" s="97">
        <f t="shared" si="7"/>
        <v>-53.913043478261443</v>
      </c>
      <c r="AG58" s="502">
        <f t="shared" si="8"/>
        <v>0.96405797101449242</v>
      </c>
      <c r="AH58" s="912"/>
    </row>
    <row r="59" spans="1:34" ht="19.2" customHeight="1">
      <c r="A59" s="925"/>
      <c r="B59" s="186" t="s">
        <v>241</v>
      </c>
      <c r="C59" s="511"/>
      <c r="D59" s="88" t="s">
        <v>154</v>
      </c>
      <c r="E59" s="89"/>
      <c r="F59" s="90">
        <v>10.09</v>
      </c>
      <c r="G59" s="91">
        <v>4064.8799999999997</v>
      </c>
      <c r="H59" s="92">
        <f t="shared" si="41"/>
        <v>41014.639199999998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1451.7428571428572</v>
      </c>
      <c r="O59" s="95">
        <f t="shared" si="44"/>
        <v>241.95714285714288</v>
      </c>
      <c r="P59" s="231">
        <f t="shared" si="45"/>
        <v>0</v>
      </c>
      <c r="Q59" s="98">
        <f t="shared" si="46"/>
        <v>-8.0428571428571161</v>
      </c>
      <c r="R59" s="502">
        <f t="shared" si="40"/>
        <v>0.96782857142857148</v>
      </c>
      <c r="S59" s="912"/>
      <c r="T59" s="232">
        <v>0.34861111111111115</v>
      </c>
      <c r="U59" s="232">
        <v>0.46527777777777779</v>
      </c>
      <c r="V59" s="182">
        <v>20</v>
      </c>
      <c r="W59" s="495">
        <f t="shared" ref="W59:W69" si="47">(U59-T59)*24*60</f>
        <v>167.99999999999997</v>
      </c>
      <c r="X59" s="104">
        <v>0.33888888888888885</v>
      </c>
      <c r="Y59" s="104">
        <v>0.34722222222222227</v>
      </c>
      <c r="Z59" s="105"/>
      <c r="AA59" s="105"/>
      <c r="AB59" s="897"/>
      <c r="AC59" s="897"/>
      <c r="AD59" s="511"/>
      <c r="AE59" s="511">
        <v>1</v>
      </c>
      <c r="AF59" s="97">
        <f t="shared" si="7"/>
        <v>-48.257142857142753</v>
      </c>
      <c r="AG59" s="502">
        <f t="shared" si="8"/>
        <v>0.96782857142857148</v>
      </c>
      <c r="AH59" s="912"/>
    </row>
    <row r="60" spans="1:34" ht="19.2" customHeight="1">
      <c r="A60" s="925"/>
      <c r="B60" s="186" t="s">
        <v>241</v>
      </c>
      <c r="C60" s="511"/>
      <c r="D60" s="88" t="s">
        <v>154</v>
      </c>
      <c r="E60" s="89"/>
      <c r="F60" s="90">
        <v>10.09</v>
      </c>
      <c r="G60" s="91">
        <v>3387.4</v>
      </c>
      <c r="H60" s="92">
        <f t="shared" si="41"/>
        <v>34178.866000000002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1451.7428571428575</v>
      </c>
      <c r="O60" s="95">
        <f t="shared" si="44"/>
        <v>241.95714285714291</v>
      </c>
      <c r="P60" s="231">
        <f t="shared" si="45"/>
        <v>0</v>
      </c>
      <c r="Q60" s="98">
        <f t="shared" si="46"/>
        <v>-8.0428571428570876</v>
      </c>
      <c r="R60" s="502">
        <f t="shared" si="40"/>
        <v>0.9678285714285717</v>
      </c>
      <c r="S60" s="912"/>
      <c r="T60" s="232">
        <v>0.50486111111111109</v>
      </c>
      <c r="U60" s="232">
        <v>0.6020833333333333</v>
      </c>
      <c r="V60" s="182">
        <v>4</v>
      </c>
      <c r="W60" s="495">
        <f t="shared" si="47"/>
        <v>139.99999999999997</v>
      </c>
      <c r="X60" s="104"/>
      <c r="Y60" s="104"/>
      <c r="Z60" s="105"/>
      <c r="AA60" s="105"/>
      <c r="AB60" s="897"/>
      <c r="AC60" s="897"/>
      <c r="AD60" s="511"/>
      <c r="AE60" s="511"/>
      <c r="AF60" s="97">
        <f t="shared" si="7"/>
        <v>-48.257142857142526</v>
      </c>
      <c r="AG60" s="506">
        <f t="shared" si="8"/>
        <v>0.9678285714285717</v>
      </c>
      <c r="AH60" s="912"/>
    </row>
    <row r="61" spans="1:34" ht="19.2" customHeight="1">
      <c r="A61" s="925"/>
      <c r="B61" s="186" t="s">
        <v>241</v>
      </c>
      <c r="C61" s="511"/>
      <c r="D61" s="88" t="s">
        <v>154</v>
      </c>
      <c r="E61" s="89"/>
      <c r="F61" s="90">
        <v>10.09</v>
      </c>
      <c r="G61" s="91">
        <v>2201.81</v>
      </c>
      <c r="H61" s="92">
        <f t="shared" si="41"/>
        <v>22216.262899999998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1451.742857142857</v>
      </c>
      <c r="O61" s="95">
        <f t="shared" si="44"/>
        <v>241.95714285714283</v>
      </c>
      <c r="P61" s="231">
        <f t="shared" si="45"/>
        <v>0</v>
      </c>
      <c r="Q61" s="98">
        <f t="shared" si="46"/>
        <v>-8.0428571428571729</v>
      </c>
      <c r="R61" s="502">
        <f t="shared" si="40"/>
        <v>0.96782857142857126</v>
      </c>
      <c r="S61" s="912"/>
      <c r="T61" s="232">
        <v>0.61597222222222214</v>
      </c>
      <c r="U61" s="232">
        <v>0.67916666666666659</v>
      </c>
      <c r="V61" s="182">
        <v>20</v>
      </c>
      <c r="W61" s="495">
        <f t="shared" si="47"/>
        <v>91</v>
      </c>
      <c r="X61" s="104">
        <v>0.6069444444444444</v>
      </c>
      <c r="Y61" s="104">
        <v>0.61527777777777781</v>
      </c>
      <c r="Z61" s="105"/>
      <c r="AA61" s="105"/>
      <c r="AB61" s="897"/>
      <c r="AC61" s="897"/>
      <c r="AD61" s="511"/>
      <c r="AE61" s="511"/>
      <c r="AF61" s="97">
        <f t="shared" si="7"/>
        <v>-48.257142857142981</v>
      </c>
      <c r="AG61" s="502">
        <f t="shared" si="8"/>
        <v>0.96782857142857137</v>
      </c>
      <c r="AH61" s="912"/>
    </row>
    <row r="62" spans="1:34" ht="19.2" customHeight="1">
      <c r="A62" s="925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912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897"/>
      <c r="AC62" s="897"/>
      <c r="AD62" s="511"/>
      <c r="AE62" s="511"/>
      <c r="AF62" s="97">
        <f t="shared" si="7"/>
        <v>0</v>
      </c>
      <c r="AG62" s="502" t="e">
        <f t="shared" si="8"/>
        <v>#DIV/0!</v>
      </c>
      <c r="AH62" s="912"/>
    </row>
    <row r="63" spans="1:34" ht="19.2" customHeight="1">
      <c r="A63" s="925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912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897"/>
      <c r="AC63" s="897"/>
      <c r="AD63" s="511"/>
      <c r="AE63" s="511"/>
      <c r="AF63" s="97">
        <f t="shared" si="7"/>
        <v>0</v>
      </c>
      <c r="AG63" s="506" t="e">
        <f t="shared" si="8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912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897"/>
      <c r="AC64" s="897"/>
      <c r="AD64" s="511"/>
      <c r="AE64" s="511"/>
      <c r="AF64" s="97">
        <f t="shared" si="7"/>
        <v>0</v>
      </c>
      <c r="AG64" s="502" t="e">
        <f t="shared" si="8"/>
        <v>#DIV/0!</v>
      </c>
      <c r="AH64" s="912"/>
    </row>
    <row r="65" spans="1:34" ht="19.2" customHeight="1">
      <c r="A65" s="926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912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897"/>
      <c r="AC65" s="897"/>
      <c r="AD65" s="511"/>
      <c r="AE65" s="511"/>
      <c r="AF65" s="97">
        <f t="shared" si="7"/>
        <v>0</v>
      </c>
      <c r="AG65" s="502" t="e">
        <f t="shared" si="8"/>
        <v>#DIV/0!</v>
      </c>
      <c r="AH65" s="912"/>
    </row>
    <row r="66" spans="1:34" ht="19.2" customHeight="1">
      <c r="A66" s="926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912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897"/>
      <c r="AC66" s="897"/>
      <c r="AD66" s="511"/>
      <c r="AE66" s="511"/>
      <c r="AF66" s="97">
        <f t="shared" si="7"/>
        <v>0</v>
      </c>
      <c r="AG66" s="506" t="e">
        <f t="shared" si="8"/>
        <v>#DIV/0!</v>
      </c>
      <c r="AH66" s="912"/>
    </row>
    <row r="67" spans="1:34" ht="19.2" customHeight="1">
      <c r="A67" s="926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912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897"/>
      <c r="AC67" s="897"/>
      <c r="AD67" s="511"/>
      <c r="AE67" s="511"/>
      <c r="AF67" s="97">
        <f t="shared" si="7"/>
        <v>0</v>
      </c>
      <c r="AG67" s="502" t="e">
        <f t="shared" si="8"/>
        <v>#DIV/0!</v>
      </c>
      <c r="AH67" s="912"/>
    </row>
    <row r="68" spans="1:34" ht="19.2" customHeight="1">
      <c r="A68" s="926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912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897"/>
      <c r="AC68" s="897"/>
      <c r="AD68" s="511"/>
      <c r="AE68" s="511"/>
      <c r="AF68" s="97"/>
      <c r="AG68" s="502"/>
      <c r="AH68" s="912"/>
    </row>
    <row r="69" spans="1:34" ht="19.2" customHeight="1">
      <c r="A69" s="926"/>
      <c r="B69" s="239">
        <v>0</v>
      </c>
      <c r="C69" s="240" t="s">
        <v>159</v>
      </c>
      <c r="D69" s="893" t="s">
        <v>130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1457.1797722567287</v>
      </c>
      <c r="O69" s="125">
        <f t="shared" si="48"/>
        <v>228.90772256728778</v>
      </c>
      <c r="P69" s="97">
        <f>M69-J69</f>
        <v>0</v>
      </c>
      <c r="Q69" s="98">
        <f>N69-K69</f>
        <v>-42.820227743271289</v>
      </c>
      <c r="R69" s="245">
        <f t="shared" ref="R69:R75" si="49">O69/L69</f>
        <v>0.97112367149758461</v>
      </c>
      <c r="S69" s="912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1</v>
      </c>
      <c r="AF69" s="97">
        <f t="shared" si="7"/>
        <v>-42.820227743271289</v>
      </c>
      <c r="AG69" s="502">
        <f t="shared" si="8"/>
        <v>0.97145318150448579</v>
      </c>
      <c r="AH69" s="912"/>
    </row>
    <row r="70" spans="1:34" ht="19.2" customHeight="1">
      <c r="A70" s="927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997.2</v>
      </c>
      <c r="H70" s="92">
        <f>F70*G70</f>
        <v>53938.548000000003</v>
      </c>
      <c r="I70" s="498"/>
      <c r="J70" s="94">
        <v>16</v>
      </c>
      <c r="K70" s="91">
        <v>1500</v>
      </c>
      <c r="L70" s="95">
        <f t="shared" ref="L70:L75" si="50">K70/J70</f>
        <v>93.75</v>
      </c>
      <c r="M70" s="496">
        <v>17</v>
      </c>
      <c r="N70" s="91">
        <f t="shared" ref="N70:N75" si="51">G70/W70*60</f>
        <v>1300.695652173913</v>
      </c>
      <c r="O70" s="95">
        <f t="shared" ref="O70:O75" si="52">N70/M70</f>
        <v>76.511508951406654</v>
      </c>
      <c r="P70" s="97">
        <f t="shared" ref="P70:P75" si="53">M70-J70</f>
        <v>1</v>
      </c>
      <c r="Q70" s="98">
        <f t="shared" ref="Q70:Q75" si="54">O70-L70</f>
        <v>-17.238491048593346</v>
      </c>
      <c r="R70" s="502">
        <f t="shared" si="49"/>
        <v>0.81612276214833768</v>
      </c>
      <c r="S70" s="912">
        <f>R82</f>
        <v>0.87947646492894649</v>
      </c>
      <c r="T70" s="232">
        <v>0.25</v>
      </c>
      <c r="U70" s="232">
        <v>0.28194444444444444</v>
      </c>
      <c r="V70" s="498">
        <v>5</v>
      </c>
      <c r="W70" s="495">
        <f>(U70-T70)*24*60</f>
        <v>46</v>
      </c>
      <c r="X70" s="498"/>
      <c r="Y70" s="498"/>
      <c r="Z70" s="105"/>
      <c r="AA70" s="105"/>
      <c r="AB70" s="897"/>
      <c r="AC70" s="897"/>
      <c r="AD70" s="511"/>
      <c r="AE70" s="511"/>
      <c r="AF70" s="97">
        <f t="shared" si="7"/>
        <v>-199.304347826087</v>
      </c>
      <c r="AG70" s="502">
        <f t="shared" si="8"/>
        <v>0.86713043478260865</v>
      </c>
      <c r="AH70" s="912">
        <f>AG82</f>
        <v>0.88712542238898695</v>
      </c>
    </row>
    <row r="71" spans="1:34" ht="19.2" customHeight="1">
      <c r="A71" s="927"/>
      <c r="B71" s="498" t="s">
        <v>242</v>
      </c>
      <c r="C71" s="87"/>
      <c r="D71" s="247" t="s">
        <v>162</v>
      </c>
      <c r="E71" s="89"/>
      <c r="F71" s="90">
        <v>77.34</v>
      </c>
      <c r="G71" s="91">
        <v>2053</v>
      </c>
      <c r="H71" s="92">
        <f>F71*G71</f>
        <v>158779.02000000002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1324.5161290322583</v>
      </c>
      <c r="O71" s="95">
        <f t="shared" si="52"/>
        <v>73.584229390681017</v>
      </c>
      <c r="P71" s="97">
        <f t="shared" si="53"/>
        <v>0</v>
      </c>
      <c r="Q71" s="98">
        <f t="shared" si="54"/>
        <v>-6.415770609318983</v>
      </c>
      <c r="R71" s="502">
        <f t="shared" si="49"/>
        <v>0.91980286738351269</v>
      </c>
      <c r="S71" s="912"/>
      <c r="T71" s="232">
        <v>0.28680555555555554</v>
      </c>
      <c r="U71" s="232">
        <v>0.35138888888888886</v>
      </c>
      <c r="V71" s="498">
        <v>7</v>
      </c>
      <c r="W71" s="495">
        <f t="shared" ref="W71:W81" si="55">(U71-T71)*24*60</f>
        <v>92.999999999999986</v>
      </c>
      <c r="X71" s="104"/>
      <c r="Y71" s="104"/>
      <c r="Z71" s="105"/>
      <c r="AA71" s="105"/>
      <c r="AB71" s="897"/>
      <c r="AC71" s="897"/>
      <c r="AD71" s="511"/>
      <c r="AE71" s="511"/>
      <c r="AF71" s="97">
        <f>N71-K71</f>
        <v>-115.48387096774172</v>
      </c>
      <c r="AG71" s="502">
        <f>N71/K71</f>
        <v>0.91980286738351269</v>
      </c>
      <c r="AH71" s="912"/>
    </row>
    <row r="72" spans="1:34" ht="19.2" customHeight="1">
      <c r="A72" s="927"/>
      <c r="B72" s="498" t="s">
        <v>242</v>
      </c>
      <c r="C72" s="117"/>
      <c r="D72" s="247" t="s">
        <v>163</v>
      </c>
      <c r="E72" s="89"/>
      <c r="F72" s="90">
        <v>53.36</v>
      </c>
      <c r="G72" s="91">
        <v>4489.0200000000004</v>
      </c>
      <c r="H72" s="92">
        <f t="shared" ref="H72:H76" si="56">F72*G72</f>
        <v>239534.10720000003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1388.3567010309278</v>
      </c>
      <c r="O72" s="95">
        <f t="shared" si="52"/>
        <v>73.071405317417245</v>
      </c>
      <c r="P72" s="97">
        <f t="shared" si="53"/>
        <v>0</v>
      </c>
      <c r="Q72" s="98">
        <f t="shared" si="54"/>
        <v>-13.033857840477495</v>
      </c>
      <c r="R72" s="502">
        <f t="shared" si="49"/>
        <v>0.84862879036120265</v>
      </c>
      <c r="S72" s="912"/>
      <c r="T72" s="232">
        <v>0.36736111111111108</v>
      </c>
      <c r="U72" s="232">
        <v>0.50208333333333333</v>
      </c>
      <c r="V72" s="498">
        <v>23</v>
      </c>
      <c r="W72" s="495">
        <f t="shared" si="55"/>
        <v>194.00000000000003</v>
      </c>
      <c r="X72" s="104">
        <v>0.35555555555555557</v>
      </c>
      <c r="Y72" s="104">
        <v>0.3666666666666667</v>
      </c>
      <c r="Z72" s="105"/>
      <c r="AA72" s="105"/>
      <c r="AB72" s="897"/>
      <c r="AC72" s="897"/>
      <c r="AD72" s="511">
        <v>1</v>
      </c>
      <c r="AE72" s="511"/>
      <c r="AF72" s="97">
        <f>N72-K72</f>
        <v>-247.64329896907225</v>
      </c>
      <c r="AG72" s="502">
        <f>N72/K72</f>
        <v>0.84862879036120276</v>
      </c>
      <c r="AH72" s="912"/>
    </row>
    <row r="73" spans="1:34" ht="19.2" customHeight="1">
      <c r="A73" s="927"/>
      <c r="B73" s="498" t="s">
        <v>242</v>
      </c>
      <c r="C73" s="249"/>
      <c r="D73" s="250" t="s">
        <v>165</v>
      </c>
      <c r="E73" s="251"/>
      <c r="F73" s="90">
        <v>47.51</v>
      </c>
      <c r="G73" s="91">
        <v>1799</v>
      </c>
      <c r="H73" s="92">
        <f t="shared" si="56"/>
        <v>85470.489999999991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1349.2499999999995</v>
      </c>
      <c r="O73" s="95">
        <f t="shared" si="52"/>
        <v>79.367647058823508</v>
      </c>
      <c r="P73" s="97">
        <f t="shared" si="53"/>
        <v>0</v>
      </c>
      <c r="Q73" s="98">
        <f t="shared" si="54"/>
        <v>-5.3382352941176663</v>
      </c>
      <c r="R73" s="502">
        <f t="shared" si="49"/>
        <v>0.93697916666666647</v>
      </c>
      <c r="S73" s="912"/>
      <c r="T73" s="232">
        <v>0.54236111111111107</v>
      </c>
      <c r="U73" s="232">
        <v>0.59791666666666665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897"/>
      <c r="AC73" s="897"/>
      <c r="AD73" s="511"/>
      <c r="AE73" s="511"/>
      <c r="AF73" s="97">
        <f>N73-K73</f>
        <v>-90.750000000000455</v>
      </c>
      <c r="AG73" s="502">
        <f>N73/K73</f>
        <v>0.93697916666666636</v>
      </c>
      <c r="AH73" s="912"/>
    </row>
    <row r="74" spans="1:34" ht="19.2" customHeight="1">
      <c r="A74" s="927"/>
      <c r="B74" s="498" t="s">
        <v>242</v>
      </c>
      <c r="C74" s="249"/>
      <c r="D74" s="250" t="s">
        <v>166</v>
      </c>
      <c r="E74" s="251"/>
      <c r="F74" s="90">
        <v>53.76</v>
      </c>
      <c r="G74" s="248">
        <v>2526</v>
      </c>
      <c r="H74" s="92">
        <f t="shared" si="56"/>
        <v>135797.76000000001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1329.4736842105256</v>
      </c>
      <c r="O74" s="95">
        <f t="shared" si="52"/>
        <v>83.092105263157848</v>
      </c>
      <c r="P74" s="97">
        <f t="shared" si="53"/>
        <v>0</v>
      </c>
      <c r="Q74" s="98">
        <f t="shared" si="54"/>
        <v>-6.9078947368421524</v>
      </c>
      <c r="R74" s="502">
        <f t="shared" si="49"/>
        <v>0.9232456140350872</v>
      </c>
      <c r="S74" s="912"/>
      <c r="T74" s="232">
        <v>0.60277777777777775</v>
      </c>
      <c r="U74" s="232">
        <v>0.68194444444444446</v>
      </c>
      <c r="V74" s="498">
        <v>7</v>
      </c>
      <c r="W74" s="495">
        <f t="shared" si="55"/>
        <v>114.00000000000007</v>
      </c>
      <c r="X74" s="254"/>
      <c r="Y74" s="254"/>
      <c r="Z74" s="189"/>
      <c r="AA74" s="189"/>
      <c r="AB74" s="897"/>
      <c r="AC74" s="897"/>
      <c r="AD74" s="511">
        <v>1</v>
      </c>
      <c r="AE74" s="511"/>
      <c r="AF74" s="97">
        <f t="shared" ref="AF74:AF80" si="57">N74-K74</f>
        <v>-110.52631578947444</v>
      </c>
      <c r="AG74" s="502">
        <f t="shared" ref="AG74:AG80" si="58">N74/K74</f>
        <v>0.9232456140350872</v>
      </c>
      <c r="AH74" s="912"/>
    </row>
    <row r="75" spans="1:34" ht="19.2" customHeight="1">
      <c r="A75" s="927"/>
      <c r="B75" s="498" t="s">
        <v>242</v>
      </c>
      <c r="C75" s="117"/>
      <c r="D75" s="250" t="s">
        <v>163</v>
      </c>
      <c r="E75" s="251"/>
      <c r="F75" s="90">
        <v>53.36</v>
      </c>
      <c r="G75" s="248">
        <v>1052.98</v>
      </c>
      <c r="H75" s="92">
        <f t="shared" si="56"/>
        <v>56187.012799999997</v>
      </c>
      <c r="I75" s="498">
        <v>1</v>
      </c>
      <c r="J75" s="252">
        <v>19</v>
      </c>
      <c r="K75" s="253">
        <v>1636</v>
      </c>
      <c r="L75" s="142">
        <f t="shared" si="50"/>
        <v>86.10526315789474</v>
      </c>
      <c r="M75" s="496">
        <v>19</v>
      </c>
      <c r="N75" s="91">
        <f t="shared" si="51"/>
        <v>1373.4521739130437</v>
      </c>
      <c r="O75" s="95">
        <f t="shared" si="52"/>
        <v>72.286956521739143</v>
      </c>
      <c r="P75" s="97">
        <f t="shared" si="53"/>
        <v>0</v>
      </c>
      <c r="Q75" s="98">
        <f t="shared" si="54"/>
        <v>-13.818306636155597</v>
      </c>
      <c r="R75" s="502">
        <f t="shared" si="49"/>
        <v>0.83951844371212936</v>
      </c>
      <c r="S75" s="912"/>
      <c r="T75" s="232">
        <v>0.69722222222222219</v>
      </c>
      <c r="U75" s="232">
        <v>0.72916666666666663</v>
      </c>
      <c r="V75" s="498">
        <v>22</v>
      </c>
      <c r="W75" s="495">
        <f t="shared" si="55"/>
        <v>46</v>
      </c>
      <c r="X75" s="254">
        <v>0.68611111111111101</v>
      </c>
      <c r="Y75" s="254">
        <v>0.6958333333333333</v>
      </c>
      <c r="Z75" s="189"/>
      <c r="AA75" s="189"/>
      <c r="AB75" s="897"/>
      <c r="AC75" s="897"/>
      <c r="AD75" s="511"/>
      <c r="AE75" s="511"/>
      <c r="AF75" s="97">
        <f t="shared" si="57"/>
        <v>-262.54782608695632</v>
      </c>
      <c r="AG75" s="502">
        <f t="shared" si="58"/>
        <v>0.83951844371212936</v>
      </c>
      <c r="AH75" s="912"/>
    </row>
    <row r="76" spans="1:34" ht="19.2" customHeight="1">
      <c r="A76" s="927"/>
      <c r="B76" s="498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498"/>
      <c r="J76" s="252"/>
      <c r="K76" s="253"/>
      <c r="L76" s="142"/>
      <c r="M76" s="501"/>
      <c r="N76" s="91"/>
      <c r="O76" s="95"/>
      <c r="P76" s="97"/>
      <c r="Q76" s="98"/>
      <c r="R76" s="502"/>
      <c r="S76" s="912"/>
      <c r="T76" s="232"/>
      <c r="U76" s="232"/>
      <c r="V76" s="498"/>
      <c r="W76" s="495">
        <f t="shared" si="55"/>
        <v>0</v>
      </c>
      <c r="X76" s="254"/>
      <c r="Y76" s="254"/>
      <c r="Z76" s="189"/>
      <c r="AA76" s="189"/>
      <c r="AB76" s="897"/>
      <c r="AC76" s="897"/>
      <c r="AD76" s="511"/>
      <c r="AE76" s="511"/>
      <c r="AF76" s="97">
        <f t="shared" si="57"/>
        <v>0</v>
      </c>
      <c r="AG76" s="502" t="e">
        <f t="shared" si="58"/>
        <v>#DIV/0!</v>
      </c>
      <c r="AH76" s="912"/>
    </row>
    <row r="77" spans="1:34" ht="19.2" customHeight="1">
      <c r="A77" s="927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912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897"/>
      <c r="AC77" s="897"/>
      <c r="AD77" s="511"/>
      <c r="AE77" s="511"/>
      <c r="AF77" s="97">
        <f t="shared" si="57"/>
        <v>0</v>
      </c>
      <c r="AG77" s="502" t="e">
        <f t="shared" si="58"/>
        <v>#DIV/0!</v>
      </c>
      <c r="AH77" s="912"/>
    </row>
    <row r="78" spans="1:34" ht="19.2" customHeight="1">
      <c r="A78" s="927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912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897"/>
      <c r="AC78" s="897"/>
      <c r="AD78" s="511"/>
      <c r="AE78" s="511"/>
      <c r="AF78" s="97">
        <f t="shared" si="57"/>
        <v>0</v>
      </c>
      <c r="AG78" s="502" t="e">
        <f t="shared" si="58"/>
        <v>#DIV/0!</v>
      </c>
      <c r="AH78" s="912"/>
    </row>
    <row r="79" spans="1:34" ht="19.2" customHeight="1">
      <c r="A79" s="927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912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897"/>
      <c r="AC79" s="897"/>
      <c r="AD79" s="511"/>
      <c r="AE79" s="511"/>
      <c r="AF79" s="97">
        <f t="shared" si="57"/>
        <v>0</v>
      </c>
      <c r="AG79" s="502" t="e">
        <f t="shared" si="58"/>
        <v>#DIV/0!</v>
      </c>
      <c r="AH79" s="912"/>
    </row>
    <row r="80" spans="1:34" ht="19.2" customHeight="1">
      <c r="A80" s="927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912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897"/>
      <c r="AC80" s="897"/>
      <c r="AD80" s="511"/>
      <c r="AE80" s="511"/>
      <c r="AF80" s="97">
        <f t="shared" si="57"/>
        <v>0</v>
      </c>
      <c r="AG80" s="502" t="e">
        <f t="shared" si="58"/>
        <v>#DIV/0!</v>
      </c>
      <c r="AH80" s="912"/>
    </row>
    <row r="81" spans="1:34" ht="19.2" customHeight="1">
      <c r="A81" s="927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912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897"/>
      <c r="AC81" s="897"/>
      <c r="AD81" s="511"/>
      <c r="AE81" s="511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167</v>
      </c>
      <c r="D82" s="893" t="s">
        <v>130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f t="shared" ref="L82:O82" si="59">AVERAGE(L70:L81)</f>
        <v>86.777734778121768</v>
      </c>
      <c r="M82" s="126">
        <f t="shared" si="59"/>
        <v>17.666666666666668</v>
      </c>
      <c r="N82" s="126">
        <f t="shared" si="59"/>
        <v>1344.2907233934448</v>
      </c>
      <c r="O82" s="260">
        <f t="shared" si="59"/>
        <v>76.318975417204229</v>
      </c>
      <c r="P82" s="178">
        <f>M82-J82</f>
        <v>0.16666666666666785</v>
      </c>
      <c r="Q82" s="179">
        <f>N82-K82</f>
        <v>-171.04260993988851</v>
      </c>
      <c r="R82" s="245">
        <f>O82/L82</f>
        <v>0.87947646492894649</v>
      </c>
      <c r="S82" s="912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2</v>
      </c>
      <c r="AE82" s="167">
        <f>SUM(AE70:AE81)</f>
        <v>0</v>
      </c>
      <c r="AF82" s="97">
        <f>N82-K82</f>
        <v>-171.04260993988851</v>
      </c>
      <c r="AG82" s="502">
        <f>N82/K82</f>
        <v>0.88712542238898695</v>
      </c>
      <c r="AH82" s="912"/>
    </row>
    <row r="83" spans="1:34" ht="19.2" customHeight="1">
      <c r="A83" s="92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1878</v>
      </c>
      <c r="H83" s="140">
        <f t="shared" ref="H83:H94" si="60">F83*G83</f>
        <v>105975.54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91" si="62">G83/W83*60</f>
        <v>1238.2417582417584</v>
      </c>
      <c r="O83" s="257">
        <f t="shared" ref="O83:O91" si="63">N83/M83</f>
        <v>68.791208791208803</v>
      </c>
      <c r="P83" s="105">
        <f t="shared" ref="P83:P85" si="64">M83-J83</f>
        <v>0</v>
      </c>
      <c r="Q83" s="143">
        <f t="shared" ref="Q83:Q85" si="65">O83-L83</f>
        <v>-14.542124542124526</v>
      </c>
      <c r="R83" s="262">
        <f t="shared" ref="R83:R85" si="66">O83/L83</f>
        <v>0.82549450549450565</v>
      </c>
      <c r="S83" s="912">
        <f>R95</f>
        <v>0.87525278820269536</v>
      </c>
      <c r="T83" s="232">
        <v>0.33333333333333331</v>
      </c>
      <c r="U83" s="232">
        <v>0.39652777777777776</v>
      </c>
      <c r="V83" s="498">
        <v>5</v>
      </c>
      <c r="W83" s="495">
        <f t="shared" ref="W83:W93" si="67">(U83-T83)*24*60</f>
        <v>91</v>
      </c>
      <c r="X83" s="104"/>
      <c r="Y83" s="104"/>
      <c r="Z83" s="105"/>
      <c r="AA83" s="105"/>
      <c r="AB83" s="897"/>
      <c r="AC83" s="897"/>
      <c r="AD83" s="511"/>
      <c r="AE83" s="511"/>
      <c r="AF83" s="97">
        <f t="shared" ref="AF83:AF173" si="68">N83-K83</f>
        <v>-261.75824175824164</v>
      </c>
      <c r="AG83" s="502">
        <f t="shared" ref="AG83:AG173" si="69">N83/K83</f>
        <v>0.82549450549450554</v>
      </c>
      <c r="AH83" s="912">
        <f>AG95</f>
        <v>0.86210518378650036</v>
      </c>
    </row>
    <row r="84" spans="1:34" ht="19.2" customHeight="1">
      <c r="A84" s="921"/>
      <c r="B84" s="170" t="s">
        <v>242</v>
      </c>
      <c r="C84" s="508"/>
      <c r="D84" s="263" t="s">
        <v>170</v>
      </c>
      <c r="E84" s="89"/>
      <c r="F84" s="205">
        <v>61.02</v>
      </c>
      <c r="G84" s="91">
        <v>2451.6799999999998</v>
      </c>
      <c r="H84" s="140">
        <f t="shared" si="60"/>
        <v>149601.51360000001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1290.3578947368419</v>
      </c>
      <c r="O84" s="257">
        <f t="shared" si="63"/>
        <v>86.023859649122798</v>
      </c>
      <c r="P84" s="105">
        <f t="shared" si="64"/>
        <v>-1</v>
      </c>
      <c r="Q84" s="143">
        <f t="shared" si="65"/>
        <v>-3.976140350877202</v>
      </c>
      <c r="R84" s="262">
        <f t="shared" si="66"/>
        <v>0.95582066276803113</v>
      </c>
      <c r="S84" s="912"/>
      <c r="T84" s="232">
        <v>0.41180555555555554</v>
      </c>
      <c r="U84" s="232">
        <v>0.4909722222222222</v>
      </c>
      <c r="V84" s="498">
        <v>22</v>
      </c>
      <c r="W84" s="495">
        <f t="shared" si="67"/>
        <v>114</v>
      </c>
      <c r="X84" s="104">
        <v>0.40138888888888885</v>
      </c>
      <c r="Y84" s="104">
        <v>0.41111111111111115</v>
      </c>
      <c r="Z84" s="105"/>
      <c r="AA84" s="105"/>
      <c r="AB84" s="897"/>
      <c r="AC84" s="897"/>
      <c r="AD84" s="511">
        <v>1</v>
      </c>
      <c r="AE84" s="511"/>
      <c r="AF84" s="97">
        <f t="shared" si="68"/>
        <v>-149.6421052631581</v>
      </c>
      <c r="AG84" s="502">
        <f t="shared" si="69"/>
        <v>0.89608187134502915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2057</v>
      </c>
      <c r="H85" s="140">
        <f t="shared" si="60"/>
        <v>125662.13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1312.9787234042553</v>
      </c>
      <c r="O85" s="257">
        <f t="shared" si="63"/>
        <v>77.234042553191486</v>
      </c>
      <c r="P85" s="105">
        <f t="shared" si="64"/>
        <v>0</v>
      </c>
      <c r="Q85" s="143">
        <f t="shared" si="65"/>
        <v>-7.4718397997496879</v>
      </c>
      <c r="R85" s="262">
        <f t="shared" si="66"/>
        <v>0.911790780141844</v>
      </c>
      <c r="S85" s="912"/>
      <c r="T85" s="232">
        <v>0.53124999999999989</v>
      </c>
      <c r="U85" s="232">
        <v>0.59652777777777766</v>
      </c>
      <c r="V85" s="498">
        <v>5</v>
      </c>
      <c r="W85" s="495">
        <f t="shared" si="67"/>
        <v>93.999999999999986</v>
      </c>
      <c r="X85" s="104"/>
      <c r="Y85" s="104"/>
      <c r="Z85" s="105"/>
      <c r="AA85" s="105"/>
      <c r="AB85" s="897"/>
      <c r="AC85" s="897"/>
      <c r="AD85" s="511"/>
      <c r="AE85" s="511"/>
      <c r="AF85" s="97">
        <f t="shared" si="68"/>
        <v>-127.02127659574467</v>
      </c>
      <c r="AG85" s="502">
        <f t="shared" si="69"/>
        <v>0.911790780141844</v>
      </c>
      <c r="AH85" s="912"/>
    </row>
    <row r="86" spans="1:34" ht="19.2" customHeight="1">
      <c r="A86" s="921"/>
      <c r="B86" s="170" t="s">
        <v>242</v>
      </c>
      <c r="C86" s="155"/>
      <c r="D86" s="263" t="s">
        <v>172</v>
      </c>
      <c r="E86" s="89"/>
      <c r="F86" s="205">
        <v>69.16</v>
      </c>
      <c r="G86" s="91">
        <v>360</v>
      </c>
      <c r="H86" s="140">
        <f t="shared" si="60"/>
        <v>24897.599999999999</v>
      </c>
      <c r="I86" s="498"/>
      <c r="J86" s="157">
        <v>19</v>
      </c>
      <c r="K86" s="107">
        <v>1385</v>
      </c>
      <c r="L86" s="142">
        <f>K86/J86</f>
        <v>72.89473684210526</v>
      </c>
      <c r="M86" s="501">
        <v>19</v>
      </c>
      <c r="N86" s="107">
        <f t="shared" si="62"/>
        <v>1080.0000000000039</v>
      </c>
      <c r="O86" s="257">
        <f t="shared" si="63"/>
        <v>56.842105263158096</v>
      </c>
      <c r="P86" s="105">
        <f>M86-J86</f>
        <v>0</v>
      </c>
      <c r="Q86" s="143">
        <f>O86-L86</f>
        <v>-16.052631578947164</v>
      </c>
      <c r="R86" s="262">
        <f>O86/L86</f>
        <v>0.77978339350180781</v>
      </c>
      <c r="S86" s="912"/>
      <c r="T86" s="232">
        <v>0.60138888888888875</v>
      </c>
      <c r="U86" s="232">
        <v>0.61527777777777759</v>
      </c>
      <c r="V86" s="498">
        <v>7</v>
      </c>
      <c r="W86" s="495">
        <f t="shared" si="67"/>
        <v>19.999999999999929</v>
      </c>
      <c r="X86" s="104"/>
      <c r="Y86" s="104"/>
      <c r="Z86" s="105"/>
      <c r="AA86" s="105"/>
      <c r="AB86" s="897"/>
      <c r="AC86" s="897"/>
      <c r="AD86" s="511"/>
      <c r="AE86" s="511"/>
      <c r="AF86" s="97">
        <f>N86-K86</f>
        <v>-304.99999999999613</v>
      </c>
      <c r="AG86" s="502">
        <f>N86/K86</f>
        <v>0.77978339350180781</v>
      </c>
      <c r="AH86" s="912"/>
    </row>
    <row r="87" spans="1:34" ht="19.2" customHeight="1">
      <c r="A87" s="921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811</v>
      </c>
      <c r="H87" s="140">
        <f t="shared" si="60"/>
        <v>56169.86</v>
      </c>
      <c r="I87" s="498"/>
      <c r="J87" s="157">
        <v>20</v>
      </c>
      <c r="K87" s="107">
        <v>1385</v>
      </c>
      <c r="L87" s="142">
        <f>K87/J87</f>
        <v>69.25</v>
      </c>
      <c r="M87" s="501">
        <v>20</v>
      </c>
      <c r="N87" s="107">
        <f t="shared" si="62"/>
        <v>1280.5263157894728</v>
      </c>
      <c r="O87" s="257">
        <f t="shared" si="63"/>
        <v>64.026315789473642</v>
      </c>
      <c r="P87" s="105">
        <f>M87-J87</f>
        <v>0</v>
      </c>
      <c r="Q87" s="143">
        <f>O87-L87</f>
        <v>-5.2236842105263577</v>
      </c>
      <c r="R87" s="262">
        <f>O87/L87</f>
        <v>0.92456773703211037</v>
      </c>
      <c r="S87" s="912"/>
      <c r="T87" s="232">
        <v>0.61944444444444424</v>
      </c>
      <c r="U87" s="232">
        <v>0.64583333333333315</v>
      </c>
      <c r="V87" s="498">
        <v>6</v>
      </c>
      <c r="W87" s="495">
        <f t="shared" si="67"/>
        <v>38.000000000000028</v>
      </c>
      <c r="X87" s="104"/>
      <c r="Y87" s="104"/>
      <c r="Z87" s="105"/>
      <c r="AA87" s="105"/>
      <c r="AB87" s="897"/>
      <c r="AC87" s="897"/>
      <c r="AD87" s="511"/>
      <c r="AE87" s="511"/>
      <c r="AF87" s="97">
        <f>N87-K87</f>
        <v>-104.47368421052715</v>
      </c>
      <c r="AG87" s="502">
        <f>N87/K87</f>
        <v>0.92456773703211037</v>
      </c>
      <c r="AH87" s="912"/>
    </row>
    <row r="88" spans="1:34" ht="19.2" customHeight="1">
      <c r="A88" s="921"/>
      <c r="B88" s="170" t="s">
        <v>240</v>
      </c>
      <c r="C88" s="508"/>
      <c r="D88" s="88" t="s">
        <v>143</v>
      </c>
      <c r="E88" s="89"/>
      <c r="F88" s="205">
        <v>34.229999999999997</v>
      </c>
      <c r="G88" s="107">
        <v>1116.3</v>
      </c>
      <c r="H88" s="140">
        <f t="shared" si="60"/>
        <v>38210.948999999993</v>
      </c>
      <c r="I88" s="498">
        <v>1</v>
      </c>
      <c r="J88" s="157">
        <v>13</v>
      </c>
      <c r="K88" s="107">
        <v>2250</v>
      </c>
      <c r="L88" s="142">
        <f t="shared" ref="L88:L91" si="70">K88/J88</f>
        <v>173.07692307692307</v>
      </c>
      <c r="M88" s="501">
        <v>13</v>
      </c>
      <c r="N88" s="107">
        <f t="shared" si="62"/>
        <v>1969.9411764705858</v>
      </c>
      <c r="O88" s="257">
        <f t="shared" si="63"/>
        <v>151.53393665158353</v>
      </c>
      <c r="P88" s="105">
        <f t="shared" ref="P88:P91" si="71">M88-J88</f>
        <v>0</v>
      </c>
      <c r="Q88" s="143">
        <f t="shared" ref="Q88:Q91" si="72">O88-L88</f>
        <v>-21.542986425339535</v>
      </c>
      <c r="R88" s="262">
        <f t="shared" ref="R88:R91" si="73">O88/L88</f>
        <v>0.87552941176470489</v>
      </c>
      <c r="S88" s="912"/>
      <c r="T88" s="232">
        <v>0.66111111111111087</v>
      </c>
      <c r="U88" s="232">
        <v>0.68472222222222201</v>
      </c>
      <c r="V88" s="498">
        <v>22</v>
      </c>
      <c r="W88" s="495">
        <f t="shared" si="67"/>
        <v>34.000000000000043</v>
      </c>
      <c r="X88" s="104">
        <v>0.65</v>
      </c>
      <c r="Y88" s="104">
        <v>0.65972222222222221</v>
      </c>
      <c r="Z88" s="105"/>
      <c r="AA88" s="105"/>
      <c r="AB88" s="897"/>
      <c r="AC88" s="897"/>
      <c r="AD88" s="511"/>
      <c r="AE88" s="511"/>
      <c r="AF88" s="97">
        <f>N88-K88</f>
        <v>-280.05882352941421</v>
      </c>
      <c r="AG88" s="502">
        <f>N88/K88</f>
        <v>0.87552941176470478</v>
      </c>
      <c r="AH88" s="912"/>
    </row>
    <row r="89" spans="1:34" ht="19.2" customHeight="1">
      <c r="A89" s="921"/>
      <c r="B89" s="170" t="s">
        <v>240</v>
      </c>
      <c r="C89" s="508"/>
      <c r="D89" s="88" t="s">
        <v>144</v>
      </c>
      <c r="E89" s="89"/>
      <c r="F89" s="205">
        <v>35.83</v>
      </c>
      <c r="G89" s="176">
        <v>1618.8</v>
      </c>
      <c r="H89" s="140">
        <f t="shared" si="60"/>
        <v>58001.603999999992</v>
      </c>
      <c r="I89" s="498">
        <v>1</v>
      </c>
      <c r="J89" s="157">
        <v>11</v>
      </c>
      <c r="K89" s="107">
        <v>2250</v>
      </c>
      <c r="L89" s="142">
        <f t="shared" si="70"/>
        <v>204.54545454545453</v>
      </c>
      <c r="M89" s="501">
        <v>11</v>
      </c>
      <c r="N89" s="107">
        <f t="shared" si="62"/>
        <v>1942.5600000000004</v>
      </c>
      <c r="O89" s="257">
        <f t="shared" si="63"/>
        <v>176.59636363636366</v>
      </c>
      <c r="P89" s="105">
        <f t="shared" si="71"/>
        <v>0</v>
      </c>
      <c r="Q89" s="143">
        <f t="shared" si="72"/>
        <v>-27.94909090909087</v>
      </c>
      <c r="R89" s="262">
        <f t="shared" si="73"/>
        <v>0.86336000000000013</v>
      </c>
      <c r="S89" s="912"/>
      <c r="T89" s="232">
        <v>0.68888888888888866</v>
      </c>
      <c r="U89" s="232">
        <v>0.72361111111111087</v>
      </c>
      <c r="V89" s="498">
        <v>6</v>
      </c>
      <c r="W89" s="495">
        <f t="shared" si="67"/>
        <v>49.999999999999986</v>
      </c>
      <c r="X89" s="104"/>
      <c r="Y89" s="104"/>
      <c r="Z89" s="105"/>
      <c r="AA89" s="105"/>
      <c r="AB89" s="897"/>
      <c r="AC89" s="897"/>
      <c r="AD89" s="511"/>
      <c r="AE89" s="511"/>
      <c r="AF89" s="97">
        <f>N89-K89</f>
        <v>-307.4399999999996</v>
      </c>
      <c r="AG89" s="502">
        <f>N89/K89</f>
        <v>0.86336000000000013</v>
      </c>
      <c r="AH89" s="912"/>
    </row>
    <row r="90" spans="1:34" ht="19.2" customHeight="1">
      <c r="A90" s="921"/>
      <c r="B90" s="170" t="s">
        <v>242</v>
      </c>
      <c r="C90" s="508"/>
      <c r="D90" s="88" t="s">
        <v>170</v>
      </c>
      <c r="E90" s="89"/>
      <c r="F90" s="205">
        <v>61.02</v>
      </c>
      <c r="G90" s="91">
        <v>334.32</v>
      </c>
      <c r="H90" s="140">
        <f t="shared" si="60"/>
        <v>20400.206399999999</v>
      </c>
      <c r="I90" s="264">
        <v>1</v>
      </c>
      <c r="J90" s="157">
        <v>16</v>
      </c>
      <c r="K90" s="107">
        <v>1440</v>
      </c>
      <c r="L90" s="142">
        <f t="shared" si="70"/>
        <v>90</v>
      </c>
      <c r="M90" s="501">
        <v>15</v>
      </c>
      <c r="N90" s="107">
        <f t="shared" si="62"/>
        <v>1253.7000000000044</v>
      </c>
      <c r="O90" s="257">
        <f t="shared" si="63"/>
        <v>83.580000000000297</v>
      </c>
      <c r="P90" s="105">
        <f t="shared" si="71"/>
        <v>-1</v>
      </c>
      <c r="Q90" s="143">
        <f t="shared" si="72"/>
        <v>-6.4199999999997033</v>
      </c>
      <c r="R90" s="262">
        <f t="shared" si="73"/>
        <v>0.92866666666666997</v>
      </c>
      <c r="S90" s="912"/>
      <c r="T90" s="232">
        <v>0.72847222222222197</v>
      </c>
      <c r="U90" s="232">
        <v>0.73958333333333304</v>
      </c>
      <c r="V90" s="498">
        <v>7</v>
      </c>
      <c r="W90" s="495">
        <f t="shared" si="67"/>
        <v>15.999999999999943</v>
      </c>
      <c r="X90" s="265"/>
      <c r="Y90" s="265"/>
      <c r="Z90" s="105"/>
      <c r="AA90" s="105"/>
      <c r="AB90" s="897"/>
      <c r="AC90" s="897"/>
      <c r="AD90" s="511"/>
      <c r="AE90" s="511"/>
      <c r="AF90" s="97">
        <f t="shared" si="68"/>
        <v>-186.29999999999563</v>
      </c>
      <c r="AG90" s="502">
        <f t="shared" si="69"/>
        <v>0.87062500000000298</v>
      </c>
      <c r="AH90" s="912"/>
    </row>
    <row r="91" spans="1:34" ht="19.2" customHeight="1">
      <c r="A91" s="921"/>
      <c r="B91" s="170" t="s">
        <v>238</v>
      </c>
      <c r="C91" s="508"/>
      <c r="D91" s="88" t="s">
        <v>175</v>
      </c>
      <c r="E91" s="89"/>
      <c r="F91" s="205">
        <v>29.113149847094796</v>
      </c>
      <c r="G91" s="91">
        <v>333.20000000000005</v>
      </c>
      <c r="H91" s="140">
        <f t="shared" si="60"/>
        <v>9700.5015290519877</v>
      </c>
      <c r="I91" s="266">
        <v>1</v>
      </c>
      <c r="J91" s="157">
        <v>20</v>
      </c>
      <c r="K91" s="107">
        <v>1385</v>
      </c>
      <c r="L91" s="142">
        <f t="shared" si="70"/>
        <v>69.25</v>
      </c>
      <c r="M91" s="501">
        <v>20</v>
      </c>
      <c r="N91" s="107">
        <f t="shared" si="62"/>
        <v>1110.6666666666708</v>
      </c>
      <c r="O91" s="257">
        <f t="shared" si="63"/>
        <v>55.533333333333545</v>
      </c>
      <c r="P91" s="105">
        <f t="shared" si="71"/>
        <v>0</v>
      </c>
      <c r="Q91" s="143">
        <f t="shared" si="72"/>
        <v>-13.716666666666455</v>
      </c>
      <c r="R91" s="262">
        <f t="shared" si="73"/>
        <v>0.80192539109506922</v>
      </c>
      <c r="S91" s="913"/>
      <c r="T91" s="232">
        <v>0.74444444444444413</v>
      </c>
      <c r="U91" s="232">
        <v>0.75694444444444409</v>
      </c>
      <c r="V91" s="498">
        <v>7</v>
      </c>
      <c r="W91" s="495">
        <f t="shared" si="67"/>
        <v>17.999999999999936</v>
      </c>
      <c r="X91" s="177"/>
      <c r="Y91" s="177"/>
      <c r="Z91" s="105"/>
      <c r="AA91" s="105"/>
      <c r="AB91" s="897"/>
      <c r="AC91" s="897"/>
      <c r="AD91" s="511"/>
      <c r="AE91" s="511"/>
      <c r="AF91" s="97">
        <f t="shared" si="68"/>
        <v>-274.33333333332916</v>
      </c>
      <c r="AG91" s="502">
        <f t="shared" si="69"/>
        <v>0.80192539109506922</v>
      </c>
      <c r="AH91" s="913"/>
    </row>
    <row r="92" spans="1:34" ht="19.2" customHeight="1">
      <c r="A92" s="921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897"/>
      <c r="AC92" s="897"/>
      <c r="AD92" s="511"/>
      <c r="AE92" s="511"/>
      <c r="AF92" s="97">
        <f t="shared" si="68"/>
        <v>0</v>
      </c>
      <c r="AG92" s="502" t="e">
        <f t="shared" si="69"/>
        <v>#DIV/0!</v>
      </c>
      <c r="AH92" s="913"/>
    </row>
    <row r="93" spans="1:34" ht="19.2" customHeight="1">
      <c r="A93" s="921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922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897"/>
      <c r="AC93" s="897"/>
      <c r="AD93" s="511"/>
      <c r="AE93" s="511"/>
      <c r="AF93" s="97">
        <f t="shared" si="68"/>
        <v>0</v>
      </c>
      <c r="AG93" s="502" t="e">
        <f t="shared" si="69"/>
        <v>#DIV/0!</v>
      </c>
      <c r="AH93" s="913"/>
    </row>
    <row r="94" spans="1:34" ht="19.2" customHeight="1">
      <c r="A94" s="921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922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897"/>
      <c r="AC94" s="897"/>
      <c r="AD94" s="511"/>
      <c r="AE94" s="511"/>
      <c r="AF94" s="97">
        <f t="shared" si="68"/>
        <v>0</v>
      </c>
      <c r="AG94" s="502" t="e">
        <f t="shared" si="69"/>
        <v>#DIV/0!</v>
      </c>
      <c r="AH94" s="913"/>
    </row>
    <row r="95" spans="1:34" ht="19.2" customHeight="1">
      <c r="A95" s="921"/>
      <c r="B95" s="274">
        <v>0</v>
      </c>
      <c r="C95" s="160" t="s">
        <v>176</v>
      </c>
      <c r="D95" s="893" t="s">
        <v>130</v>
      </c>
      <c r="E95" s="893"/>
      <c r="F95" s="121"/>
      <c r="G95" s="122"/>
      <c r="H95" s="275"/>
      <c r="I95" s="163"/>
      <c r="J95" s="276">
        <v>16.666666666666668</v>
      </c>
      <c r="K95" s="276">
        <v>1608.3333333333333</v>
      </c>
      <c r="L95" s="277">
        <f t="shared" ref="L95:O95" si="74">AVERAGE(L83:L94)</f>
        <v>104.11737001675081</v>
      </c>
      <c r="M95" s="276">
        <f t="shared" si="74"/>
        <v>16.444444444444443</v>
      </c>
      <c r="N95" s="276">
        <f t="shared" si="74"/>
        <v>1386.552503923288</v>
      </c>
      <c r="O95" s="277">
        <f t="shared" si="74"/>
        <v>91.129018407492865</v>
      </c>
      <c r="P95" s="278">
        <f>M95-J95</f>
        <v>-0.22222222222222499</v>
      </c>
      <c r="Q95" s="279">
        <f t="shared" ref="Q95:Q103" si="75">O95-L95</f>
        <v>-12.988351609257947</v>
      </c>
      <c r="R95" s="280">
        <f>O95/L95</f>
        <v>0.87525278820269536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8"/>
        <v>-221.78082941004527</v>
      </c>
      <c r="AG95" s="503">
        <f t="shared" si="69"/>
        <v>0.86210518378650036</v>
      </c>
      <c r="AH95" s="913"/>
    </row>
    <row r="96" spans="1:34" ht="19.2" customHeight="1">
      <c r="A96" s="923" t="s">
        <v>177</v>
      </c>
      <c r="B96" s="498" t="s">
        <v>238</v>
      </c>
      <c r="C96" s="155"/>
      <c r="D96" s="88" t="s">
        <v>122</v>
      </c>
      <c r="E96" s="89"/>
      <c r="F96" s="90">
        <v>36.92</v>
      </c>
      <c r="G96" s="91">
        <v>1028.3</v>
      </c>
      <c r="H96" s="92">
        <f t="shared" ref="H96:H105" si="76">F96*G96</f>
        <v>37964.836000000003</v>
      </c>
      <c r="I96" s="498"/>
      <c r="J96" s="94">
        <v>12</v>
      </c>
      <c r="K96" s="91">
        <v>2000</v>
      </c>
      <c r="L96" s="95">
        <f t="shared" ref="L96:L103" si="77">K96/J96</f>
        <v>166.66666666666666</v>
      </c>
      <c r="M96" s="496">
        <v>12</v>
      </c>
      <c r="N96" s="91">
        <f t="shared" ref="N96:N103" si="78">G96/W96*60</f>
        <v>1504.8292682926824</v>
      </c>
      <c r="O96" s="95">
        <f t="shared" ref="O96:O103" si="79">N96/M96</f>
        <v>125.4024390243902</v>
      </c>
      <c r="P96" s="97">
        <f t="shared" ref="P96:P103" si="80">M96-J96</f>
        <v>0</v>
      </c>
      <c r="Q96" s="98">
        <f t="shared" si="75"/>
        <v>-41.264227642276452</v>
      </c>
      <c r="R96" s="502">
        <f t="shared" ref="R96:R103" si="81">O96/L96</f>
        <v>0.75241463414634124</v>
      </c>
      <c r="S96" s="912">
        <f>R108</f>
        <v>0.83938285539191826</v>
      </c>
      <c r="T96" s="101">
        <v>0.33333333333333331</v>
      </c>
      <c r="U96" s="101">
        <v>0.36180555555555555</v>
      </c>
      <c r="V96" s="511">
        <v>5</v>
      </c>
      <c r="W96" s="146">
        <f t="shared" ref="W96:W133" si="82">(U96-T96)*24*60</f>
        <v>41.000000000000014</v>
      </c>
      <c r="X96" s="154"/>
      <c r="Y96" s="154"/>
      <c r="Z96" s="105"/>
      <c r="AA96" s="105"/>
      <c r="AB96" s="897"/>
      <c r="AC96" s="897"/>
      <c r="AD96" s="511"/>
      <c r="AE96" s="511"/>
      <c r="AF96" s="105">
        <f t="shared" si="68"/>
        <v>-495.1707317073176</v>
      </c>
      <c r="AG96" s="505">
        <f t="shared" si="69"/>
        <v>0.75241463414634124</v>
      </c>
      <c r="AH96" s="896">
        <f>AG108</f>
        <v>0.85126071262239256</v>
      </c>
    </row>
    <row r="97" spans="1:34" s="290" customFormat="1" ht="19.2" customHeight="1">
      <c r="A97" s="923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2998.8</v>
      </c>
      <c r="H97" s="285">
        <f t="shared" si="76"/>
        <v>87304.513761467882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1138.7848101265822</v>
      </c>
      <c r="O97" s="95">
        <f t="shared" si="79"/>
        <v>56.939240506329114</v>
      </c>
      <c r="P97" s="97">
        <f t="shared" si="80"/>
        <v>0</v>
      </c>
      <c r="Q97" s="98">
        <f t="shared" si="75"/>
        <v>-12.310759493670886</v>
      </c>
      <c r="R97" s="502">
        <f t="shared" si="81"/>
        <v>0.82222729973038433</v>
      </c>
      <c r="S97" s="912"/>
      <c r="T97" s="286">
        <v>0.37708333333333333</v>
      </c>
      <c r="U97" s="286">
        <v>0.48680555555555555</v>
      </c>
      <c r="V97" s="287">
        <v>22</v>
      </c>
      <c r="W97" s="146">
        <f t="shared" si="82"/>
        <v>158</v>
      </c>
      <c r="X97" s="104">
        <v>0.3666666666666667</v>
      </c>
      <c r="Y97" s="104">
        <v>0.37638888888888888</v>
      </c>
      <c r="Z97" s="105"/>
      <c r="AA97" s="105"/>
      <c r="AB97" s="897"/>
      <c r="AC97" s="897"/>
      <c r="AD97" s="287">
        <v>1</v>
      </c>
      <c r="AE97" s="287"/>
      <c r="AF97" s="288">
        <f t="shared" si="68"/>
        <v>-246.21518987341778</v>
      </c>
      <c r="AG97" s="289">
        <f t="shared" si="69"/>
        <v>0.82222729973038422</v>
      </c>
      <c r="AH97" s="896"/>
    </row>
    <row r="98" spans="1:34" s="293" customFormat="1" ht="19.2" customHeight="1">
      <c r="A98" s="923"/>
      <c r="B98" s="498" t="s">
        <v>239</v>
      </c>
      <c r="C98" s="108"/>
      <c r="D98" s="88" t="s">
        <v>174</v>
      </c>
      <c r="E98" s="138"/>
      <c r="F98" s="283">
        <v>68.88</v>
      </c>
      <c r="G98" s="107">
        <v>813</v>
      </c>
      <c r="H98" s="285">
        <f t="shared" si="76"/>
        <v>55999.439999999995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1283.6842105263147</v>
      </c>
      <c r="O98" s="95">
        <f t="shared" si="79"/>
        <v>75.510835913312633</v>
      </c>
      <c r="P98" s="97">
        <f t="shared" si="80"/>
        <v>0</v>
      </c>
      <c r="Q98" s="98">
        <f t="shared" si="75"/>
        <v>-9.1950464396285412</v>
      </c>
      <c r="R98" s="502">
        <f t="shared" si="81"/>
        <v>0.89144736842105199</v>
      </c>
      <c r="S98" s="912"/>
      <c r="T98" s="101">
        <v>0.52708333333333324</v>
      </c>
      <c r="U98" s="101">
        <v>0.55347222222222214</v>
      </c>
      <c r="V98" s="511">
        <v>5</v>
      </c>
      <c r="W98" s="146">
        <f t="shared" si="82"/>
        <v>38.000000000000028</v>
      </c>
      <c r="X98" s="291"/>
      <c r="Y98" s="291"/>
      <c r="Z98" s="292"/>
      <c r="AA98" s="292"/>
      <c r="AB98" s="897"/>
      <c r="AC98" s="897"/>
      <c r="AD98" s="511"/>
      <c r="AE98" s="511"/>
      <c r="AF98" s="288">
        <f t="shared" si="68"/>
        <v>-156.3157894736853</v>
      </c>
      <c r="AG98" s="505">
        <f t="shared" si="69"/>
        <v>0.89144736842105188</v>
      </c>
      <c r="AH98" s="896"/>
    </row>
    <row r="99" spans="1:34" ht="19.2" customHeight="1">
      <c r="A99" s="923"/>
      <c r="B99" s="498" t="s">
        <v>241</v>
      </c>
      <c r="C99" s="136"/>
      <c r="D99" s="137" t="s">
        <v>164</v>
      </c>
      <c r="E99" s="138"/>
      <c r="F99" s="283">
        <v>51.44</v>
      </c>
      <c r="G99" s="107">
        <v>1222</v>
      </c>
      <c r="H99" s="285">
        <f t="shared" si="76"/>
        <v>62859.68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1182.5806451612914</v>
      </c>
      <c r="O99" s="95">
        <f t="shared" si="79"/>
        <v>56.313364055299587</v>
      </c>
      <c r="P99" s="97">
        <f t="shared" si="80"/>
        <v>1</v>
      </c>
      <c r="Q99" s="98">
        <f t="shared" si="75"/>
        <v>-15.686635944700413</v>
      </c>
      <c r="R99" s="502">
        <f t="shared" si="81"/>
        <v>0.78213005632360533</v>
      </c>
      <c r="S99" s="912"/>
      <c r="T99" s="101">
        <v>0.55902777777777768</v>
      </c>
      <c r="U99" s="101">
        <v>0.60208333333333319</v>
      </c>
      <c r="V99" s="511">
        <v>8</v>
      </c>
      <c r="W99" s="146">
        <f t="shared" si="82"/>
        <v>61.999999999999943</v>
      </c>
      <c r="X99" s="254"/>
      <c r="Y99" s="254"/>
      <c r="Z99" s="189"/>
      <c r="AA99" s="189"/>
      <c r="AB99" s="897"/>
      <c r="AC99" s="897"/>
      <c r="AD99" s="511"/>
      <c r="AE99" s="511"/>
      <c r="AF99" s="288">
        <f t="shared" si="68"/>
        <v>-257.41935483870861</v>
      </c>
      <c r="AG99" s="289">
        <f t="shared" si="69"/>
        <v>0.82123655913978566</v>
      </c>
      <c r="AH99" s="896"/>
    </row>
    <row r="100" spans="1:34" s="293" customFormat="1" ht="19.2" customHeight="1">
      <c r="A100" s="923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1310</v>
      </c>
      <c r="H100" s="285">
        <f t="shared" si="76"/>
        <v>77997.399999999994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1228.1250000000014</v>
      </c>
      <c r="O100" s="95">
        <f t="shared" si="79"/>
        <v>68.229166666666742</v>
      </c>
      <c r="P100" s="97">
        <f t="shared" si="80"/>
        <v>0</v>
      </c>
      <c r="Q100" s="98">
        <f t="shared" si="75"/>
        <v>-8.7152777777777004</v>
      </c>
      <c r="R100" s="502">
        <f t="shared" si="81"/>
        <v>0.88673285198556062</v>
      </c>
      <c r="S100" s="912"/>
      <c r="T100" s="286">
        <v>0.61736111111111092</v>
      </c>
      <c r="U100" s="286">
        <v>0.66180555555555531</v>
      </c>
      <c r="V100" s="287">
        <v>22</v>
      </c>
      <c r="W100" s="146">
        <f t="shared" si="82"/>
        <v>63.999999999999929</v>
      </c>
      <c r="X100" s="294">
        <v>0.6069444444444444</v>
      </c>
      <c r="Y100" s="294">
        <v>0.6166666666666667</v>
      </c>
      <c r="Z100" s="292"/>
      <c r="AA100" s="292"/>
      <c r="AB100" s="897"/>
      <c r="AC100" s="897"/>
      <c r="AD100" s="511"/>
      <c r="AE100" s="511"/>
      <c r="AF100" s="288">
        <f t="shared" si="68"/>
        <v>-156.87499999999864</v>
      </c>
      <c r="AG100" s="505">
        <f t="shared" si="69"/>
        <v>0.88673285198556051</v>
      </c>
      <c r="AH100" s="896"/>
    </row>
    <row r="101" spans="1:34" s="293" customFormat="1" ht="19.2" customHeight="1">
      <c r="A101" s="923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1166</v>
      </c>
      <c r="H101" s="285">
        <f t="shared" si="76"/>
        <v>32951.160000000003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1185.7627118644077</v>
      </c>
      <c r="O101" s="95">
        <f t="shared" si="79"/>
        <v>62.408563782337247</v>
      </c>
      <c r="P101" s="97">
        <f t="shared" si="80"/>
        <v>0</v>
      </c>
      <c r="Q101" s="98">
        <f t="shared" si="75"/>
        <v>-0.74933095450485609</v>
      </c>
      <c r="R101" s="502">
        <f t="shared" si="81"/>
        <v>0.98813559322033973</v>
      </c>
      <c r="S101" s="912"/>
      <c r="T101" s="286">
        <v>0.66666666666666641</v>
      </c>
      <c r="U101" s="101">
        <v>0.7076388888888886</v>
      </c>
      <c r="V101" s="287">
        <v>7</v>
      </c>
      <c r="W101" s="146">
        <f t="shared" si="82"/>
        <v>58.99999999999995</v>
      </c>
      <c r="X101" s="295"/>
      <c r="Y101" s="295"/>
      <c r="Z101" s="292"/>
      <c r="AA101" s="292"/>
      <c r="AB101" s="897"/>
      <c r="AC101" s="897"/>
      <c r="AD101" s="511"/>
      <c r="AE101" s="511"/>
      <c r="AF101" s="288">
        <f t="shared" si="68"/>
        <v>-14.23728813559228</v>
      </c>
      <c r="AG101" s="289">
        <f t="shared" si="69"/>
        <v>0.98813559322033973</v>
      </c>
      <c r="AH101" s="896"/>
    </row>
    <row r="102" spans="1:34" s="293" customFormat="1" ht="19.2" customHeight="1">
      <c r="A102" s="923"/>
      <c r="B102" s="498" t="s">
        <v>239</v>
      </c>
      <c r="C102" s="249"/>
      <c r="D102" s="137" t="s">
        <v>137</v>
      </c>
      <c r="E102" s="251"/>
      <c r="F102" s="283">
        <v>49.91</v>
      </c>
      <c r="G102" s="107">
        <v>827.61</v>
      </c>
      <c r="H102" s="285">
        <f t="shared" si="76"/>
        <v>41306.015099999997</v>
      </c>
      <c r="I102" s="498">
        <v>1</v>
      </c>
      <c r="J102" s="94">
        <v>17</v>
      </c>
      <c r="K102" s="91">
        <v>1565</v>
      </c>
      <c r="L102" s="95">
        <f t="shared" si="77"/>
        <v>92.058823529411768</v>
      </c>
      <c r="M102" s="157">
        <v>17</v>
      </c>
      <c r="N102" s="91">
        <f t="shared" si="78"/>
        <v>1306.7526315789464</v>
      </c>
      <c r="O102" s="95">
        <f t="shared" si="79"/>
        <v>76.867801857585079</v>
      </c>
      <c r="P102" s="97">
        <f t="shared" si="80"/>
        <v>0</v>
      </c>
      <c r="Q102" s="98">
        <f t="shared" si="75"/>
        <v>-15.191021671826689</v>
      </c>
      <c r="R102" s="502">
        <f t="shared" si="81"/>
        <v>0.83498570707919895</v>
      </c>
      <c r="S102" s="912"/>
      <c r="T102" s="286">
        <v>0.71319444444444413</v>
      </c>
      <c r="U102" s="286">
        <v>0.73958333333333304</v>
      </c>
      <c r="V102" s="287">
        <v>8</v>
      </c>
      <c r="W102" s="146">
        <f t="shared" si="82"/>
        <v>38.000000000000028</v>
      </c>
      <c r="X102" s="295"/>
      <c r="Y102" s="295"/>
      <c r="Z102" s="292"/>
      <c r="AA102" s="292"/>
      <c r="AB102" s="897"/>
      <c r="AC102" s="897"/>
      <c r="AD102" s="511"/>
      <c r="AE102" s="511"/>
      <c r="AF102" s="288">
        <f t="shared" si="68"/>
        <v>-258.24736842105358</v>
      </c>
      <c r="AG102" s="505">
        <f t="shared" si="69"/>
        <v>0.83498570707919895</v>
      </c>
      <c r="AH102" s="896"/>
    </row>
    <row r="103" spans="1:34" s="293" customFormat="1" ht="19.2" customHeight="1">
      <c r="A103" s="923"/>
      <c r="B103" s="498" t="s">
        <v>241</v>
      </c>
      <c r="C103" s="296"/>
      <c r="D103" s="137" t="s">
        <v>197</v>
      </c>
      <c r="E103" s="138"/>
      <c r="F103" s="283">
        <v>57.3</v>
      </c>
      <c r="G103" s="107">
        <v>1072</v>
      </c>
      <c r="H103" s="285">
        <f t="shared" si="76"/>
        <v>61425.599999999999</v>
      </c>
      <c r="I103" s="297"/>
      <c r="J103" s="94">
        <v>19</v>
      </c>
      <c r="K103" s="91">
        <v>1440</v>
      </c>
      <c r="L103" s="95">
        <f t="shared" si="77"/>
        <v>75.78947368421052</v>
      </c>
      <c r="M103" s="157">
        <v>19</v>
      </c>
      <c r="N103" s="91">
        <f t="shared" si="78"/>
        <v>1261.1764705882358</v>
      </c>
      <c r="O103" s="95">
        <f t="shared" si="79"/>
        <v>66.377708978328201</v>
      </c>
      <c r="P103" s="97">
        <f t="shared" si="80"/>
        <v>0</v>
      </c>
      <c r="Q103" s="98">
        <f t="shared" si="75"/>
        <v>-9.4117647058823195</v>
      </c>
      <c r="R103" s="502">
        <f t="shared" si="81"/>
        <v>0.87581699346405273</v>
      </c>
      <c r="S103" s="912"/>
      <c r="T103" s="286">
        <v>0.74444444444444413</v>
      </c>
      <c r="U103" s="286">
        <v>0.77986111111111078</v>
      </c>
      <c r="V103" s="287">
        <v>7</v>
      </c>
      <c r="W103" s="146">
        <f t="shared" si="82"/>
        <v>50.999999999999979</v>
      </c>
      <c r="X103" s="295"/>
      <c r="Y103" s="295"/>
      <c r="Z103" s="292"/>
      <c r="AA103" s="292"/>
      <c r="AB103" s="897"/>
      <c r="AC103" s="897"/>
      <c r="AD103" s="511"/>
      <c r="AE103" s="511"/>
      <c r="AF103" s="105">
        <f t="shared" si="68"/>
        <v>-178.82352941176418</v>
      </c>
      <c r="AG103" s="505">
        <f t="shared" si="69"/>
        <v>0.87581699346405262</v>
      </c>
      <c r="AH103" s="896"/>
    </row>
    <row r="104" spans="1:34" s="293" customFormat="1" ht="19.2" customHeight="1">
      <c r="A104" s="923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913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897"/>
      <c r="AC104" s="897"/>
      <c r="AD104" s="511"/>
      <c r="AE104" s="511"/>
      <c r="AF104" s="288">
        <f t="shared" si="68"/>
        <v>0</v>
      </c>
      <c r="AG104" s="289" t="e">
        <f t="shared" si="69"/>
        <v>#DIV/0!</v>
      </c>
      <c r="AH104" s="896"/>
    </row>
    <row r="105" spans="1:34" s="293" customFormat="1" ht="19.2" customHeight="1">
      <c r="A105" s="923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913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897"/>
      <c r="AC105" s="897"/>
      <c r="AD105" s="511"/>
      <c r="AE105" s="511"/>
      <c r="AF105" s="105">
        <f t="shared" si="68"/>
        <v>0</v>
      </c>
      <c r="AG105" s="505" t="e">
        <f t="shared" si="69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922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897"/>
      <c r="AC106" s="897"/>
      <c r="AD106" s="511"/>
      <c r="AE106" s="511"/>
      <c r="AF106" s="105">
        <f t="shared" si="68"/>
        <v>0</v>
      </c>
      <c r="AG106" s="505" t="e">
        <f t="shared" si="69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922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897"/>
      <c r="AC107" s="897"/>
      <c r="AD107" s="511"/>
      <c r="AE107" s="511"/>
      <c r="AF107" s="292"/>
      <c r="AG107" s="505"/>
      <c r="AH107" s="896"/>
    </row>
    <row r="108" spans="1:34" ht="19.2" customHeight="1">
      <c r="A108" s="923"/>
      <c r="B108" s="170">
        <v>0</v>
      </c>
      <c r="C108" s="160" t="s">
        <v>180</v>
      </c>
      <c r="D108" s="893" t="s">
        <v>130</v>
      </c>
      <c r="E108" s="893"/>
      <c r="F108" s="301"/>
      <c r="G108" s="126"/>
      <c r="H108" s="162"/>
      <c r="I108" s="163"/>
      <c r="J108" s="126">
        <v>17.75</v>
      </c>
      <c r="K108" s="126">
        <v>1481.875</v>
      </c>
      <c r="L108" s="164">
        <f t="shared" ref="L108:O108" si="83">AVERAGE(L96:L107)</f>
        <v>87.571648176814577</v>
      </c>
      <c r="M108" s="126">
        <f t="shared" si="83"/>
        <v>17.875</v>
      </c>
      <c r="N108" s="126">
        <f t="shared" si="83"/>
        <v>1261.4619685173079</v>
      </c>
      <c r="O108" s="164">
        <f t="shared" si="83"/>
        <v>73.506140098031096</v>
      </c>
      <c r="P108" s="105">
        <f t="shared" ref="P108:P116" si="84">M108-J108</f>
        <v>0.125</v>
      </c>
      <c r="Q108" s="143">
        <f t="shared" ref="Q108:Q116" si="85">O108-L108</f>
        <v>-14.065508078783481</v>
      </c>
      <c r="R108" s="165">
        <f t="shared" ref="R108:R116" si="86">O108/L108</f>
        <v>0.83938285539191826</v>
      </c>
      <c r="S108" s="913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8"/>
        <v>-220.41303148269208</v>
      </c>
      <c r="AG108" s="505">
        <f t="shared" si="69"/>
        <v>0.85126071262239256</v>
      </c>
      <c r="AH108" s="896"/>
    </row>
    <row r="109" spans="1:34" ht="19.2" customHeight="1">
      <c r="A109" s="914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1771</v>
      </c>
      <c r="H109" s="92">
        <f t="shared" ref="H109:H119" si="87">F109*G109</f>
        <v>53068.888888888883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1095.4639175257735</v>
      </c>
      <c r="O109" s="95">
        <f t="shared" ref="O109:O116" si="89">N109/M109</f>
        <v>60.85910652920964</v>
      </c>
      <c r="P109" s="97">
        <f t="shared" si="84"/>
        <v>0</v>
      </c>
      <c r="Q109" s="98">
        <f t="shared" si="85"/>
        <v>-5.8075601374570311</v>
      </c>
      <c r="R109" s="502">
        <f t="shared" si="86"/>
        <v>0.91288659793814453</v>
      </c>
      <c r="S109" s="917">
        <f>R121</f>
        <v>0.94269554899597785</v>
      </c>
      <c r="T109" s="303">
        <v>0.5</v>
      </c>
      <c r="U109" s="303">
        <v>0.56736111111111109</v>
      </c>
      <c r="V109" s="304">
        <v>5</v>
      </c>
      <c r="W109" s="495">
        <f t="shared" si="82"/>
        <v>96.999999999999972</v>
      </c>
      <c r="X109" s="104"/>
      <c r="Y109" s="104"/>
      <c r="Z109" s="105"/>
      <c r="AA109" s="105"/>
      <c r="AB109" s="897"/>
      <c r="AC109" s="897"/>
      <c r="AD109" s="511"/>
      <c r="AE109" s="511"/>
      <c r="AF109" s="97">
        <f t="shared" si="68"/>
        <v>-104.53608247422653</v>
      </c>
      <c r="AG109" s="190">
        <f t="shared" si="69"/>
        <v>0.91288659793814453</v>
      </c>
      <c r="AH109" s="896">
        <f>AG121</f>
        <v>0.90596939033090373</v>
      </c>
    </row>
    <row r="110" spans="1:34" ht="19.2" customHeight="1">
      <c r="A110" s="915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897</v>
      </c>
      <c r="H110" s="92">
        <f t="shared" si="87"/>
        <v>50617.71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1223.1818181818182</v>
      </c>
      <c r="O110" s="95">
        <f t="shared" si="89"/>
        <v>61.159090909090914</v>
      </c>
      <c r="P110" s="97">
        <f t="shared" si="84"/>
        <v>-1</v>
      </c>
      <c r="Q110" s="98">
        <f t="shared" si="85"/>
        <v>-4.7932900432900354</v>
      </c>
      <c r="R110" s="502">
        <f t="shared" si="86"/>
        <v>0.92732195602231715</v>
      </c>
      <c r="S110" s="903"/>
      <c r="T110" s="303">
        <v>0.57222222222222219</v>
      </c>
      <c r="U110" s="303">
        <v>0.60277777777777775</v>
      </c>
      <c r="V110" s="304">
        <v>7</v>
      </c>
      <c r="W110" s="495">
        <f t="shared" si="82"/>
        <v>44</v>
      </c>
      <c r="X110" s="265"/>
      <c r="Y110" s="265"/>
      <c r="Z110" s="105"/>
      <c r="AA110" s="105"/>
      <c r="AB110" s="897"/>
      <c r="AC110" s="897"/>
      <c r="AD110" s="511"/>
      <c r="AE110" s="511"/>
      <c r="AF110" s="97">
        <f t="shared" si="68"/>
        <v>-161.81818181818176</v>
      </c>
      <c r="AG110" s="190">
        <f t="shared" si="69"/>
        <v>0.88316376764030202</v>
      </c>
      <c r="AH110" s="896"/>
    </row>
    <row r="111" spans="1:34" ht="19.2" customHeight="1">
      <c r="A111" s="915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1166</v>
      </c>
      <c r="H111" s="92">
        <f t="shared" si="87"/>
        <v>64782.96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1320.0000000000007</v>
      </c>
      <c r="O111" s="95">
        <f t="shared" si="89"/>
        <v>82.500000000000043</v>
      </c>
      <c r="P111" s="97">
        <f t="shared" si="84"/>
        <v>0</v>
      </c>
      <c r="Q111" s="98">
        <f t="shared" si="85"/>
        <v>-7.4999999999999574</v>
      </c>
      <c r="R111" s="502">
        <f t="shared" si="86"/>
        <v>0.91666666666666718</v>
      </c>
      <c r="S111" s="903"/>
      <c r="T111" s="303">
        <v>0.70833333333333337</v>
      </c>
      <c r="U111" s="303">
        <v>0.74513888888888891</v>
      </c>
      <c r="V111" s="304">
        <v>5</v>
      </c>
      <c r="W111" s="495">
        <f t="shared" si="82"/>
        <v>52.999999999999972</v>
      </c>
      <c r="X111" s="104"/>
      <c r="Y111" s="104"/>
      <c r="Z111" s="105"/>
      <c r="AA111" s="105"/>
      <c r="AB111" s="897"/>
      <c r="AC111" s="897"/>
      <c r="AD111" s="511"/>
      <c r="AE111" s="511"/>
      <c r="AF111" s="97">
        <f t="shared" si="68"/>
        <v>-119.99999999999932</v>
      </c>
      <c r="AG111" s="190">
        <f t="shared" si="69"/>
        <v>0.91666666666666718</v>
      </c>
      <c r="AH111" s="896"/>
    </row>
    <row r="112" spans="1:34" ht="19.2" customHeight="1">
      <c r="A112" s="915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1284</v>
      </c>
      <c r="H112" s="92">
        <f t="shared" si="87"/>
        <v>74690.28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1328.2758620689665</v>
      </c>
      <c r="O112" s="95">
        <f t="shared" si="89"/>
        <v>102.17506631299742</v>
      </c>
      <c r="P112" s="97">
        <f t="shared" si="84"/>
        <v>-1</v>
      </c>
      <c r="Q112" s="98">
        <f t="shared" si="85"/>
        <v>-0.6820765441454455</v>
      </c>
      <c r="R112" s="502">
        <f t="shared" si="86"/>
        <v>0.99336870026525259</v>
      </c>
      <c r="S112" s="903"/>
      <c r="T112" s="303">
        <v>0.74861111111111112</v>
      </c>
      <c r="U112" s="303">
        <v>0.78888888888888886</v>
      </c>
      <c r="V112" s="304">
        <v>5</v>
      </c>
      <c r="W112" s="495">
        <f t="shared" si="82"/>
        <v>57.999999999999957</v>
      </c>
      <c r="X112" s="291"/>
      <c r="Y112" s="291"/>
      <c r="Z112" s="105"/>
      <c r="AA112" s="105"/>
      <c r="AB112" s="897"/>
      <c r="AC112" s="897"/>
      <c r="AD112" s="511"/>
      <c r="AE112" s="511"/>
      <c r="AF112" s="97">
        <f t="shared" si="68"/>
        <v>-111.72413793103351</v>
      </c>
      <c r="AG112" s="190">
        <f t="shared" si="69"/>
        <v>0.92241379310344895</v>
      </c>
      <c r="AH112" s="896"/>
    </row>
    <row r="113" spans="1:34" s="293" customFormat="1" ht="19.2" customHeight="1">
      <c r="A113" s="915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1311</v>
      </c>
      <c r="H113" s="92">
        <f t="shared" si="87"/>
        <v>70911.990000000005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1356.2068965517251</v>
      </c>
      <c r="O113" s="95">
        <f t="shared" si="89"/>
        <v>104.32360742705578</v>
      </c>
      <c r="P113" s="97">
        <f t="shared" si="84"/>
        <v>-1</v>
      </c>
      <c r="Q113" s="98">
        <f t="shared" si="85"/>
        <v>1.4664645699129153</v>
      </c>
      <c r="R113" s="502">
        <f t="shared" si="86"/>
        <v>1.0142572944297088</v>
      </c>
      <c r="S113" s="903"/>
      <c r="T113" s="303">
        <v>0.79305555555555551</v>
      </c>
      <c r="U113" s="303">
        <v>0.83333333333333326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8"/>
        <v>-83.793103448274906</v>
      </c>
      <c r="AG113" s="190">
        <f t="shared" si="69"/>
        <v>0.94181034482758685</v>
      </c>
      <c r="AH113" s="896"/>
    </row>
    <row r="114" spans="1:34" s="293" customFormat="1" ht="19.2" customHeight="1">
      <c r="A114" s="915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1055</v>
      </c>
      <c r="H114" s="92">
        <f t="shared" si="87"/>
        <v>59533.65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1318.7500000000002</v>
      </c>
      <c r="O114" s="95">
        <f t="shared" si="89"/>
        <v>77.573529411764724</v>
      </c>
      <c r="P114" s="97">
        <f t="shared" si="84"/>
        <v>1</v>
      </c>
      <c r="Q114" s="98">
        <f t="shared" si="85"/>
        <v>-16.176470588235276</v>
      </c>
      <c r="R114" s="502">
        <f t="shared" si="86"/>
        <v>0.82745098039215703</v>
      </c>
      <c r="S114" s="903"/>
      <c r="T114" s="303">
        <v>0.84930555555555554</v>
      </c>
      <c r="U114" s="303">
        <v>0.88263888888888886</v>
      </c>
      <c r="V114" s="304">
        <v>23</v>
      </c>
      <c r="W114" s="495">
        <f t="shared" si="82"/>
        <v>47.999999999999986</v>
      </c>
      <c r="X114" s="291">
        <v>0.83750000000000002</v>
      </c>
      <c r="Y114" s="291">
        <v>0.84861111111111109</v>
      </c>
      <c r="Z114" s="292"/>
      <c r="AA114" s="292"/>
      <c r="AB114" s="897"/>
      <c r="AC114" s="897"/>
      <c r="AD114" s="296"/>
      <c r="AE114" s="296"/>
      <c r="AF114" s="97">
        <f t="shared" si="68"/>
        <v>-181.24999999999977</v>
      </c>
      <c r="AG114" s="190">
        <f t="shared" si="69"/>
        <v>0.87916666666666676</v>
      </c>
      <c r="AH114" s="896"/>
    </row>
    <row r="115" spans="1:34" s="293" customFormat="1" ht="19.2" customHeight="1">
      <c r="A115" s="915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1259</v>
      </c>
      <c r="H115" s="92">
        <f t="shared" si="87"/>
        <v>68099.31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1325.2631578947378</v>
      </c>
      <c r="O115" s="95">
        <f t="shared" si="89"/>
        <v>69.750692520775672</v>
      </c>
      <c r="P115" s="97">
        <f t="shared" si="84"/>
        <v>0</v>
      </c>
      <c r="Q115" s="98">
        <f t="shared" si="85"/>
        <v>-6.0387811634348481</v>
      </c>
      <c r="R115" s="502">
        <f t="shared" si="86"/>
        <v>0.92032163742690132</v>
      </c>
      <c r="S115" s="903"/>
      <c r="T115" s="303">
        <v>0.88749999999999996</v>
      </c>
      <c r="U115" s="303">
        <v>0.92708333333333326</v>
      </c>
      <c r="V115" s="304">
        <v>7</v>
      </c>
      <c r="W115" s="495">
        <f t="shared" si="82"/>
        <v>56.999999999999957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8"/>
        <v>-114.73684210526221</v>
      </c>
      <c r="AG115" s="190">
        <f t="shared" si="69"/>
        <v>0.92032163742690121</v>
      </c>
      <c r="AH115" s="896"/>
    </row>
    <row r="116" spans="1:34" s="293" customFormat="1" ht="19.2" customHeight="1">
      <c r="A116" s="915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1617</v>
      </c>
      <c r="H116" s="92">
        <f t="shared" si="87"/>
        <v>82564.02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1311.0810810810799</v>
      </c>
      <c r="O116" s="95">
        <f t="shared" si="89"/>
        <v>93.64864864864856</v>
      </c>
      <c r="P116" s="97">
        <f t="shared" si="84"/>
        <v>-2</v>
      </c>
      <c r="Q116" s="98">
        <f t="shared" si="85"/>
        <v>-0.10135135135143969</v>
      </c>
      <c r="R116" s="502">
        <f t="shared" si="86"/>
        <v>0.99891891891891793</v>
      </c>
      <c r="S116" s="903"/>
      <c r="T116" s="303">
        <v>0.93194444444444435</v>
      </c>
      <c r="U116" s="303">
        <v>0.98333333333333328</v>
      </c>
      <c r="V116" s="304">
        <v>7</v>
      </c>
      <c r="W116" s="495">
        <f t="shared" si="82"/>
        <v>74.000000000000057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8"/>
        <v>-188.9189189189201</v>
      </c>
      <c r="AG116" s="190">
        <f t="shared" si="69"/>
        <v>0.87405405405405323</v>
      </c>
      <c r="AH116" s="896"/>
    </row>
    <row r="117" spans="1:34" s="293" customFormat="1" ht="19.2" customHeight="1">
      <c r="A117" s="915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903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8"/>
        <v>0</v>
      </c>
      <c r="AG117" s="190" t="e">
        <f t="shared" si="69"/>
        <v>#DIV/0!</v>
      </c>
      <c r="AH117" s="896"/>
    </row>
    <row r="118" spans="1:34" s="293" customFormat="1" ht="19.2" customHeight="1">
      <c r="A118" s="915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903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8"/>
        <v>0</v>
      </c>
      <c r="AG118" s="190" t="e">
        <f t="shared" si="69"/>
        <v>#DIV/0!</v>
      </c>
      <c r="AH118" s="896"/>
    </row>
    <row r="119" spans="1:34" s="293" customFormat="1" ht="19.2" customHeight="1">
      <c r="A119" s="915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903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8"/>
        <v>0</v>
      </c>
      <c r="AG119" s="190" t="e">
        <f t="shared" si="69"/>
        <v>#DIV/0!</v>
      </c>
      <c r="AH119" s="896"/>
    </row>
    <row r="120" spans="1:34" s="293" customFormat="1" ht="19.2" customHeight="1">
      <c r="A120" s="915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903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8"/>
        <v>0</v>
      </c>
      <c r="AG120" s="190" t="e">
        <f t="shared" si="69"/>
        <v>#DIV/0!</v>
      </c>
      <c r="AH120" s="896"/>
    </row>
    <row r="121" spans="1:34" ht="19.2" customHeight="1">
      <c r="A121" s="91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1284.7778416630129</v>
      </c>
      <c r="O121" s="277">
        <f t="shared" si="92"/>
        <v>81.498717719942846</v>
      </c>
      <c r="P121" s="97">
        <f t="shared" ref="P121:P129" si="93">M121-J121</f>
        <v>-0.5</v>
      </c>
      <c r="Q121" s="98">
        <f t="shared" ref="Q121:Q129" si="94">O121-L121</f>
        <v>-4.9541331572501406</v>
      </c>
      <c r="R121" s="245">
        <f t="shared" ref="R121:R129" si="95">O121/L121</f>
        <v>0.94269554899597785</v>
      </c>
      <c r="S121" s="911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0</v>
      </c>
      <c r="AF121" s="97">
        <f>N121-K121</f>
        <v>-133.34715833698715</v>
      </c>
      <c r="AG121" s="190">
        <f>N121/K121</f>
        <v>0.90596939033090373</v>
      </c>
      <c r="AH121" s="896"/>
    </row>
    <row r="122" spans="1:34" ht="19.2" customHeight="1">
      <c r="A122" s="918" t="s">
        <v>189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1222</v>
      </c>
      <c r="H122" s="92">
        <f t="shared" ref="H122:H132" si="96">F122*G122</f>
        <v>62859.68</v>
      </c>
      <c r="I122" s="498"/>
      <c r="J122" s="94">
        <v>20</v>
      </c>
      <c r="K122" s="91">
        <v>1440</v>
      </c>
      <c r="L122" s="95">
        <f t="shared" ref="L122:L129" si="97">K122/J122</f>
        <v>72</v>
      </c>
      <c r="M122" s="496">
        <v>21</v>
      </c>
      <c r="N122" s="248">
        <f t="shared" ref="N122:N129" si="98">G122/W122*60</f>
        <v>1201.9672131147552</v>
      </c>
      <c r="O122" s="314">
        <f t="shared" ref="O122:O129" si="99">N122/M122</f>
        <v>57.236533957845481</v>
      </c>
      <c r="P122" s="168">
        <f t="shared" si="93"/>
        <v>1</v>
      </c>
      <c r="Q122" s="256">
        <f t="shared" si="94"/>
        <v>-14.763466042154519</v>
      </c>
      <c r="R122" s="169">
        <f t="shared" si="95"/>
        <v>0.79495186052563171</v>
      </c>
      <c r="S122" s="912">
        <f>R134</f>
        <v>0.87136438855280418</v>
      </c>
      <c r="T122" s="232">
        <v>0.5</v>
      </c>
      <c r="U122" s="232">
        <v>0.54236111111111107</v>
      </c>
      <c r="V122" s="304">
        <v>5</v>
      </c>
      <c r="W122" s="495">
        <f t="shared" si="82"/>
        <v>60.999999999999943</v>
      </c>
      <c r="X122" s="104"/>
      <c r="Y122" s="104"/>
      <c r="Z122" s="105"/>
      <c r="AA122" s="105"/>
      <c r="AB122" s="897"/>
      <c r="AC122" s="897"/>
      <c r="AD122" s="511"/>
      <c r="AE122" s="511"/>
      <c r="AF122" s="97">
        <f t="shared" si="68"/>
        <v>-238.03278688524483</v>
      </c>
      <c r="AG122" s="502">
        <f t="shared" si="69"/>
        <v>0.83469945355191333</v>
      </c>
      <c r="AH122" s="911">
        <f>AG134</f>
        <v>0.87666770440149144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2043</v>
      </c>
      <c r="H123" s="92">
        <f t="shared" si="96"/>
        <v>119862.81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1332.391304347826</v>
      </c>
      <c r="O123" s="142">
        <f t="shared" si="99"/>
        <v>70.125858123569785</v>
      </c>
      <c r="P123" s="105">
        <f t="shared" si="93"/>
        <v>0</v>
      </c>
      <c r="Q123" s="143">
        <f t="shared" si="94"/>
        <v>-5.6636155606407357</v>
      </c>
      <c r="R123" s="505">
        <f t="shared" si="95"/>
        <v>0.9252717391304347</v>
      </c>
      <c r="S123" s="912"/>
      <c r="T123" s="232">
        <v>0.54722222222222217</v>
      </c>
      <c r="U123" s="232">
        <v>0.61111111111111105</v>
      </c>
      <c r="V123" s="304">
        <v>7</v>
      </c>
      <c r="W123" s="495">
        <f t="shared" si="82"/>
        <v>92</v>
      </c>
      <c r="X123" s="104"/>
      <c r="Y123" s="104"/>
      <c r="Z123" s="105"/>
      <c r="AA123" s="105"/>
      <c r="AB123" s="897"/>
      <c r="AC123" s="897"/>
      <c r="AD123" s="511"/>
      <c r="AE123" s="511"/>
      <c r="AF123" s="97">
        <f t="shared" si="68"/>
        <v>-107.60869565217399</v>
      </c>
      <c r="AG123" s="502">
        <f t="shared" si="69"/>
        <v>0.9252717391304347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2195</v>
      </c>
      <c r="H124" s="92">
        <f t="shared" si="96"/>
        <v>130646.40000000001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1266.3461538461545</v>
      </c>
      <c r="O124" s="314">
        <f t="shared" si="99"/>
        <v>60.302197802197831</v>
      </c>
      <c r="P124" s="168">
        <f t="shared" si="93"/>
        <v>0</v>
      </c>
      <c r="Q124" s="256">
        <f t="shared" si="94"/>
        <v>-5.6501831501831177</v>
      </c>
      <c r="R124" s="169">
        <f t="shared" si="95"/>
        <v>0.91432935295751228</v>
      </c>
      <c r="S124" s="919"/>
      <c r="T124" s="232">
        <v>0.62638888888888877</v>
      </c>
      <c r="U124" s="232">
        <v>0.69861111111111096</v>
      </c>
      <c r="V124" s="304">
        <v>22</v>
      </c>
      <c r="W124" s="495">
        <f t="shared" si="82"/>
        <v>103.99999999999994</v>
      </c>
      <c r="X124" s="265">
        <v>0.61527777777777781</v>
      </c>
      <c r="Y124" s="265">
        <v>0.625</v>
      </c>
      <c r="Z124" s="105"/>
      <c r="AA124" s="105"/>
      <c r="AB124" s="897"/>
      <c r="AC124" s="897"/>
      <c r="AD124" s="511"/>
      <c r="AE124" s="511"/>
      <c r="AF124" s="168">
        <f t="shared" si="68"/>
        <v>-118.65384615384551</v>
      </c>
      <c r="AG124" s="169">
        <f t="shared" si="69"/>
        <v>0.91432935295751228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1568</v>
      </c>
      <c r="H125" s="92">
        <f t="shared" si="96"/>
        <v>89046.720000000001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1383.5294117647077</v>
      </c>
      <c r="O125" s="314">
        <f t="shared" si="99"/>
        <v>76.862745098039312</v>
      </c>
      <c r="P125" s="168">
        <f t="shared" si="93"/>
        <v>0</v>
      </c>
      <c r="Q125" s="256">
        <f t="shared" si="94"/>
        <v>-14.026143790849574</v>
      </c>
      <c r="R125" s="169">
        <f t="shared" si="95"/>
        <v>0.8456781245505548</v>
      </c>
      <c r="S125" s="919"/>
      <c r="T125" s="232">
        <v>0.73819444444444426</v>
      </c>
      <c r="U125" s="232">
        <v>0.78541666666666643</v>
      </c>
      <c r="V125" s="304">
        <v>4</v>
      </c>
      <c r="W125" s="495">
        <f t="shared" si="82"/>
        <v>67.999999999999915</v>
      </c>
      <c r="X125" s="116"/>
      <c r="Y125" s="116"/>
      <c r="Z125" s="105"/>
      <c r="AA125" s="105"/>
      <c r="AB125" s="897"/>
      <c r="AC125" s="897"/>
      <c r="AD125" s="511"/>
      <c r="AE125" s="511">
        <v>1</v>
      </c>
      <c r="AF125" s="97">
        <f t="shared" si="68"/>
        <v>-252.47058823529233</v>
      </c>
      <c r="AG125" s="502">
        <f t="shared" si="69"/>
        <v>0.8456781245505548</v>
      </c>
      <c r="AH125" s="913"/>
    </row>
    <row r="126" spans="1:34" ht="19.2" customHeight="1">
      <c r="A126" s="918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1259</v>
      </c>
      <c r="H126" s="92">
        <f t="shared" si="96"/>
        <v>71599.33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1348.9285714285725</v>
      </c>
      <c r="O126" s="142">
        <f t="shared" si="99"/>
        <v>74.940476190476247</v>
      </c>
      <c r="P126" s="105">
        <f t="shared" si="93"/>
        <v>0</v>
      </c>
      <c r="Q126" s="143">
        <f t="shared" si="94"/>
        <v>-15.948412698412639</v>
      </c>
      <c r="R126" s="505">
        <f t="shared" si="95"/>
        <v>0.82452846664338175</v>
      </c>
      <c r="S126" s="919"/>
      <c r="T126" s="232">
        <v>0.78958333333333308</v>
      </c>
      <c r="U126" s="232">
        <v>0.82847222222222194</v>
      </c>
      <c r="V126" s="304">
        <v>6</v>
      </c>
      <c r="W126" s="495">
        <f t="shared" si="82"/>
        <v>55.999999999999957</v>
      </c>
      <c r="X126" s="116"/>
      <c r="Y126" s="116"/>
      <c r="Z126" s="105"/>
      <c r="AA126" s="105"/>
      <c r="AB126" s="897"/>
      <c r="AC126" s="897"/>
      <c r="AD126" s="511"/>
      <c r="AE126" s="511"/>
      <c r="AF126" s="168">
        <f t="shared" si="68"/>
        <v>-287.07142857142753</v>
      </c>
      <c r="AG126" s="169">
        <f t="shared" si="69"/>
        <v>0.82452846664338175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1617</v>
      </c>
      <c r="H127" s="92">
        <f t="shared" si="96"/>
        <v>76969.2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1311.0810810810799</v>
      </c>
      <c r="O127" s="142">
        <f t="shared" si="99"/>
        <v>69.004267425319995</v>
      </c>
      <c r="P127" s="105">
        <f t="shared" si="93"/>
        <v>0</v>
      </c>
      <c r="Q127" s="143">
        <f t="shared" si="94"/>
        <v>-6.7852062588905255</v>
      </c>
      <c r="R127" s="505">
        <f t="shared" si="95"/>
        <v>0.91047297297297225</v>
      </c>
      <c r="S127" s="919"/>
      <c r="T127" s="232">
        <v>0.84374999999999967</v>
      </c>
      <c r="U127" s="232">
        <v>0.8951388888888886</v>
      </c>
      <c r="V127" s="498">
        <v>22</v>
      </c>
      <c r="W127" s="495">
        <f t="shared" si="82"/>
        <v>74.000000000000057</v>
      </c>
      <c r="X127" s="116">
        <v>0.83333333333333337</v>
      </c>
      <c r="Y127" s="116">
        <v>0.84305555555555556</v>
      </c>
      <c r="Z127" s="105"/>
      <c r="AA127" s="105"/>
      <c r="AB127" s="897"/>
      <c r="AC127" s="897"/>
      <c r="AD127" s="511"/>
      <c r="AE127" s="511"/>
      <c r="AF127" s="168">
        <f t="shared" si="68"/>
        <v>-128.9189189189201</v>
      </c>
      <c r="AG127" s="169">
        <f t="shared" si="69"/>
        <v>0.91047297297297214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1483</v>
      </c>
      <c r="H128" s="92">
        <f>F128*G128</f>
        <v>75143.61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1368.9230769230785</v>
      </c>
      <c r="O128" s="142">
        <f t="shared" si="99"/>
        <v>76.051282051282143</v>
      </c>
      <c r="P128" s="105">
        <f t="shared" si="93"/>
        <v>0</v>
      </c>
      <c r="Q128" s="143">
        <f t="shared" si="94"/>
        <v>-7.2820512820511851</v>
      </c>
      <c r="R128" s="505">
        <f t="shared" si="95"/>
        <v>0.91261538461538583</v>
      </c>
      <c r="S128" s="919"/>
      <c r="T128" s="232">
        <v>0.89999999999999969</v>
      </c>
      <c r="U128" s="232">
        <v>0.94513888888888853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897"/>
      <c r="AC128" s="897"/>
      <c r="AD128" s="511"/>
      <c r="AE128" s="511"/>
      <c r="AF128" s="97">
        <f t="shared" si="68"/>
        <v>-131.0769230769215</v>
      </c>
      <c r="AG128" s="502">
        <f t="shared" si="69"/>
        <v>0.91261538461538572</v>
      </c>
      <c r="AH128" s="913"/>
    </row>
    <row r="129" spans="1:34" ht="19.2" customHeight="1">
      <c r="A129" s="918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1031</v>
      </c>
      <c r="H129" s="92">
        <f>F129*G129</f>
        <v>59973.270000000004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1405.909090909091</v>
      </c>
      <c r="O129" s="142">
        <f t="shared" si="99"/>
        <v>87.869318181818187</v>
      </c>
      <c r="P129" s="105">
        <f t="shared" si="93"/>
        <v>0</v>
      </c>
      <c r="Q129" s="143">
        <f t="shared" si="94"/>
        <v>-14.380681818181813</v>
      </c>
      <c r="R129" s="505">
        <f t="shared" si="95"/>
        <v>0.85935763503000673</v>
      </c>
      <c r="S129" s="919"/>
      <c r="T129" s="232">
        <v>0.94999999999999962</v>
      </c>
      <c r="U129" s="232">
        <v>0.98055555555555518</v>
      </c>
      <c r="V129" s="498">
        <v>7</v>
      </c>
      <c r="W129" s="495">
        <f t="shared" si="82"/>
        <v>44</v>
      </c>
      <c r="X129" s="116"/>
      <c r="Y129" s="116"/>
      <c r="Z129" s="105"/>
      <c r="AA129" s="105"/>
      <c r="AB129" s="897"/>
      <c r="AC129" s="897"/>
      <c r="AD129" s="511"/>
      <c r="AE129" s="511"/>
      <c r="AF129" s="168">
        <f t="shared" si="68"/>
        <v>-230.09090909090901</v>
      </c>
      <c r="AG129" s="169">
        <f t="shared" si="69"/>
        <v>0.85935763503000673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511"/>
      <c r="J130" s="94"/>
      <c r="K130" s="91"/>
      <c r="L130" s="95"/>
      <c r="M130" s="501"/>
      <c r="N130" s="107"/>
      <c r="O130" s="142"/>
      <c r="P130" s="105"/>
      <c r="Q130" s="143"/>
      <c r="R130" s="505"/>
      <c r="S130" s="919"/>
      <c r="T130" s="232"/>
      <c r="U130" s="232"/>
      <c r="V130" s="498"/>
      <c r="W130" s="495">
        <f t="shared" si="82"/>
        <v>0</v>
      </c>
      <c r="X130" s="116"/>
      <c r="Y130" s="116"/>
      <c r="Z130" s="105"/>
      <c r="AA130" s="105"/>
      <c r="AB130" s="897"/>
      <c r="AC130" s="897"/>
      <c r="AD130" s="511"/>
      <c r="AE130" s="511"/>
      <c r="AF130" s="168">
        <f t="shared" si="68"/>
        <v>0</v>
      </c>
      <c r="AG130" s="169" t="e">
        <f t="shared" si="69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919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897"/>
      <c r="AC131" s="897"/>
      <c r="AD131" s="511"/>
      <c r="AE131" s="511"/>
      <c r="AF131" s="97">
        <f t="shared" si="68"/>
        <v>0</v>
      </c>
      <c r="AG131" s="502" t="e">
        <f t="shared" si="69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919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897"/>
      <c r="AC132" s="897"/>
      <c r="AD132" s="511"/>
      <c r="AE132" s="511"/>
      <c r="AF132" s="127"/>
      <c r="AG132" s="503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919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897"/>
      <c r="AC133" s="897"/>
      <c r="AD133" s="511"/>
      <c r="AE133" s="511"/>
      <c r="AF133" s="127"/>
      <c r="AG133" s="503"/>
      <c r="AH133" s="913"/>
    </row>
    <row r="134" spans="1:34" ht="19.2" customHeight="1">
      <c r="A134" s="918"/>
      <c r="B134" s="239">
        <v>0</v>
      </c>
      <c r="C134" s="160" t="s">
        <v>198</v>
      </c>
      <c r="D134" s="893" t="s">
        <v>130</v>
      </c>
      <c r="E134" s="893"/>
      <c r="F134" s="259"/>
      <c r="G134" s="126"/>
      <c r="H134" s="162"/>
      <c r="I134" s="322"/>
      <c r="J134" s="323">
        <v>18.625</v>
      </c>
      <c r="K134" s="323">
        <v>1514.125</v>
      </c>
      <c r="L134" s="324">
        <f t="shared" ref="L134:O134" si="100">AVERAGE(L122:L133)</f>
        <v>82.11155492898915</v>
      </c>
      <c r="M134" s="323">
        <f t="shared" si="100"/>
        <v>18.75</v>
      </c>
      <c r="N134" s="323">
        <f t="shared" si="100"/>
        <v>1327.3844879269082</v>
      </c>
      <c r="O134" s="324">
        <f t="shared" si="100"/>
        <v>71.549084853818627</v>
      </c>
      <c r="P134" s="102">
        <f t="shared" ref="P134:P143" si="101">M134-J134</f>
        <v>0.125</v>
      </c>
      <c r="Q134" s="209">
        <f t="shared" ref="Q134:Q143" si="102">O134-L134</f>
        <v>-10.562470075170523</v>
      </c>
      <c r="R134" s="325">
        <f t="shared" ref="R134:R143" si="103">O134/L134</f>
        <v>0.87136438855280418</v>
      </c>
      <c r="S134" s="912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1</v>
      </c>
      <c r="AF134" s="97">
        <f t="shared" si="68"/>
        <v>-186.74051207309185</v>
      </c>
      <c r="AG134" s="502">
        <f t="shared" si="69"/>
        <v>0.87666770440149144</v>
      </c>
      <c r="AH134" s="913"/>
    </row>
    <row r="135" spans="1:34" ht="19.2" customHeight="1">
      <c r="A135" s="899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1495.8</v>
      </c>
      <c r="H135" s="326">
        <f t="shared" ref="H135:H146" si="104">F135*G135</f>
        <v>80907.822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1300.695652173913</v>
      </c>
      <c r="O135" s="177">
        <f t="shared" ref="O135:O143" si="107">N135/M135</f>
        <v>76.511508951406654</v>
      </c>
      <c r="P135" s="105">
        <f t="shared" si="101"/>
        <v>1</v>
      </c>
      <c r="Q135" s="143">
        <f t="shared" si="102"/>
        <v>-17.238491048593346</v>
      </c>
      <c r="R135" s="505">
        <f t="shared" si="103"/>
        <v>0.81612276214833768</v>
      </c>
      <c r="S135" s="903">
        <f>R147</f>
        <v>0.86947816652547816</v>
      </c>
      <c r="T135" s="327">
        <v>0.45833333333333331</v>
      </c>
      <c r="U135" s="232">
        <v>0.50624999999999998</v>
      </c>
      <c r="V135" s="182">
        <v>5</v>
      </c>
      <c r="W135" s="328">
        <f t="shared" ref="W135:W147" si="108">(U135-T135)*24*60</f>
        <v>69</v>
      </c>
      <c r="X135" s="104"/>
      <c r="Y135" s="104"/>
      <c r="Z135" s="105"/>
      <c r="AA135" s="105"/>
      <c r="AB135" s="897"/>
      <c r="AC135" s="897"/>
      <c r="AD135" s="511"/>
      <c r="AE135" s="511"/>
      <c r="AF135" s="178">
        <f t="shared" si="68"/>
        <v>-199.304347826087</v>
      </c>
      <c r="AG135" s="184">
        <f t="shared" si="69"/>
        <v>0.86713043478260865</v>
      </c>
      <c r="AH135" s="896">
        <f>AG147</f>
        <v>0.88441186258936832</v>
      </c>
    </row>
    <row r="136" spans="1:34" ht="19.2" customHeight="1">
      <c r="A136" s="900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1275</v>
      </c>
      <c r="H136" s="140">
        <f t="shared" si="104"/>
        <v>64604.25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1296.6101694915267</v>
      </c>
      <c r="O136" s="142">
        <f t="shared" si="107"/>
        <v>72.033898305084819</v>
      </c>
      <c r="P136" s="105">
        <f t="shared" si="101"/>
        <v>0</v>
      </c>
      <c r="Q136" s="143">
        <f t="shared" si="102"/>
        <v>-11.29943502824851</v>
      </c>
      <c r="R136" s="505">
        <f t="shared" si="103"/>
        <v>0.86440677966101787</v>
      </c>
      <c r="S136" s="903"/>
      <c r="T136" s="327">
        <v>0.51111111111111107</v>
      </c>
      <c r="U136" s="232">
        <v>0.55208333333333326</v>
      </c>
      <c r="V136" s="182">
        <v>7</v>
      </c>
      <c r="W136" s="328">
        <f t="shared" si="108"/>
        <v>58.99999999999995</v>
      </c>
      <c r="X136" s="104"/>
      <c r="Y136" s="104"/>
      <c r="Z136" s="105"/>
      <c r="AA136" s="105"/>
      <c r="AB136" s="897"/>
      <c r="AC136" s="897"/>
      <c r="AD136" s="511"/>
      <c r="AE136" s="511"/>
      <c r="AF136" s="97">
        <f t="shared" si="68"/>
        <v>-203.38983050847332</v>
      </c>
      <c r="AG136" s="190">
        <f t="shared" si="69"/>
        <v>0.86440677966101775</v>
      </c>
      <c r="AH136" s="896"/>
    </row>
    <row r="137" spans="1:34" ht="19.2" customHeight="1">
      <c r="A137" s="900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1474</v>
      </c>
      <c r="H137" s="140">
        <f t="shared" si="104"/>
        <v>78519.98000000001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1300.5882352941162</v>
      </c>
      <c r="O137" s="177">
        <f t="shared" si="107"/>
        <v>81.286764705882263</v>
      </c>
      <c r="P137" s="105">
        <f t="shared" si="101"/>
        <v>0</v>
      </c>
      <c r="Q137" s="143">
        <f t="shared" si="102"/>
        <v>-12.463235294117737</v>
      </c>
      <c r="R137" s="505">
        <f t="shared" si="103"/>
        <v>0.86705882352941077</v>
      </c>
      <c r="S137" s="903"/>
      <c r="T137" s="232">
        <v>0.56736111111111098</v>
      </c>
      <c r="U137" s="232">
        <v>0.61458333333333326</v>
      </c>
      <c r="V137" s="329">
        <v>22</v>
      </c>
      <c r="W137" s="328">
        <f t="shared" si="108"/>
        <v>68.000000000000085</v>
      </c>
      <c r="X137" s="104">
        <v>0.55694444444444446</v>
      </c>
      <c r="Y137" s="104">
        <v>0.56666666666666665</v>
      </c>
      <c r="Z137" s="105"/>
      <c r="AA137" s="105"/>
      <c r="AB137" s="897"/>
      <c r="AC137" s="897"/>
      <c r="AD137" s="511">
        <v>1</v>
      </c>
      <c r="AE137" s="511">
        <v>1</v>
      </c>
      <c r="AF137" s="97">
        <f t="shared" si="68"/>
        <v>-199.4117647058838</v>
      </c>
      <c r="AG137" s="190">
        <f t="shared" si="69"/>
        <v>0.86705882352941077</v>
      </c>
      <c r="AH137" s="896"/>
    </row>
    <row r="138" spans="1:34" ht="19.2" customHeight="1">
      <c r="A138" s="900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1832</v>
      </c>
      <c r="H138" s="140">
        <f t="shared" si="104"/>
        <v>105770.52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1293.1764705882351</v>
      </c>
      <c r="O138" s="142">
        <f t="shared" si="107"/>
        <v>80.823529411764696</v>
      </c>
      <c r="P138" s="105">
        <f t="shared" si="101"/>
        <v>0</v>
      </c>
      <c r="Q138" s="143">
        <f t="shared" si="102"/>
        <v>-16.988970588235304</v>
      </c>
      <c r="R138" s="505">
        <f t="shared" si="103"/>
        <v>0.82631084382634834</v>
      </c>
      <c r="S138" s="903"/>
      <c r="T138" s="232">
        <v>0.61944444444444435</v>
      </c>
      <c r="U138" s="232">
        <v>0.67847222222222214</v>
      </c>
      <c r="V138" s="329">
        <v>7</v>
      </c>
      <c r="W138" s="328">
        <f t="shared" si="108"/>
        <v>85.000000000000014</v>
      </c>
      <c r="X138" s="104"/>
      <c r="Y138" s="104"/>
      <c r="Z138" s="105"/>
      <c r="AA138" s="105"/>
      <c r="AB138" s="897"/>
      <c r="AC138" s="897"/>
      <c r="AD138" s="511"/>
      <c r="AE138" s="511"/>
      <c r="AF138" s="97">
        <f t="shared" si="68"/>
        <v>-271.82352941176487</v>
      </c>
      <c r="AG138" s="190">
        <f t="shared" si="69"/>
        <v>0.82631084382634834</v>
      </c>
      <c r="AH138" s="896"/>
    </row>
    <row r="139" spans="1:34" ht="19.2" customHeight="1">
      <c r="A139" s="900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1804</v>
      </c>
      <c r="H139" s="140">
        <f t="shared" si="104"/>
        <v>91967.92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1336.2962962962958</v>
      </c>
      <c r="O139" s="177">
        <f t="shared" si="107"/>
        <v>66.814814814814795</v>
      </c>
      <c r="P139" s="105">
        <f t="shared" si="101"/>
        <v>0</v>
      </c>
      <c r="Q139" s="143">
        <f t="shared" si="102"/>
        <v>-5.1851851851852047</v>
      </c>
      <c r="R139" s="505">
        <f t="shared" si="103"/>
        <v>0.92798353909464992</v>
      </c>
      <c r="S139" s="903"/>
      <c r="T139" s="232">
        <v>0.71874999999999989</v>
      </c>
      <c r="U139" s="232">
        <v>0.77499999999999991</v>
      </c>
      <c r="V139" s="330">
        <v>5</v>
      </c>
      <c r="W139" s="328">
        <f t="shared" si="108"/>
        <v>81.000000000000028</v>
      </c>
      <c r="X139" s="104"/>
      <c r="Y139" s="104"/>
      <c r="Z139" s="105"/>
      <c r="AA139" s="105"/>
      <c r="AB139" s="897"/>
      <c r="AC139" s="897"/>
      <c r="AD139" s="511"/>
      <c r="AE139" s="511"/>
      <c r="AF139" s="97">
        <f t="shared" si="68"/>
        <v>-103.70370370370415</v>
      </c>
      <c r="AG139" s="190">
        <f t="shared" si="69"/>
        <v>0.92798353909464992</v>
      </c>
      <c r="AH139" s="896"/>
    </row>
    <row r="140" spans="1:34" ht="19.2" customHeight="1">
      <c r="A140" s="901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971</v>
      </c>
      <c r="H140" s="140">
        <f t="shared" si="104"/>
        <v>49200.57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1324.090909090909</v>
      </c>
      <c r="O140" s="142">
        <f t="shared" si="107"/>
        <v>77.887700534759347</v>
      </c>
      <c r="P140" s="105">
        <f t="shared" si="101"/>
        <v>0</v>
      </c>
      <c r="Q140" s="143">
        <f t="shared" si="102"/>
        <v>-10.347593582887711</v>
      </c>
      <c r="R140" s="505">
        <f t="shared" si="103"/>
        <v>0.88272727272727258</v>
      </c>
      <c r="S140" s="904"/>
      <c r="T140" s="270">
        <v>0.77986111111111101</v>
      </c>
      <c r="U140" s="332">
        <v>0.81041666666666656</v>
      </c>
      <c r="V140" s="333">
        <v>7</v>
      </c>
      <c r="W140" s="328">
        <f t="shared" si="108"/>
        <v>44</v>
      </c>
      <c r="X140" s="104"/>
      <c r="Y140" s="104"/>
      <c r="Z140" s="105"/>
      <c r="AA140" s="105"/>
      <c r="AB140" s="897"/>
      <c r="AC140" s="897"/>
      <c r="AD140" s="511"/>
      <c r="AE140" s="511"/>
      <c r="AF140" s="97">
        <f t="shared" si="68"/>
        <v>-175.90909090909099</v>
      </c>
      <c r="AG140" s="190">
        <f t="shared" si="69"/>
        <v>0.88272727272727269</v>
      </c>
      <c r="AH140" s="896"/>
    </row>
    <row r="141" spans="1:34" ht="19.2" customHeight="1">
      <c r="A141" s="901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1810</v>
      </c>
      <c r="H141" s="140">
        <f t="shared" si="104"/>
        <v>92165.2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1324.3902439024387</v>
      </c>
      <c r="O141" s="177">
        <f t="shared" si="107"/>
        <v>69.704749679075718</v>
      </c>
      <c r="P141" s="105">
        <f t="shared" si="101"/>
        <v>0</v>
      </c>
      <c r="Q141" s="143">
        <f t="shared" si="102"/>
        <v>-6.0847240051348024</v>
      </c>
      <c r="R141" s="505">
        <f t="shared" si="103"/>
        <v>0.9197154471544714</v>
      </c>
      <c r="S141" s="904"/>
      <c r="T141" s="270">
        <v>0.82638888888888884</v>
      </c>
      <c r="U141" s="332">
        <v>0.8833333333333333</v>
      </c>
      <c r="V141" s="108">
        <v>23</v>
      </c>
      <c r="W141" s="328">
        <f t="shared" si="108"/>
        <v>82.000000000000028</v>
      </c>
      <c r="X141" s="104">
        <v>0.81527777777777777</v>
      </c>
      <c r="Y141" s="104">
        <v>0.82500000000000007</v>
      </c>
      <c r="Z141" s="105"/>
      <c r="AA141" s="105"/>
      <c r="AB141" s="897"/>
      <c r="AC141" s="897"/>
      <c r="AD141" s="511"/>
      <c r="AE141" s="511"/>
      <c r="AF141" s="97">
        <f t="shared" si="68"/>
        <v>-115.60975609756133</v>
      </c>
      <c r="AG141" s="190">
        <f t="shared" si="69"/>
        <v>0.91971544715447129</v>
      </c>
      <c r="AH141" s="896"/>
    </row>
    <row r="142" spans="1:34" ht="19.2" customHeight="1">
      <c r="A142" s="901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907</v>
      </c>
      <c r="H142" s="140">
        <f t="shared" si="104"/>
        <v>45957.69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1295.7142857142853</v>
      </c>
      <c r="O142" s="142">
        <f t="shared" si="107"/>
        <v>76.218487394957961</v>
      </c>
      <c r="P142" s="105">
        <f t="shared" si="101"/>
        <v>0</v>
      </c>
      <c r="Q142" s="143">
        <f t="shared" si="102"/>
        <v>-8.4873949579832129</v>
      </c>
      <c r="R142" s="505">
        <f t="shared" si="103"/>
        <v>0.8998015873015871</v>
      </c>
      <c r="S142" s="904"/>
      <c r="T142" s="270">
        <v>0.88749999999999996</v>
      </c>
      <c r="U142" s="332">
        <v>0.91666666666666663</v>
      </c>
      <c r="V142" s="108">
        <v>6</v>
      </c>
      <c r="W142" s="328">
        <f t="shared" si="108"/>
        <v>42.000000000000014</v>
      </c>
      <c r="X142" s="104"/>
      <c r="Y142" s="104"/>
      <c r="Z142" s="105"/>
      <c r="AA142" s="105"/>
      <c r="AB142" s="897"/>
      <c r="AC142" s="897"/>
      <c r="AD142" s="511"/>
      <c r="AE142" s="511"/>
      <c r="AF142" s="97">
        <f t="shared" si="68"/>
        <v>-144.28571428571468</v>
      </c>
      <c r="AG142" s="190">
        <f t="shared" si="69"/>
        <v>0.89980158730158699</v>
      </c>
      <c r="AH142" s="896"/>
    </row>
    <row r="143" spans="1:34" ht="19.2" customHeight="1">
      <c r="A143" s="901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1357</v>
      </c>
      <c r="H143" s="140">
        <f t="shared" si="104"/>
        <v>68514.930000000008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1313.2258064516141</v>
      </c>
      <c r="O143" s="177">
        <f t="shared" si="107"/>
        <v>87.548387096774277</v>
      </c>
      <c r="P143" s="105">
        <f t="shared" si="101"/>
        <v>1</v>
      </c>
      <c r="Q143" s="143">
        <f t="shared" si="102"/>
        <v>-15.308755760368584</v>
      </c>
      <c r="R143" s="505">
        <f t="shared" si="103"/>
        <v>0.85116487455197209</v>
      </c>
      <c r="S143" s="904"/>
      <c r="T143" s="270">
        <v>0.92083333333333328</v>
      </c>
      <c r="U143" s="332">
        <v>0.9638888888888888</v>
      </c>
      <c r="V143" s="108">
        <v>6</v>
      </c>
      <c r="W143" s="328">
        <f t="shared" si="108"/>
        <v>61.999999999999943</v>
      </c>
      <c r="X143" s="104"/>
      <c r="Y143" s="104"/>
      <c r="Z143" s="105"/>
      <c r="AA143" s="105"/>
      <c r="AB143" s="897"/>
      <c r="AC143" s="897"/>
      <c r="AD143" s="511"/>
      <c r="AE143" s="511"/>
      <c r="AF143" s="97">
        <f t="shared" si="68"/>
        <v>-126.77419354838594</v>
      </c>
      <c r="AG143" s="190">
        <f t="shared" si="69"/>
        <v>0.91196236559139865</v>
      </c>
      <c r="AH143" s="896"/>
    </row>
    <row r="144" spans="1:34" ht="19.2" customHeight="1">
      <c r="A144" s="901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904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897"/>
      <c r="AC144" s="897"/>
      <c r="AD144" s="511"/>
      <c r="AE144" s="511"/>
      <c r="AF144" s="97">
        <f t="shared" si="68"/>
        <v>0</v>
      </c>
      <c r="AG144" s="190" t="e">
        <f t="shared" si="69"/>
        <v>#DIV/0!</v>
      </c>
      <c r="AH144" s="896"/>
    </row>
    <row r="145" spans="1:34" ht="19.2" customHeight="1">
      <c r="A145" s="901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904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897"/>
      <c r="AC145" s="897"/>
      <c r="AD145" s="511"/>
      <c r="AE145" s="511"/>
      <c r="AF145" s="97">
        <f t="shared" si="68"/>
        <v>0</v>
      </c>
      <c r="AG145" s="190" t="e">
        <f t="shared" si="69"/>
        <v>#DIV/0!</v>
      </c>
      <c r="AH145" s="896"/>
    </row>
    <row r="146" spans="1:34" ht="19.2" customHeight="1">
      <c r="A146" s="901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904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897"/>
      <c r="AC146" s="897"/>
      <c r="AD146" s="511"/>
      <c r="AE146" s="511"/>
      <c r="AF146" s="105"/>
      <c r="AG146" s="505"/>
      <c r="AH146" s="896"/>
    </row>
    <row r="147" spans="1:34" ht="19.2" customHeight="1">
      <c r="A147" s="902"/>
      <c r="B147" s="337">
        <v>0</v>
      </c>
      <c r="C147" s="160" t="s">
        <v>208</v>
      </c>
      <c r="D147" s="893" t="s">
        <v>130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1309.420896555926</v>
      </c>
      <c r="O147" s="324">
        <f t="shared" si="109"/>
        <v>76.536648988280049</v>
      </c>
      <c r="P147" s="102">
        <f t="shared" ref="P147:P152" si="110">M147-J147</f>
        <v>0.22222222222222143</v>
      </c>
      <c r="Q147" s="209">
        <f t="shared" ref="Q147:Q152" si="111">O147-L147</f>
        <v>-11.489309494528285</v>
      </c>
      <c r="R147" s="339">
        <f t="shared" ref="R147:R152" si="112">O147/L147</f>
        <v>0.86947816652547816</v>
      </c>
      <c r="S147" s="905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1</v>
      </c>
      <c r="AF147" s="278">
        <f t="shared" si="68"/>
        <v>-171.13465899962966</v>
      </c>
      <c r="AG147" s="340">
        <f t="shared" si="69"/>
        <v>0.88441186258936832</v>
      </c>
      <c r="AH147" s="896"/>
    </row>
    <row r="148" spans="1:34" ht="19.2" customHeight="1">
      <c r="A148" s="908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1909.7</v>
      </c>
      <c r="H148" s="140">
        <f t="shared" ref="H148:H172" si="113">F148*G148</f>
        <v>70506.124000000011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1569.6164383561647</v>
      </c>
      <c r="O148" s="95">
        <f t="shared" ref="O148:O152" si="116">N148/M148</f>
        <v>130.80136986301372</v>
      </c>
      <c r="P148" s="97">
        <f t="shared" si="110"/>
        <v>0</v>
      </c>
      <c r="Q148" s="98">
        <f t="shared" si="111"/>
        <v>-35.865296803652939</v>
      </c>
      <c r="R148" s="502">
        <f t="shared" si="112"/>
        <v>0.7848082191780823</v>
      </c>
      <c r="S148" s="909">
        <f>R160</f>
        <v>0.8260853211079705</v>
      </c>
      <c r="T148" s="327">
        <v>0.45833333333333331</v>
      </c>
      <c r="U148" s="232">
        <v>0.50902777777777775</v>
      </c>
      <c r="V148" s="498">
        <v>5</v>
      </c>
      <c r="W148" s="495">
        <f>(U148-T148)*24*60</f>
        <v>72.999999999999986</v>
      </c>
      <c r="X148" s="104"/>
      <c r="Y148" s="104"/>
      <c r="Z148" s="105"/>
      <c r="AA148" s="105"/>
      <c r="AB148" s="897"/>
      <c r="AC148" s="897"/>
      <c r="AD148" s="511"/>
      <c r="AE148" s="511"/>
      <c r="AF148" s="97">
        <f t="shared" si="68"/>
        <v>-430.38356164383526</v>
      </c>
      <c r="AG148" s="190">
        <f t="shared" si="69"/>
        <v>0.78480821917808241</v>
      </c>
      <c r="AH148" s="896">
        <f>AG160</f>
        <v>0.81279692520684532</v>
      </c>
    </row>
    <row r="149" spans="1:34" ht="19.2" customHeight="1">
      <c r="A149" s="908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872.19999999999993</v>
      </c>
      <c r="H149" s="140">
        <f t="shared" si="113"/>
        <v>23113.3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1585.8181818181797</v>
      </c>
      <c r="O149" s="95">
        <f t="shared" si="116"/>
        <v>132.15151515151499</v>
      </c>
      <c r="P149" s="97">
        <f t="shared" si="110"/>
        <v>0</v>
      </c>
      <c r="Q149" s="98">
        <f t="shared" si="111"/>
        <v>-34.515151515151672</v>
      </c>
      <c r="R149" s="502">
        <f t="shared" si="112"/>
        <v>0.79290909090909001</v>
      </c>
      <c r="S149" s="910"/>
      <c r="T149" s="327">
        <v>0.51388888888888884</v>
      </c>
      <c r="U149" s="232">
        <v>0.53680555555555554</v>
      </c>
      <c r="V149" s="498">
        <v>7</v>
      </c>
      <c r="W149" s="495">
        <f t="shared" ref="W149:W159" si="117">(U149-T149)*24*60</f>
        <v>33.000000000000043</v>
      </c>
      <c r="X149" s="104"/>
      <c r="Y149" s="104"/>
      <c r="Z149" s="105"/>
      <c r="AA149" s="105"/>
      <c r="AB149" s="897"/>
      <c r="AC149" s="897"/>
      <c r="AD149" s="511"/>
      <c r="AE149" s="511"/>
      <c r="AF149" s="97">
        <f t="shared" si="68"/>
        <v>-414.18181818182029</v>
      </c>
      <c r="AG149" s="190">
        <f t="shared" si="69"/>
        <v>0.7929090909090899</v>
      </c>
      <c r="AH149" s="898"/>
    </row>
    <row r="150" spans="1:34" ht="19.2" customHeight="1">
      <c r="A150" s="908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134</v>
      </c>
      <c r="H150" s="140">
        <f t="shared" si="113"/>
        <v>7438.34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1148.5714285714325</v>
      </c>
      <c r="O150" s="95">
        <f t="shared" si="116"/>
        <v>143.57142857142907</v>
      </c>
      <c r="P150" s="97">
        <f t="shared" si="110"/>
        <v>0</v>
      </c>
      <c r="Q150" s="98">
        <f t="shared" si="111"/>
        <v>-43.928571428570933</v>
      </c>
      <c r="R150" s="502">
        <f t="shared" si="112"/>
        <v>0.76571428571428835</v>
      </c>
      <c r="S150" s="910"/>
      <c r="T150" s="327">
        <v>0.70833333333333337</v>
      </c>
      <c r="U150" s="232">
        <v>0.71319444444444446</v>
      </c>
      <c r="V150" s="498">
        <v>5</v>
      </c>
      <c r="W150" s="495">
        <f t="shared" si="117"/>
        <v>6.9999999999999751</v>
      </c>
      <c r="X150" s="291"/>
      <c r="Y150" s="291"/>
      <c r="Z150" s="292"/>
      <c r="AA150" s="292"/>
      <c r="AB150" s="897"/>
      <c r="AC150" s="897"/>
      <c r="AD150" s="511"/>
      <c r="AE150" s="511"/>
      <c r="AF150" s="97">
        <f t="shared" si="68"/>
        <v>-351.42857142856747</v>
      </c>
      <c r="AG150" s="190">
        <f t="shared" si="69"/>
        <v>0.76571428571428835</v>
      </c>
      <c r="AH150" s="898"/>
    </row>
    <row r="151" spans="1:34" s="293" customFormat="1" ht="19.2" customHeight="1">
      <c r="A151" s="908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1712</v>
      </c>
      <c r="H151" s="140">
        <f t="shared" si="113"/>
        <v>48911.840000000004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1467.4285714285697</v>
      </c>
      <c r="O151" s="95">
        <f t="shared" si="116"/>
        <v>183.42857142857122</v>
      </c>
      <c r="P151" s="97">
        <f t="shared" si="110"/>
        <v>0</v>
      </c>
      <c r="Q151" s="98">
        <f t="shared" si="111"/>
        <v>-4.0714285714287826</v>
      </c>
      <c r="R151" s="502">
        <f t="shared" si="112"/>
        <v>0.9782857142857132</v>
      </c>
      <c r="S151" s="910"/>
      <c r="T151" s="327">
        <v>0.71666666666666667</v>
      </c>
      <c r="U151" s="232">
        <v>0.76527777777777783</v>
      </c>
      <c r="V151" s="498">
        <v>5</v>
      </c>
      <c r="W151" s="495">
        <f t="shared" si="117"/>
        <v>70.000000000000071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8"/>
        <v>-32.57142857143026</v>
      </c>
      <c r="AG151" s="190">
        <f t="shared" si="69"/>
        <v>0.9782857142857132</v>
      </c>
      <c r="AH151" s="898"/>
    </row>
    <row r="152" spans="1:34" s="293" customFormat="1" ht="19.2" customHeight="1">
      <c r="A152" s="908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635</v>
      </c>
      <c r="H152" s="140">
        <f t="shared" si="113"/>
        <v>34607.5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1088.5714285714275</v>
      </c>
      <c r="O152" s="95">
        <f t="shared" si="116"/>
        <v>51.836734693877503</v>
      </c>
      <c r="P152" s="97">
        <f t="shared" si="110"/>
        <v>0</v>
      </c>
      <c r="Q152" s="98">
        <f t="shared" si="111"/>
        <v>-16.734693877551067</v>
      </c>
      <c r="R152" s="502">
        <f t="shared" si="112"/>
        <v>0.75595238095238027</v>
      </c>
      <c r="S152" s="910"/>
      <c r="T152" s="342">
        <v>0.77083333333333337</v>
      </c>
      <c r="U152" s="270">
        <v>0.79513888888888895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8"/>
        <v>-351.42857142857247</v>
      </c>
      <c r="AG152" s="190">
        <f t="shared" si="69"/>
        <v>0.75595238095238027</v>
      </c>
      <c r="AH152" s="898"/>
    </row>
    <row r="153" spans="1:34" s="293" customFormat="1" ht="19.2" customHeight="1">
      <c r="A153" s="908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910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8"/>
        <v>0</v>
      </c>
      <c r="AG153" s="190" t="e">
        <f t="shared" si="69"/>
        <v>#DIV/0!</v>
      </c>
      <c r="AH153" s="898"/>
    </row>
    <row r="154" spans="1:34" s="293" customFormat="1" ht="19.2" customHeight="1">
      <c r="A154" s="908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910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8"/>
        <v>0</v>
      </c>
      <c r="AG154" s="190" t="e">
        <f t="shared" si="69"/>
        <v>#DIV/0!</v>
      </c>
      <c r="AH154" s="898"/>
    </row>
    <row r="155" spans="1:34" s="293" customFormat="1" ht="19.2" customHeight="1">
      <c r="A155" s="908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910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8"/>
        <v>0</v>
      </c>
      <c r="AG155" s="190" t="e">
        <f t="shared" si="69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910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910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215</v>
      </c>
      <c r="D160" s="906" t="s">
        <v>130</v>
      </c>
      <c r="E160" s="907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1372.0012097491549</v>
      </c>
      <c r="O160" s="351">
        <f t="shared" si="118"/>
        <v>128.35792394168129</v>
      </c>
      <c r="P160" s="127">
        <f t="shared" ref="P160:P166" si="119">M160-J160</f>
        <v>0</v>
      </c>
      <c r="Q160" s="128">
        <f t="shared" ref="Q160:Q166" si="120">O160-L160</f>
        <v>-27.023028439271059</v>
      </c>
      <c r="R160" s="352">
        <f>O160/L160</f>
        <v>0.8260853211079705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8"/>
        <v>-315.9987902508451</v>
      </c>
      <c r="AG160" s="200">
        <f t="shared" si="69"/>
        <v>0.81279692520684532</v>
      </c>
      <c r="AH160" s="898"/>
    </row>
    <row r="161" spans="1:36" ht="19.2" customHeight="1">
      <c r="A161" s="895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3111</v>
      </c>
      <c r="H161" s="140">
        <f t="shared" ref="H161:H170" si="121">F161*G161</f>
        <v>93734.43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1111.0714285714284</v>
      </c>
      <c r="O161" s="142">
        <f t="shared" ref="O161:O166" si="124">N161/M161</f>
        <v>61.726190476190467</v>
      </c>
      <c r="P161" s="105">
        <f t="shared" si="119"/>
        <v>0</v>
      </c>
      <c r="Q161" s="143">
        <f t="shared" si="120"/>
        <v>-4.940476190476204</v>
      </c>
      <c r="R161" s="505">
        <f t="shared" ref="R161:R166" si="125">O161/L161</f>
        <v>0.92589285714285696</v>
      </c>
      <c r="S161" s="896">
        <f>R173</f>
        <v>0.92006069239606991</v>
      </c>
      <c r="T161" s="101">
        <v>0.16666666666666666</v>
      </c>
      <c r="U161" s="101">
        <v>0.28333333333333333</v>
      </c>
      <c r="V161" s="511">
        <v>5</v>
      </c>
      <c r="W161" s="146">
        <f t="shared" ref="W161:W172" si="126">(U161-T161)*24*60</f>
        <v>168</v>
      </c>
      <c r="X161" s="154"/>
      <c r="Y161" s="154"/>
      <c r="Z161" s="105"/>
      <c r="AA161" s="105"/>
      <c r="AB161" s="897"/>
      <c r="AC161" s="897"/>
      <c r="AD161" s="511">
        <v>1</v>
      </c>
      <c r="AE161" s="511"/>
      <c r="AF161" s="105">
        <f t="shared" si="68"/>
        <v>-88.928571428571558</v>
      </c>
      <c r="AG161" s="505">
        <f t="shared" si="69"/>
        <v>0.92589285714285707</v>
      </c>
      <c r="AH161" s="896">
        <f>AG173</f>
        <v>0.92286092625049976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3694</v>
      </c>
      <c r="H162" s="140">
        <f t="shared" si="121"/>
        <v>126445.62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2172.9411764705869</v>
      </c>
      <c r="O162" s="142">
        <f t="shared" si="124"/>
        <v>167.14932126696823</v>
      </c>
      <c r="P162" s="105">
        <f t="shared" si="119"/>
        <v>0</v>
      </c>
      <c r="Q162" s="143">
        <f t="shared" si="120"/>
        <v>-5.9276018099548367</v>
      </c>
      <c r="R162" s="505">
        <f t="shared" si="125"/>
        <v>0.96575163398692765</v>
      </c>
      <c r="S162" s="896"/>
      <c r="T162" s="101">
        <v>0.2986111111111111</v>
      </c>
      <c r="U162" s="101">
        <v>0.36944444444444446</v>
      </c>
      <c r="V162" s="511">
        <v>22</v>
      </c>
      <c r="W162" s="146">
        <f t="shared" si="126"/>
        <v>102.00000000000004</v>
      </c>
      <c r="X162" s="154">
        <v>0.28750000000000003</v>
      </c>
      <c r="Y162" s="154">
        <v>0.29722222222222222</v>
      </c>
      <c r="Z162" s="105"/>
      <c r="AA162" s="105"/>
      <c r="AB162" s="897"/>
      <c r="AC162" s="897"/>
      <c r="AD162" s="511"/>
      <c r="AE162" s="511"/>
      <c r="AF162" s="105">
        <f t="shared" si="68"/>
        <v>-77.058823529413075</v>
      </c>
      <c r="AG162" s="505">
        <f t="shared" si="69"/>
        <v>0.96575163398692754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2707.2</v>
      </c>
      <c r="H163" s="140">
        <f t="shared" si="121"/>
        <v>92667.455999999991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2137.2631578947371</v>
      </c>
      <c r="O163" s="142">
        <f t="shared" si="124"/>
        <v>194.29665071770339</v>
      </c>
      <c r="P163" s="105">
        <f t="shared" si="119"/>
        <v>0</v>
      </c>
      <c r="Q163" s="143">
        <f t="shared" si="120"/>
        <v>-10.248803827751146</v>
      </c>
      <c r="R163" s="505">
        <f t="shared" si="125"/>
        <v>0.94989473684210546</v>
      </c>
      <c r="S163" s="896"/>
      <c r="T163" s="101">
        <v>0.37430555555555556</v>
      </c>
      <c r="U163" s="101">
        <v>0.42708333333333331</v>
      </c>
      <c r="V163" s="511">
        <v>7</v>
      </c>
      <c r="W163" s="146">
        <f t="shared" si="126"/>
        <v>75.999999999999972</v>
      </c>
      <c r="X163" s="154"/>
      <c r="Y163" s="154"/>
      <c r="Z163" s="105"/>
      <c r="AA163" s="105"/>
      <c r="AB163" s="897"/>
      <c r="AC163" s="897"/>
      <c r="AD163" s="511"/>
      <c r="AE163" s="511"/>
      <c r="AF163" s="105">
        <f t="shared" si="68"/>
        <v>-112.73684210526289</v>
      </c>
      <c r="AG163" s="505">
        <f t="shared" si="69"/>
        <v>0.94989473684210535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3346.65</v>
      </c>
      <c r="H164" s="140">
        <f t="shared" si="121"/>
        <v>121851.52649999999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2448.7682926829261</v>
      </c>
      <c r="O164" s="142">
        <f t="shared" si="124"/>
        <v>244.87682926829262</v>
      </c>
      <c r="P164" s="105">
        <f t="shared" si="119"/>
        <v>0</v>
      </c>
      <c r="Q164" s="143">
        <f t="shared" si="120"/>
        <v>-32.023170731707353</v>
      </c>
      <c r="R164" s="505">
        <f t="shared" si="125"/>
        <v>0.88435113495230278</v>
      </c>
      <c r="S164" s="896"/>
      <c r="T164" s="101">
        <v>0.43194444444444441</v>
      </c>
      <c r="U164" s="101">
        <v>0.48888888888888887</v>
      </c>
      <c r="V164" s="511">
        <v>7</v>
      </c>
      <c r="W164" s="146">
        <f t="shared" si="126"/>
        <v>82.000000000000028</v>
      </c>
      <c r="X164" s="154"/>
      <c r="Y164" s="154"/>
      <c r="Z164" s="105"/>
      <c r="AA164" s="105"/>
      <c r="AB164" s="897"/>
      <c r="AC164" s="897"/>
      <c r="AD164" s="511"/>
      <c r="AE164" s="511"/>
      <c r="AF164" s="105">
        <f>N164-K164</f>
        <v>-320.23170731707387</v>
      </c>
      <c r="AG164" s="505">
        <f>N164/K164</f>
        <v>0.88435113495230266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4090.3500000000004</v>
      </c>
      <c r="H165" s="140">
        <f t="shared" si="121"/>
        <v>148929.64350000001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2454.2100000000009</v>
      </c>
      <c r="O165" s="142">
        <f t="shared" si="124"/>
        <v>245.42100000000011</v>
      </c>
      <c r="P165" s="105">
        <f t="shared" si="119"/>
        <v>0</v>
      </c>
      <c r="Q165" s="143">
        <f t="shared" si="120"/>
        <v>-31.478999999999871</v>
      </c>
      <c r="R165" s="505">
        <f t="shared" si="125"/>
        <v>0.8863163596966418</v>
      </c>
      <c r="S165" s="896"/>
      <c r="T165" s="101">
        <v>0.52847222222222223</v>
      </c>
      <c r="U165" s="101">
        <v>0.59791666666666665</v>
      </c>
      <c r="V165" s="511">
        <v>4</v>
      </c>
      <c r="W165" s="146">
        <f t="shared" si="126"/>
        <v>99.999999999999972</v>
      </c>
      <c r="X165" s="154"/>
      <c r="Y165" s="154"/>
      <c r="Z165" s="105"/>
      <c r="AA165" s="105"/>
      <c r="AB165" s="897"/>
      <c r="AC165" s="897"/>
      <c r="AD165" s="511">
        <v>1</v>
      </c>
      <c r="AE165" s="511"/>
      <c r="AF165" s="105">
        <f>N165-K165</f>
        <v>-314.78999999999905</v>
      </c>
      <c r="AG165" s="505">
        <f>N165/K165</f>
        <v>0.88631635969664169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1804.8000000000002</v>
      </c>
      <c r="H166" s="140">
        <f t="shared" si="121"/>
        <v>61778.304000000004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2123.2941176470599</v>
      </c>
      <c r="O166" s="142">
        <f t="shared" si="124"/>
        <v>193.02673796791453</v>
      </c>
      <c r="P166" s="105">
        <f t="shared" si="119"/>
        <v>0</v>
      </c>
      <c r="Q166" s="143">
        <f t="shared" si="120"/>
        <v>-11.518716577540005</v>
      </c>
      <c r="R166" s="505">
        <f t="shared" si="125"/>
        <v>0.94368627450980447</v>
      </c>
      <c r="S166" s="896"/>
      <c r="T166" s="101">
        <v>0.61319444444444438</v>
      </c>
      <c r="U166" s="101">
        <v>0.64861111111111103</v>
      </c>
      <c r="V166" s="511">
        <v>22</v>
      </c>
      <c r="W166" s="146">
        <f t="shared" si="126"/>
        <v>50.999999999999979</v>
      </c>
      <c r="X166" s="154">
        <v>0.60277777777777775</v>
      </c>
      <c r="Y166" s="154">
        <v>0.61249999999999993</v>
      </c>
      <c r="Z166" s="105"/>
      <c r="AA166" s="105"/>
      <c r="AB166" s="897"/>
      <c r="AC166" s="897"/>
      <c r="AD166" s="511"/>
      <c r="AE166" s="511"/>
      <c r="AF166" s="105">
        <f>N166-K166</f>
        <v>-126.70588235294008</v>
      </c>
      <c r="AG166" s="505">
        <f>N166/K166</f>
        <v>0.94368627450980436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896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897"/>
      <c r="AC167" s="897"/>
      <c r="AD167" s="511"/>
      <c r="AE167" s="511"/>
      <c r="AF167" s="105">
        <f t="shared" si="68"/>
        <v>0</v>
      </c>
      <c r="AG167" s="505" t="e">
        <f t="shared" si="69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896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897"/>
      <c r="AC168" s="897"/>
      <c r="AD168" s="511"/>
      <c r="AE168" s="511"/>
      <c r="AF168" s="105">
        <f t="shared" si="68"/>
        <v>0</v>
      </c>
      <c r="AG168" s="505" t="e">
        <f t="shared" si="69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896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897"/>
      <c r="AC169" s="897"/>
      <c r="AD169" s="511"/>
      <c r="AE169" s="511"/>
      <c r="AF169" s="105">
        <f t="shared" si="68"/>
        <v>0</v>
      </c>
      <c r="AG169" s="505" t="e">
        <f t="shared" si="69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896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897"/>
      <c r="AC170" s="897"/>
      <c r="AD170" s="511"/>
      <c r="AE170" s="511"/>
      <c r="AF170" s="105">
        <f t="shared" si="68"/>
        <v>0</v>
      </c>
      <c r="AG170" s="505" t="e">
        <f t="shared" si="69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896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897"/>
      <c r="AC171" s="897"/>
      <c r="AD171" s="511"/>
      <c r="AE171" s="511"/>
      <c r="AF171" s="105"/>
      <c r="AG171" s="50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896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897"/>
      <c r="AC172" s="897"/>
      <c r="AD172" s="511"/>
      <c r="AE172" s="511"/>
      <c r="AF172" s="105"/>
      <c r="AG172" s="505"/>
      <c r="AH172" s="896"/>
    </row>
    <row r="173" spans="1:36" ht="19.2" customHeight="1">
      <c r="A173" s="895"/>
      <c r="B173" s="186">
        <v>0</v>
      </c>
      <c r="C173" s="160" t="s">
        <v>221</v>
      </c>
      <c r="D173" s="893" t="s">
        <v>130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2074.5913622111234</v>
      </c>
      <c r="O173" s="164">
        <f t="shared" si="127"/>
        <v>184.41612161617823</v>
      </c>
      <c r="P173" s="105">
        <f>M173-J173</f>
        <v>0</v>
      </c>
      <c r="Q173" s="143">
        <f>O173-L173</f>
        <v>-16.022961522904893</v>
      </c>
      <c r="R173" s="165">
        <f>O173/L173</f>
        <v>0.92006069239606991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2</v>
      </c>
      <c r="AE173" s="167">
        <f>SUM(AE161:AE172)</f>
        <v>0</v>
      </c>
      <c r="AF173" s="105">
        <f t="shared" si="68"/>
        <v>-173.4086377888766</v>
      </c>
      <c r="AG173" s="505">
        <f t="shared" si="69"/>
        <v>0.92286092625049976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0" sqref="N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589</v>
      </c>
      <c r="E3" s="829"/>
      <c r="F3" s="818" t="s">
        <v>2</v>
      </c>
      <c r="G3" s="779"/>
      <c r="H3" s="830">
        <v>293993.90000000002</v>
      </c>
      <c r="I3" s="831"/>
      <c r="J3" s="818" t="s">
        <v>3</v>
      </c>
      <c r="K3" s="779"/>
      <c r="L3" s="823">
        <v>8946936.5531265438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390.12919813407137</v>
      </c>
      <c r="G6" s="820"/>
      <c r="H6" s="798">
        <f>AVERAGE(D13:P13,Q13)</f>
        <v>138.60961904584846</v>
      </c>
      <c r="I6" s="799"/>
      <c r="J6" s="798">
        <f>AVERAGE(D30:E30,G30:H30)</f>
        <v>711.25</v>
      </c>
      <c r="K6" s="799"/>
      <c r="L6" s="800">
        <f>AVERAGE(J30:M30)</f>
        <v>949.32692307692309</v>
      </c>
      <c r="M6" s="801"/>
      <c r="N6" s="802">
        <v>0</v>
      </c>
      <c r="O6" s="787">
        <v>0</v>
      </c>
      <c r="P6" s="803">
        <v>14</v>
      </c>
      <c r="Q6" s="787">
        <v>8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371.34362647363116</v>
      </c>
      <c r="G7" s="791"/>
      <c r="H7" s="792">
        <f>AVERAGE(D14:P14,Q14)</f>
        <v>126.50269841889599</v>
      </c>
      <c r="I7" s="793"/>
      <c r="J7" s="792">
        <f>AVERAGE(D31:E31,G31:H31)</f>
        <v>725.76483520512204</v>
      </c>
      <c r="K7" s="793"/>
      <c r="L7" s="794">
        <f>AVERAGE(J31:M31)</f>
        <v>873.86566593371356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0.92277654255872388</v>
      </c>
      <c r="G8" s="797"/>
      <c r="H8" s="796">
        <f>AVERAGE(D15:O15,P15:Q15)</f>
        <v>0.90461995166951314</v>
      </c>
      <c r="I8" s="797"/>
      <c r="J8" s="796">
        <f>AVERAGE(D32:E32,G32:H32)</f>
        <v>0.97994415480454222</v>
      </c>
      <c r="K8" s="797"/>
      <c r="L8" s="796">
        <f>AVERAGE(J32:M32)</f>
        <v>0.92915699842514177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85.760190918472645</v>
      </c>
      <c r="J13" s="18">
        <v>96.383538030596853</v>
      </c>
      <c r="K13" s="18">
        <v>72.551370255704612</v>
      </c>
      <c r="L13" s="18">
        <v>86.452850877192986</v>
      </c>
      <c r="M13" s="18">
        <v>78.84177706170189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130.93171370201139</v>
      </c>
      <c r="E14" s="18">
        <v>95.403154409870766</v>
      </c>
      <c r="F14" s="18">
        <v>119.31604134423266</v>
      </c>
      <c r="G14" s="18">
        <v>275.78164177937509</v>
      </c>
      <c r="H14" s="18">
        <v>230.80157581944144</v>
      </c>
      <c r="I14" s="18">
        <v>75.825031251356776</v>
      </c>
      <c r="J14" s="18">
        <v>84.125922000038031</v>
      </c>
      <c r="K14" s="18">
        <v>63.854364194729818</v>
      </c>
      <c r="L14" s="18">
        <v>80.643678032805838</v>
      </c>
      <c r="M14" s="18">
        <v>70.74348524880179</v>
      </c>
      <c r="N14" s="18">
        <v>76.030012517386467</v>
      </c>
      <c r="O14" s="18">
        <v>158.20147411173451</v>
      </c>
      <c r="P14" s="18">
        <v>168.24518584510338</v>
      </c>
      <c r="Q14" s="8">
        <v>141.1344976076557</v>
      </c>
    </row>
    <row r="15" spans="2:17" ht="39.9" customHeight="1">
      <c r="B15" s="772"/>
      <c r="C15" s="28" t="s">
        <v>61</v>
      </c>
      <c r="D15" s="9">
        <f t="shared" ref="D15:Q15" si="0">D14/D13</f>
        <v>0.9017422576822689</v>
      </c>
      <c r="E15" s="9">
        <f t="shared" si="0"/>
        <v>0.88432203191874492</v>
      </c>
      <c r="F15" s="9">
        <f t="shared" si="0"/>
        <v>0.88775360303334117</v>
      </c>
      <c r="G15" s="9">
        <f t="shared" si="0"/>
        <v>0.91336426721868513</v>
      </c>
      <c r="H15" s="9">
        <f t="shared" si="0"/>
        <v>0.97915820044611523</v>
      </c>
      <c r="I15" s="9">
        <f t="shared" si="0"/>
        <v>0.88415184760303689</v>
      </c>
      <c r="J15" s="9">
        <f t="shared" si="0"/>
        <v>0.87282458933321527</v>
      </c>
      <c r="K15" s="9">
        <f t="shared" si="0"/>
        <v>0.88012623289784164</v>
      </c>
      <c r="L15" s="9">
        <f t="shared" si="0"/>
        <v>0.93280530618198898</v>
      </c>
      <c r="M15" s="9">
        <f t="shared" si="0"/>
        <v>0.89728425569907755</v>
      </c>
      <c r="N15" s="9">
        <f t="shared" si="0"/>
        <v>0.86372263168523522</v>
      </c>
      <c r="O15" s="9">
        <f t="shared" si="0"/>
        <v>0.89337303027803028</v>
      </c>
      <c r="P15" s="30">
        <f t="shared" si="0"/>
        <v>0.93315441867790028</v>
      </c>
      <c r="Q15" s="10">
        <f t="shared" si="0"/>
        <v>0.94089665071770467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0.40972222222222227</v>
      </c>
    </row>
    <row r="17" spans="2:23" ht="22.8" customHeight="1">
      <c r="B17" s="774"/>
      <c r="C17" s="28" t="s">
        <v>36</v>
      </c>
      <c r="D17" s="11">
        <v>0.67777777777777759</v>
      </c>
      <c r="E17" s="11">
        <v>0.54166666666666663</v>
      </c>
      <c r="F17" s="11">
        <v>0.57152777777777775</v>
      </c>
      <c r="G17" s="11">
        <v>0.63055555555555554</v>
      </c>
      <c r="H17" s="11">
        <v>0.66874999999999984</v>
      </c>
      <c r="I17" s="11">
        <v>0.70208333333333317</v>
      </c>
      <c r="J17" s="11">
        <v>0.69583333333333308</v>
      </c>
      <c r="K17" s="11">
        <v>0.72499999999999987</v>
      </c>
      <c r="L17" s="11">
        <v>0.97291666666666665</v>
      </c>
      <c r="M17" s="11">
        <v>0.9722222222222221</v>
      </c>
      <c r="N17" s="11">
        <v>0.93541666666666667</v>
      </c>
      <c r="O17" s="21">
        <v>0.79375000000000007</v>
      </c>
      <c r="P17" s="11">
        <v>0.62569444444444433</v>
      </c>
      <c r="Q17" s="31">
        <v>0.61249999999999993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2</v>
      </c>
      <c r="K20" s="33">
        <v>1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>
        <v>1</v>
      </c>
      <c r="F21" s="33">
        <v>1</v>
      </c>
      <c r="G21" s="33">
        <v>2</v>
      </c>
      <c r="H21" s="33">
        <v>2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17.625</v>
      </c>
      <c r="E22" s="35">
        <v>16.571428571428573</v>
      </c>
      <c r="F22" s="35">
        <v>15</v>
      </c>
      <c r="G22" s="35">
        <v>6.125</v>
      </c>
      <c r="H22" s="35">
        <v>6.4</v>
      </c>
      <c r="I22" s="35">
        <v>17.714285714285715</v>
      </c>
      <c r="J22" s="35">
        <v>16.857142857142858</v>
      </c>
      <c r="K22" s="35">
        <v>19.166666666666668</v>
      </c>
      <c r="L22" s="35">
        <v>16.25</v>
      </c>
      <c r="M22" s="35">
        <v>18.666666666666668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176.20121212121208</v>
      </c>
      <c r="E31" s="7">
        <v>881.29456911329328</v>
      </c>
      <c r="F31" s="7">
        <v>784.59728455664674</v>
      </c>
      <c r="G31" s="7">
        <v>807.22486256871525</v>
      </c>
      <c r="H31" s="44">
        <v>1038.3386970172676</v>
      </c>
      <c r="I31" s="43">
        <v>0</v>
      </c>
      <c r="J31" s="7">
        <v>706.75438596491301</v>
      </c>
      <c r="K31" s="7">
        <v>937.47875615087094</v>
      </c>
      <c r="L31" s="7">
        <v>862.13339582480239</v>
      </c>
      <c r="M31" s="44">
        <v>989.09612579426755</v>
      </c>
      <c r="N31" s="27"/>
      <c r="O31" s="27"/>
      <c r="P31" s="27"/>
      <c r="Q31" s="27"/>
    </row>
    <row r="32" spans="2:23" ht="39.9" customHeight="1">
      <c r="B32" s="772"/>
      <c r="C32" s="483" t="s">
        <v>61</v>
      </c>
      <c r="D32" s="45">
        <f t="shared" ref="D32:M32" si="1">D31/D30</f>
        <v>0.80091460055096397</v>
      </c>
      <c r="E32" s="9">
        <f t="shared" si="1"/>
        <v>1.0682358413494464</v>
      </c>
      <c r="F32" s="9">
        <f t="shared" si="1"/>
        <v>0.9510270115838142</v>
      </c>
      <c r="G32" s="9">
        <f t="shared" si="1"/>
        <v>0.89691651396523919</v>
      </c>
      <c r="H32" s="9">
        <f t="shared" si="1"/>
        <v>1.1537096633525195</v>
      </c>
      <c r="I32" s="43">
        <f t="shared" si="1"/>
        <v>0</v>
      </c>
      <c r="J32" s="9">
        <f t="shared" si="1"/>
        <v>0.78528265107212558</v>
      </c>
      <c r="K32" s="9">
        <f t="shared" si="1"/>
        <v>1.1540931657160343</v>
      </c>
      <c r="L32" s="9">
        <f t="shared" si="1"/>
        <v>0.89805562065083577</v>
      </c>
      <c r="M32" s="10">
        <f t="shared" si="1"/>
        <v>0.87919655626157112</v>
      </c>
      <c r="N32" s="27"/>
      <c r="O32" s="27"/>
      <c r="P32" s="27"/>
      <c r="Q32" s="27"/>
    </row>
    <row r="33" spans="2:17" ht="28.8" customHeight="1">
      <c r="B33" s="773" t="s">
        <v>62</v>
      </c>
      <c r="C33" s="483" t="s">
        <v>63</v>
      </c>
      <c r="D33" s="46">
        <v>0.17013888888888887</v>
      </c>
      <c r="E33" s="11">
        <v>0.17500000000000002</v>
      </c>
      <c r="F33" s="11">
        <v>0.17361111111111113</v>
      </c>
      <c r="G33" s="11">
        <v>3122.0000000000027</v>
      </c>
      <c r="H33" s="31">
        <v>0.17361111111111113</v>
      </c>
      <c r="I33" s="46">
        <v>0</v>
      </c>
      <c r="J33" s="11">
        <v>0.72291666666666676</v>
      </c>
      <c r="K33" s="11">
        <v>0.72361111111111109</v>
      </c>
      <c r="L33" s="11">
        <v>0.72430555555555554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483" t="s">
        <v>36</v>
      </c>
      <c r="D34" s="46">
        <v>0.35902777777777778</v>
      </c>
      <c r="E34" s="11">
        <v>0.45833333333333331</v>
      </c>
      <c r="F34" s="11">
        <v>0.24305555555555555</v>
      </c>
      <c r="G34" s="11">
        <v>859.99999999999807</v>
      </c>
      <c r="H34" s="31">
        <v>0.54236111111111118</v>
      </c>
      <c r="I34" s="22">
        <v>0</v>
      </c>
      <c r="J34" s="11">
        <v>0.84027777777777779</v>
      </c>
      <c r="K34" s="11">
        <v>46275.055555555555</v>
      </c>
      <c r="L34" s="11">
        <v>0.9277777777777777</v>
      </c>
      <c r="M34" s="12">
        <v>46275.131944444445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5" sqref="V1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129301</v>
      </c>
      <c r="F1" s="365" t="s">
        <v>3</v>
      </c>
      <c r="G1" s="366">
        <f>SUM(H5:H124)</f>
        <v>2502561.179350649</v>
      </c>
      <c r="H1" s="367" t="s">
        <v>244</v>
      </c>
      <c r="I1" s="368">
        <f>+J16+J64+J24+J38+J51+J81+J100+J91+J57+J124+J111</f>
        <v>50.7</v>
      </c>
      <c r="J1" s="873" t="s">
        <v>245</v>
      </c>
      <c r="K1" s="874"/>
      <c r="L1" s="875"/>
      <c r="M1" s="873" t="s">
        <v>83</v>
      </c>
      <c r="N1" s="874"/>
      <c r="O1" s="874"/>
      <c r="P1" s="874"/>
      <c r="Q1" s="874"/>
      <c r="R1" s="875"/>
    </row>
    <row r="2" spans="1:18" ht="26.25" customHeight="1" thickBot="1">
      <c r="A2" s="879" t="s">
        <v>590</v>
      </c>
      <c r="B2" s="880"/>
      <c r="C2" s="370"/>
      <c r="D2" s="486" t="s">
        <v>90</v>
      </c>
      <c r="E2" s="372">
        <f>AVERAGE(L16,L24,L38,L51,L100,L111,L91)</f>
        <v>641.37058590562776</v>
      </c>
      <c r="F2" s="373" t="s">
        <v>91</v>
      </c>
      <c r="G2" s="374">
        <f>G1/E1</f>
        <v>19.354538474958808</v>
      </c>
      <c r="H2" s="375" t="s">
        <v>247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93</v>
      </c>
      <c r="B3" s="883" t="s">
        <v>248</v>
      </c>
      <c r="C3" s="488"/>
      <c r="D3" s="884" t="s">
        <v>95</v>
      </c>
      <c r="E3" s="884"/>
      <c r="F3" s="885" t="s">
        <v>96</v>
      </c>
      <c r="G3" s="886" t="s">
        <v>249</v>
      </c>
      <c r="H3" s="884" t="s">
        <v>250</v>
      </c>
      <c r="I3" s="888" t="s">
        <v>99</v>
      </c>
      <c r="J3" s="861" t="s">
        <v>103</v>
      </c>
      <c r="K3" s="863" t="s">
        <v>102</v>
      </c>
      <c r="L3" s="865" t="s">
        <v>90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488"/>
      <c r="D4" s="884"/>
      <c r="E4" s="884"/>
      <c r="F4" s="885"/>
      <c r="G4" s="886"/>
      <c r="H4" s="884"/>
      <c r="I4" s="889"/>
      <c r="J4" s="862"/>
      <c r="K4" s="864"/>
      <c r="L4" s="866"/>
      <c r="M4" s="491" t="s">
        <v>113</v>
      </c>
      <c r="N4" s="491" t="s">
        <v>114</v>
      </c>
      <c r="O4" s="862"/>
      <c r="P4" s="892"/>
      <c r="Q4" s="380" t="s">
        <v>115</v>
      </c>
      <c r="R4" s="380" t="s">
        <v>252</v>
      </c>
    </row>
    <row r="5" spans="1:18">
      <c r="A5" s="867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1243</v>
      </c>
      <c r="H5" s="385">
        <f>F5*G5</f>
        <v>31870.52</v>
      </c>
      <c r="I5" s="489"/>
      <c r="J5" s="387">
        <v>10</v>
      </c>
      <c r="K5" s="388">
        <f t="shared" ref="K5:K8" si="0">G5/P5*60</f>
        <v>1491.6000000000029</v>
      </c>
      <c r="L5" s="389">
        <f t="shared" ref="L5:L8" si="1">K5/J5</f>
        <v>149.16000000000028</v>
      </c>
      <c r="M5" s="390">
        <v>0.40972222222222227</v>
      </c>
      <c r="N5" s="390">
        <v>0.44444444444444442</v>
      </c>
      <c r="O5" s="380">
        <v>13</v>
      </c>
      <c r="P5" s="492">
        <f t="shared" ref="P5:P8" si="2">(N5-M5)*24*60</f>
        <v>49.999999999999901</v>
      </c>
      <c r="Q5" s="392"/>
      <c r="R5" s="392"/>
    </row>
    <row r="6" spans="1:18">
      <c r="A6" s="867"/>
      <c r="B6" s="398" t="s">
        <v>314</v>
      </c>
      <c r="C6" s="398"/>
      <c r="D6" s="382" t="s">
        <v>255</v>
      </c>
      <c r="E6" s="383"/>
      <c r="F6" s="545">
        <v>29.85</v>
      </c>
      <c r="G6" s="488">
        <v>3317</v>
      </c>
      <c r="H6" s="385">
        <f t="shared" ref="H6:H15" si="3">F6*G6</f>
        <v>99012.450000000012</v>
      </c>
      <c r="I6" s="489"/>
      <c r="J6" s="387">
        <v>13</v>
      </c>
      <c r="K6" s="388">
        <f t="shared" si="0"/>
        <v>1809.272727272727</v>
      </c>
      <c r="L6" s="389">
        <f t="shared" si="1"/>
        <v>139.17482517482514</v>
      </c>
      <c r="M6" s="390">
        <v>0.44791666666666669</v>
      </c>
      <c r="N6" s="390">
        <v>0.52430555555555558</v>
      </c>
      <c r="O6" s="380">
        <v>5</v>
      </c>
      <c r="P6" s="492">
        <f t="shared" si="2"/>
        <v>110.00000000000001</v>
      </c>
      <c r="Q6" s="380"/>
      <c r="R6" s="380"/>
    </row>
    <row r="7" spans="1:18">
      <c r="A7" s="867"/>
      <c r="B7" s="398" t="s">
        <v>314</v>
      </c>
      <c r="C7" s="398"/>
      <c r="D7" s="382" t="s">
        <v>256</v>
      </c>
      <c r="E7" s="383"/>
      <c r="F7" s="545">
        <v>29.52</v>
      </c>
      <c r="G7" s="488">
        <v>2887</v>
      </c>
      <c r="H7" s="385">
        <f t="shared" si="3"/>
        <v>85224.24</v>
      </c>
      <c r="I7" s="489"/>
      <c r="J7" s="387">
        <v>13</v>
      </c>
      <c r="K7" s="388">
        <f t="shared" si="0"/>
        <v>1823.3684210526319</v>
      </c>
      <c r="L7" s="389">
        <f t="shared" si="1"/>
        <v>140.25910931174093</v>
      </c>
      <c r="M7" s="390">
        <v>0.52777777777777779</v>
      </c>
      <c r="N7" s="390">
        <v>0.59375</v>
      </c>
      <c r="O7" s="380">
        <v>5</v>
      </c>
      <c r="P7" s="492">
        <f t="shared" si="2"/>
        <v>94.999999999999986</v>
      </c>
      <c r="Q7" s="392"/>
      <c r="R7" s="392"/>
    </row>
    <row r="8" spans="1:18">
      <c r="A8" s="867"/>
      <c r="B8" s="398" t="s">
        <v>314</v>
      </c>
      <c r="C8" s="398"/>
      <c r="D8" s="382" t="s">
        <v>257</v>
      </c>
      <c r="E8" s="383"/>
      <c r="F8" s="545">
        <v>30</v>
      </c>
      <c r="G8" s="488">
        <v>648</v>
      </c>
      <c r="H8" s="385">
        <f t="shared" si="3"/>
        <v>19440</v>
      </c>
      <c r="I8" s="489"/>
      <c r="J8" s="387">
        <v>13</v>
      </c>
      <c r="K8" s="388">
        <f t="shared" si="0"/>
        <v>1767.2727272727336</v>
      </c>
      <c r="L8" s="389">
        <f t="shared" si="1"/>
        <v>135.94405594405643</v>
      </c>
      <c r="M8" s="390">
        <v>0.59722222222222221</v>
      </c>
      <c r="N8" s="390">
        <v>0.61249999999999993</v>
      </c>
      <c r="O8" s="380">
        <v>5</v>
      </c>
      <c r="P8" s="492">
        <f t="shared" si="2"/>
        <v>21.999999999999922</v>
      </c>
      <c r="Q8" s="392"/>
      <c r="R8" s="392"/>
    </row>
    <row r="9" spans="1:18">
      <c r="A9" s="867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867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867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868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868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868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868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869"/>
      <c r="B16" s="398">
        <v>0</v>
      </c>
      <c r="C16" s="398" t="s">
        <v>258</v>
      </c>
      <c r="D16" s="852" t="s">
        <v>130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1722.8784688995238</v>
      </c>
      <c r="L16" s="404">
        <f>AVERAGE(L5:L15)</f>
        <v>141.1344976076557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2887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1574.7272727272721</v>
      </c>
      <c r="L17" s="389">
        <f>K17/J17</f>
        <v>174.96969696969688</v>
      </c>
      <c r="M17" s="390">
        <v>0.17013888888888887</v>
      </c>
      <c r="N17" s="390">
        <v>0.24652777777777779</v>
      </c>
      <c r="O17" s="380">
        <v>5</v>
      </c>
      <c r="P17" s="492">
        <f>(N17-M17)*24*60</f>
        <v>110.00000000000004</v>
      </c>
      <c r="Q17" s="380"/>
      <c r="R17" s="380"/>
    </row>
    <row r="18" spans="1:18" ht="15.75" customHeight="1">
      <c r="A18" s="870"/>
      <c r="B18" s="398">
        <v>0</v>
      </c>
      <c r="C18" s="488"/>
      <c r="D18" s="382" t="s">
        <v>262</v>
      </c>
      <c r="E18" s="382"/>
      <c r="F18" s="545" t="s">
        <v>236</v>
      </c>
      <c r="G18" s="487">
        <v>3317</v>
      </c>
      <c r="H18" s="385">
        <f t="shared" si="4"/>
        <v>0</v>
      </c>
      <c r="I18" s="489"/>
      <c r="J18" s="387">
        <v>9</v>
      </c>
      <c r="K18" s="388">
        <f t="shared" si="5"/>
        <v>1592.1599999999996</v>
      </c>
      <c r="L18" s="389">
        <f t="shared" ref="L18:L19" si="6">K18/J18</f>
        <v>176.90666666666664</v>
      </c>
      <c r="M18" s="390">
        <v>0.25</v>
      </c>
      <c r="N18" s="390">
        <v>0.33680555555555558</v>
      </c>
      <c r="O18" s="380">
        <v>5</v>
      </c>
      <c r="P18" s="492">
        <f t="shared" ref="P18:P19" si="7">(N18-M18)*24*60</f>
        <v>125.00000000000003</v>
      </c>
      <c r="Q18" s="392"/>
      <c r="R18" s="392"/>
    </row>
    <row r="19" spans="1:18" ht="15.75" customHeight="1">
      <c r="A19" s="870"/>
      <c r="B19" s="398">
        <v>0</v>
      </c>
      <c r="C19" s="488"/>
      <c r="D19" s="382" t="s">
        <v>260</v>
      </c>
      <c r="E19" s="382"/>
      <c r="F19" s="545" t="s">
        <v>236</v>
      </c>
      <c r="G19" s="487">
        <v>648</v>
      </c>
      <c r="H19" s="385">
        <f t="shared" si="4"/>
        <v>0</v>
      </c>
      <c r="I19" s="489"/>
      <c r="J19" s="387">
        <v>10</v>
      </c>
      <c r="K19" s="388">
        <f t="shared" si="5"/>
        <v>1767.2727272727273</v>
      </c>
      <c r="L19" s="389">
        <f t="shared" si="6"/>
        <v>176.72727272727272</v>
      </c>
      <c r="M19" s="390">
        <v>0.34375</v>
      </c>
      <c r="N19" s="390">
        <v>0.35902777777777778</v>
      </c>
      <c r="O19" s="380">
        <v>10</v>
      </c>
      <c r="P19" s="492">
        <f t="shared" si="7"/>
        <v>22</v>
      </c>
      <c r="Q19" s="392">
        <v>0.35902777777777778</v>
      </c>
      <c r="R19" s="392">
        <v>0.40069444444444446</v>
      </c>
    </row>
    <row r="20" spans="1:18" ht="15.75" customHeight="1">
      <c r="A20" s="871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871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871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871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872"/>
      <c r="B24" s="398">
        <v>0</v>
      </c>
      <c r="C24" s="240" t="s">
        <v>263</v>
      </c>
      <c r="D24" s="852" t="s">
        <v>130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1644.7199999999996</v>
      </c>
      <c r="L24" s="404">
        <f>AVERAGE(L17:L23)</f>
        <v>176.20121212121208</v>
      </c>
      <c r="M24" s="390"/>
      <c r="N24" s="390"/>
      <c r="O24" s="380"/>
      <c r="P24" s="380"/>
      <c r="Q24" s="380"/>
      <c r="R24" s="380"/>
    </row>
    <row r="25" spans="1:18">
      <c r="A25" s="859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2174</v>
      </c>
      <c r="H25" s="385">
        <f t="shared" ref="H25:H37" si="8">F25*G25</f>
        <v>40284.22</v>
      </c>
      <c r="I25" s="489"/>
      <c r="J25" s="387">
        <v>3</v>
      </c>
      <c r="K25" s="388">
        <f t="shared" ref="K25:K30" si="9">G25/P25*60</f>
        <v>2898.6666666666665</v>
      </c>
      <c r="L25" s="389">
        <f t="shared" ref="L25:L30" si="10">K25/J25</f>
        <v>966.22222222222217</v>
      </c>
      <c r="M25" s="390">
        <v>0.17500000000000002</v>
      </c>
      <c r="N25" s="390">
        <v>0.20625000000000002</v>
      </c>
      <c r="O25" s="380">
        <v>12</v>
      </c>
      <c r="P25" s="492">
        <f>(N25-M25)*24*60</f>
        <v>45</v>
      </c>
      <c r="Q25" s="392"/>
      <c r="R25" s="392"/>
    </row>
    <row r="26" spans="1:18">
      <c r="A26" s="859"/>
      <c r="B26" s="398" t="s">
        <v>240</v>
      </c>
      <c r="C26" s="408"/>
      <c r="D26" s="382" t="s">
        <v>584</v>
      </c>
      <c r="E26" s="411"/>
      <c r="F26" s="545">
        <v>18.18</v>
      </c>
      <c r="G26" s="488">
        <v>2906</v>
      </c>
      <c r="H26" s="385">
        <f t="shared" si="8"/>
        <v>52831.08</v>
      </c>
      <c r="I26" s="489"/>
      <c r="J26" s="387">
        <v>4</v>
      </c>
      <c r="K26" s="388">
        <f t="shared" si="9"/>
        <v>2812.2580645161279</v>
      </c>
      <c r="L26" s="389">
        <f t="shared" si="10"/>
        <v>703.06451612903197</v>
      </c>
      <c r="M26" s="390">
        <v>0.21666666666666667</v>
      </c>
      <c r="N26" s="390">
        <v>0.25972222222222224</v>
      </c>
      <c r="O26" s="380">
        <v>15</v>
      </c>
      <c r="P26" s="492">
        <f>(N26-M26)*24*60</f>
        <v>62.000000000000021</v>
      </c>
      <c r="Q26" s="392"/>
      <c r="R26" s="392"/>
    </row>
    <row r="27" spans="1:18">
      <c r="A27" s="859"/>
      <c r="B27" s="398" t="s">
        <v>314</v>
      </c>
      <c r="C27" s="408"/>
      <c r="D27" s="409" t="s">
        <v>267</v>
      </c>
      <c r="E27" s="411"/>
      <c r="F27" s="545">
        <v>22.32</v>
      </c>
      <c r="G27" s="488">
        <v>3500</v>
      </c>
      <c r="H27" s="385">
        <f t="shared" si="8"/>
        <v>78120</v>
      </c>
      <c r="I27" s="489"/>
      <c r="J27" s="387">
        <v>4</v>
      </c>
      <c r="K27" s="388">
        <f t="shared" si="9"/>
        <v>3043.4782608695618</v>
      </c>
      <c r="L27" s="389">
        <f t="shared" si="10"/>
        <v>760.86956521739046</v>
      </c>
      <c r="M27" s="390">
        <v>0.27361111111111108</v>
      </c>
      <c r="N27" s="390">
        <v>0.3215277777777778</v>
      </c>
      <c r="O27" s="380">
        <v>20</v>
      </c>
      <c r="P27" s="492">
        <f t="shared" ref="P27:P30" si="11">(N27-M27)*24*60</f>
        <v>69.000000000000071</v>
      </c>
      <c r="Q27" s="392"/>
      <c r="R27" s="392"/>
    </row>
    <row r="28" spans="1:18">
      <c r="A28" s="859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2455</v>
      </c>
      <c r="H28" s="385">
        <f t="shared" si="8"/>
        <v>43922.181818181816</v>
      </c>
      <c r="I28" s="489"/>
      <c r="J28" s="387">
        <v>3</v>
      </c>
      <c r="K28" s="388">
        <f t="shared" si="9"/>
        <v>3273.3333333333335</v>
      </c>
      <c r="L28" s="389">
        <f t="shared" si="10"/>
        <v>1091.1111111111111</v>
      </c>
      <c r="M28" s="390">
        <v>0.37013888888888885</v>
      </c>
      <c r="N28" s="390">
        <v>0.40138888888888885</v>
      </c>
      <c r="O28" s="380">
        <v>10</v>
      </c>
      <c r="P28" s="492">
        <f t="shared" si="11"/>
        <v>45</v>
      </c>
      <c r="Q28" s="392"/>
      <c r="R28" s="392"/>
    </row>
    <row r="29" spans="1:18">
      <c r="A29" s="859"/>
      <c r="B29" s="398" t="s">
        <v>314</v>
      </c>
      <c r="C29" s="488"/>
      <c r="D29" s="382" t="s">
        <v>269</v>
      </c>
      <c r="E29" s="411"/>
      <c r="F29" s="545">
        <v>18.77</v>
      </c>
      <c r="G29" s="488">
        <v>1453</v>
      </c>
      <c r="H29" s="385">
        <f t="shared" si="8"/>
        <v>27272.809999999998</v>
      </c>
      <c r="I29" s="489"/>
      <c r="J29" s="387">
        <v>4</v>
      </c>
      <c r="K29" s="388">
        <f t="shared" si="9"/>
        <v>2906.0000000000027</v>
      </c>
      <c r="L29" s="389">
        <f t="shared" si="10"/>
        <v>726.50000000000068</v>
      </c>
      <c r="M29" s="390">
        <v>0.41388888888888892</v>
      </c>
      <c r="N29" s="390">
        <v>0.43472222222222223</v>
      </c>
      <c r="O29" s="380">
        <v>18</v>
      </c>
      <c r="P29" s="492">
        <f t="shared" si="11"/>
        <v>29.999999999999972</v>
      </c>
      <c r="Q29" s="392"/>
      <c r="R29" s="392"/>
    </row>
    <row r="30" spans="1:18">
      <c r="A30" s="859"/>
      <c r="B30" s="398" t="s">
        <v>240</v>
      </c>
      <c r="C30" s="488"/>
      <c r="D30" s="409" t="s">
        <v>270</v>
      </c>
      <c r="E30" s="411"/>
      <c r="F30" s="545">
        <v>24.93</v>
      </c>
      <c r="G30" s="488">
        <v>728</v>
      </c>
      <c r="H30" s="385">
        <f t="shared" si="8"/>
        <v>18149.04</v>
      </c>
      <c r="I30" s="489"/>
      <c r="J30" s="387">
        <v>3</v>
      </c>
      <c r="K30" s="388">
        <f t="shared" si="9"/>
        <v>3120.0000000000109</v>
      </c>
      <c r="L30" s="389">
        <f t="shared" si="10"/>
        <v>1040.0000000000036</v>
      </c>
      <c r="M30" s="390">
        <v>0.44861111111111113</v>
      </c>
      <c r="N30" s="390">
        <v>0.45833333333333331</v>
      </c>
      <c r="O30" s="380">
        <v>20</v>
      </c>
      <c r="P30" s="492">
        <f t="shared" si="11"/>
        <v>13.99999999999995</v>
      </c>
      <c r="Q30" s="392"/>
      <c r="R30" s="392"/>
    </row>
    <row r="31" spans="1:18" ht="15.75" customHeight="1">
      <c r="A31" s="859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859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859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859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859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859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859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860"/>
      <c r="B38" s="398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3008.9560542309505</v>
      </c>
      <c r="L38" s="404">
        <f>AVERAGE(L25:L37)</f>
        <v>881.29456911329328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4586</v>
      </c>
      <c r="H39" s="385">
        <f t="shared" ref="H39:H47" si="12">F39*G39</f>
        <v>76402.759999999995</v>
      </c>
      <c r="I39" s="489"/>
      <c r="J39" s="387">
        <v>4</v>
      </c>
      <c r="K39" s="388">
        <f t="shared" ref="K39" si="13">G39/P39*60</f>
        <v>2751.6000000000008</v>
      </c>
      <c r="L39" s="389">
        <f t="shared" ref="L39" si="14">K39/J39</f>
        <v>687.9000000000002</v>
      </c>
      <c r="M39" s="390">
        <v>0.17361111111111113</v>
      </c>
      <c r="N39" s="390">
        <v>0.24305555555555555</v>
      </c>
      <c r="O39" s="380">
        <v>25</v>
      </c>
      <c r="P39" s="492">
        <f t="shared" ref="P39" si="15">(N39-M39)*24*60</f>
        <v>99.999999999999972</v>
      </c>
      <c r="Q39" s="392"/>
      <c r="R39" s="392"/>
    </row>
    <row r="40" spans="1:18">
      <c r="A40" s="849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849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849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849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849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850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850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850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851"/>
      <c r="B51" s="398">
        <v>0</v>
      </c>
      <c r="C51" s="240" t="s">
        <v>28</v>
      </c>
      <c r="D51" s="852" t="s">
        <v>130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2880.2780271154757</v>
      </c>
      <c r="L51" s="404">
        <f>AVERAGE(L38:L50)</f>
        <v>784.59728455664674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1204</v>
      </c>
      <c r="H52" s="385">
        <f>F52*G52</f>
        <v>30136.120000000003</v>
      </c>
      <c r="I52" s="489"/>
      <c r="J52" s="387">
        <v>4</v>
      </c>
      <c r="K52" s="388">
        <f>G52/P52*60</f>
        <v>3439.9999999999923</v>
      </c>
      <c r="L52" s="389">
        <f>K52/J52</f>
        <v>859.99999999999807</v>
      </c>
      <c r="M52" s="390">
        <v>0.17152777777777775</v>
      </c>
      <c r="N52" s="390">
        <v>0.18611111111111112</v>
      </c>
      <c r="O52" s="388">
        <v>7</v>
      </c>
      <c r="P52" s="492">
        <f>(N52-M52)*24*60</f>
        <v>21.000000000000046</v>
      </c>
      <c r="Q52" s="392"/>
      <c r="R52" s="392"/>
    </row>
    <row r="53" spans="1:18" ht="15.6" customHeight="1">
      <c r="A53" s="854"/>
      <c r="B53" s="398" t="s">
        <v>240</v>
      </c>
      <c r="C53" s="488"/>
      <c r="D53" s="410" t="s">
        <v>276</v>
      </c>
      <c r="E53" s="426"/>
      <c r="F53" s="545">
        <v>24.82</v>
      </c>
      <c r="G53" s="393">
        <v>1557</v>
      </c>
      <c r="H53" s="385">
        <f t="shared" ref="H53:H116" si="16">F53*G53</f>
        <v>38644.74</v>
      </c>
      <c r="I53" s="489"/>
      <c r="J53" s="387">
        <v>4</v>
      </c>
      <c r="K53" s="388">
        <f t="shared" ref="K53:K57" si="17">G53/P53*60</f>
        <v>3221.3793103448256</v>
      </c>
      <c r="L53" s="389">
        <f t="shared" ref="L53:L57" si="18">K53/J53</f>
        <v>805.34482758620641</v>
      </c>
      <c r="M53" s="390">
        <v>0.19444444444444445</v>
      </c>
      <c r="N53" s="390">
        <v>0.21458333333333335</v>
      </c>
      <c r="O53" s="388">
        <v>12</v>
      </c>
      <c r="P53" s="492">
        <f t="shared" ref="P53:P57" si="19">(N53-M53)*24*60</f>
        <v>29.000000000000018</v>
      </c>
      <c r="Q53" s="392"/>
      <c r="R53" s="392"/>
    </row>
    <row r="54" spans="1:18" ht="15.6" customHeight="1">
      <c r="A54" s="854"/>
      <c r="B54" s="398" t="s">
        <v>240</v>
      </c>
      <c r="C54" s="488"/>
      <c r="D54" s="410" t="s">
        <v>277</v>
      </c>
      <c r="E54" s="383"/>
      <c r="F54" s="545">
        <v>30</v>
      </c>
      <c r="G54" s="393">
        <v>1610</v>
      </c>
      <c r="H54" s="385">
        <f t="shared" si="16"/>
        <v>48300</v>
      </c>
      <c r="I54" s="489"/>
      <c r="J54" s="387">
        <v>4</v>
      </c>
      <c r="K54" s="388">
        <f t="shared" si="17"/>
        <v>3219.9999999999986</v>
      </c>
      <c r="L54" s="389">
        <f t="shared" si="18"/>
        <v>804.99999999999966</v>
      </c>
      <c r="M54" s="390">
        <v>0.22500000000000001</v>
      </c>
      <c r="N54" s="390">
        <v>0.24583333333333335</v>
      </c>
      <c r="O54" s="388">
        <v>15</v>
      </c>
      <c r="P54" s="492">
        <f t="shared" si="19"/>
        <v>30.000000000000014</v>
      </c>
      <c r="Q54" s="392"/>
      <c r="R54" s="392"/>
    </row>
    <row r="55" spans="1:18" ht="15.6" customHeight="1">
      <c r="A55" s="854"/>
      <c r="B55" s="398" t="s">
        <v>240</v>
      </c>
      <c r="C55" s="488"/>
      <c r="D55" s="412" t="s">
        <v>278</v>
      </c>
      <c r="E55" s="411"/>
      <c r="F55" s="545">
        <v>30</v>
      </c>
      <c r="G55" s="393">
        <v>1561</v>
      </c>
      <c r="H55" s="385">
        <f t="shared" si="16"/>
        <v>46830</v>
      </c>
      <c r="I55" s="489"/>
      <c r="J55" s="387">
        <v>4</v>
      </c>
      <c r="K55" s="388">
        <f t="shared" si="17"/>
        <v>3122.0000000000027</v>
      </c>
      <c r="L55" s="389">
        <f t="shared" si="18"/>
        <v>780.50000000000068</v>
      </c>
      <c r="M55" s="390">
        <v>0.25833333333333336</v>
      </c>
      <c r="N55" s="390">
        <v>0.27916666666666667</v>
      </c>
      <c r="O55" s="388">
        <v>18</v>
      </c>
      <c r="P55" s="492">
        <f t="shared" si="19"/>
        <v>29.999999999999972</v>
      </c>
      <c r="Q55" s="392"/>
      <c r="R55" s="392"/>
    </row>
    <row r="56" spans="1:18" ht="15.6" customHeight="1">
      <c r="A56" s="854"/>
      <c r="B56" s="398" t="s">
        <v>240</v>
      </c>
      <c r="C56" s="488"/>
      <c r="D56" s="410" t="s">
        <v>279</v>
      </c>
      <c r="E56" s="411"/>
      <c r="F56" s="545">
        <v>27.48</v>
      </c>
      <c r="G56" s="393">
        <v>2654</v>
      </c>
      <c r="H56" s="385">
        <f t="shared" si="16"/>
        <v>72931.92</v>
      </c>
      <c r="I56" s="489"/>
      <c r="J56" s="387">
        <v>4</v>
      </c>
      <c r="K56" s="388">
        <f t="shared" si="17"/>
        <v>3184.8000000000006</v>
      </c>
      <c r="L56" s="389">
        <f t="shared" si="18"/>
        <v>796.20000000000016</v>
      </c>
      <c r="M56" s="390">
        <v>0.29305555555555557</v>
      </c>
      <c r="N56" s="390">
        <v>0.32777777777777778</v>
      </c>
      <c r="O56" s="388">
        <v>20</v>
      </c>
      <c r="P56" s="492">
        <f t="shared" si="19"/>
        <v>49.999999999999986</v>
      </c>
      <c r="Q56" s="392"/>
      <c r="R56" s="392"/>
    </row>
    <row r="57" spans="1:18" ht="15.75" customHeight="1">
      <c r="A57" s="854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3663</v>
      </c>
      <c r="H57" s="385">
        <f t="shared" si="16"/>
        <v>87179.400000000009</v>
      </c>
      <c r="I57" s="489"/>
      <c r="J57" s="387">
        <v>4</v>
      </c>
      <c r="K57" s="388">
        <f t="shared" si="17"/>
        <v>3185.217391304348</v>
      </c>
      <c r="L57" s="389">
        <f t="shared" si="18"/>
        <v>796.304347826087</v>
      </c>
      <c r="M57" s="390">
        <v>0.37986111111111115</v>
      </c>
      <c r="N57" s="390">
        <v>0.42777777777777781</v>
      </c>
      <c r="O57" s="388">
        <v>15</v>
      </c>
      <c r="P57" s="492">
        <f t="shared" si="19"/>
        <v>69</v>
      </c>
      <c r="Q57" s="392"/>
      <c r="R57" s="392"/>
    </row>
    <row r="58" spans="1:18" ht="15.6" customHeight="1">
      <c r="A58" s="854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854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854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854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854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854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855"/>
      <c r="B64" s="398">
        <v>0</v>
      </c>
      <c r="C64" s="240" t="s">
        <v>281</v>
      </c>
      <c r="D64" s="852" t="s">
        <v>130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3228.899450274861</v>
      </c>
      <c r="L64" s="404">
        <f>AVERAGE(L52:L63)</f>
        <v>807.22486256871525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1077</v>
      </c>
      <c r="H65" s="385">
        <f>F65*G65</f>
        <v>19579.86</v>
      </c>
      <c r="I65" s="489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0.17361111111111113</v>
      </c>
      <c r="N65" s="390">
        <v>0.1875</v>
      </c>
      <c r="O65" s="388">
        <v>10</v>
      </c>
      <c r="P65" s="492">
        <f>(N65-M65)*24*60</f>
        <v>19.999999999999968</v>
      </c>
      <c r="Q65" s="392"/>
      <c r="R65" s="392"/>
    </row>
    <row r="66" spans="1:18" ht="15.6" customHeight="1">
      <c r="A66" s="857"/>
      <c r="B66" s="398" t="s">
        <v>240</v>
      </c>
      <c r="C66" s="488"/>
      <c r="D66" s="551" t="s">
        <v>284</v>
      </c>
      <c r="E66" s="426"/>
      <c r="F66" s="545">
        <v>14.03</v>
      </c>
      <c r="G66" s="393">
        <v>4307</v>
      </c>
      <c r="H66" s="385">
        <f t="shared" ref="H66:H74" si="22">F66*G66</f>
        <v>60427.21</v>
      </c>
      <c r="I66" s="489"/>
      <c r="J66" s="387">
        <v>3</v>
      </c>
      <c r="K66" s="388">
        <f t="shared" si="20"/>
        <v>3230.25</v>
      </c>
      <c r="L66" s="389">
        <f t="shared" si="21"/>
        <v>1076.75</v>
      </c>
      <c r="M66" s="390">
        <v>0.19791666666666666</v>
      </c>
      <c r="N66" s="390">
        <v>0.25347222222222221</v>
      </c>
      <c r="O66" s="388">
        <v>15</v>
      </c>
      <c r="P66" s="492">
        <f t="shared" ref="P66:P71" si="23">(N66-M66)*24*60</f>
        <v>80</v>
      </c>
      <c r="Q66" s="392"/>
      <c r="R66" s="392"/>
    </row>
    <row r="67" spans="1:18" ht="15.6" customHeight="1">
      <c r="A67" s="857"/>
      <c r="B67" s="398" t="s">
        <v>240</v>
      </c>
      <c r="C67" s="488"/>
      <c r="D67" s="409" t="s">
        <v>285</v>
      </c>
      <c r="E67" s="411"/>
      <c r="F67" s="545">
        <v>18.18</v>
      </c>
      <c r="G67" s="393">
        <v>1896</v>
      </c>
      <c r="H67" s="385">
        <f t="shared" si="22"/>
        <v>34469.279999999999</v>
      </c>
      <c r="I67" s="489"/>
      <c r="J67" s="387">
        <v>3</v>
      </c>
      <c r="K67" s="388">
        <f t="shared" si="20"/>
        <v>3250.285714285711</v>
      </c>
      <c r="L67" s="389">
        <f t="shared" si="21"/>
        <v>1083.4285714285704</v>
      </c>
      <c r="M67" s="390">
        <v>0.2673611111111111</v>
      </c>
      <c r="N67" s="390">
        <v>0.29166666666666669</v>
      </c>
      <c r="O67" s="388">
        <v>20</v>
      </c>
      <c r="P67" s="492">
        <f t="shared" si="23"/>
        <v>35.000000000000036</v>
      </c>
      <c r="Q67" s="392"/>
      <c r="R67" s="392"/>
    </row>
    <row r="68" spans="1:18" ht="15.6" customHeight="1">
      <c r="A68" s="857"/>
      <c r="B68" s="398" t="s">
        <v>240</v>
      </c>
      <c r="C68" s="488"/>
      <c r="D68" s="410" t="s">
        <v>286</v>
      </c>
      <c r="E68" s="411"/>
      <c r="F68" s="545">
        <v>17.07</v>
      </c>
      <c r="G68" s="393">
        <v>1401</v>
      </c>
      <c r="H68" s="385">
        <f t="shared" si="22"/>
        <v>23915.07</v>
      </c>
      <c r="I68" s="489"/>
      <c r="J68" s="387">
        <v>3</v>
      </c>
      <c r="K68" s="388">
        <f t="shared" si="20"/>
        <v>3233.0769230769147</v>
      </c>
      <c r="L68" s="389">
        <f t="shared" si="21"/>
        <v>1077.6923076923049</v>
      </c>
      <c r="M68" s="390">
        <v>0.34027777777777773</v>
      </c>
      <c r="N68" s="390">
        <v>0.35833333333333334</v>
      </c>
      <c r="O68" s="388">
        <v>10</v>
      </c>
      <c r="P68" s="492">
        <f t="shared" si="23"/>
        <v>26.000000000000068</v>
      </c>
      <c r="Q68" s="392"/>
      <c r="R68" s="392"/>
    </row>
    <row r="69" spans="1:18" ht="15.6" customHeight="1">
      <c r="A69" s="857"/>
      <c r="B69" s="398" t="s">
        <v>240</v>
      </c>
      <c r="C69" s="488"/>
      <c r="D69" s="412" t="s">
        <v>287</v>
      </c>
      <c r="E69" s="411"/>
      <c r="F69" s="545">
        <v>20.72</v>
      </c>
      <c r="G69" s="393">
        <v>799</v>
      </c>
      <c r="H69" s="385">
        <f t="shared" si="22"/>
        <v>16555.28</v>
      </c>
      <c r="I69" s="489"/>
      <c r="J69" s="387">
        <v>3</v>
      </c>
      <c r="K69" s="388">
        <f t="shared" si="20"/>
        <v>3195.9999999999945</v>
      </c>
      <c r="L69" s="389">
        <f t="shared" si="21"/>
        <v>1065.3333333333314</v>
      </c>
      <c r="M69" s="390">
        <v>0.36874999999999997</v>
      </c>
      <c r="N69" s="390">
        <v>0.37916666666666665</v>
      </c>
      <c r="O69" s="388">
        <v>15</v>
      </c>
      <c r="P69" s="492">
        <f t="shared" si="23"/>
        <v>15.000000000000027</v>
      </c>
      <c r="Q69" s="392"/>
      <c r="R69" s="392"/>
    </row>
    <row r="70" spans="1:18" ht="15.75" customHeight="1">
      <c r="A70" s="857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6544</v>
      </c>
      <c r="H70" s="385">
        <f t="shared" si="22"/>
        <v>93485.714285714261</v>
      </c>
      <c r="I70" s="489"/>
      <c r="J70" s="387">
        <v>3</v>
      </c>
      <c r="K70" s="388">
        <f t="shared" si="20"/>
        <v>3272.0000000000009</v>
      </c>
      <c r="L70" s="389">
        <f t="shared" si="21"/>
        <v>1090.666666666667</v>
      </c>
      <c r="M70" s="390">
        <v>0.39097222222222222</v>
      </c>
      <c r="N70" s="390">
        <v>0.47430555555555554</v>
      </c>
      <c r="O70" s="388">
        <v>17</v>
      </c>
      <c r="P70" s="492">
        <f t="shared" si="23"/>
        <v>119.99999999999997</v>
      </c>
      <c r="Q70" s="392"/>
      <c r="R70" s="392"/>
    </row>
    <row r="71" spans="1:18" ht="15.6" customHeight="1">
      <c r="A71" s="857"/>
      <c r="B71" s="398" t="s">
        <v>240</v>
      </c>
      <c r="C71" s="408"/>
      <c r="D71" s="410" t="s">
        <v>289</v>
      </c>
      <c r="E71" s="411"/>
      <c r="F71" s="545">
        <v>24.76</v>
      </c>
      <c r="G71" s="428">
        <v>4147</v>
      </c>
      <c r="H71" s="385">
        <f t="shared" si="22"/>
        <v>102679.72</v>
      </c>
      <c r="I71" s="489"/>
      <c r="J71" s="387">
        <v>4</v>
      </c>
      <c r="K71" s="388">
        <f t="shared" si="20"/>
        <v>3189.9999999999945</v>
      </c>
      <c r="L71" s="389">
        <f t="shared" si="21"/>
        <v>797.49999999999864</v>
      </c>
      <c r="M71" s="390">
        <v>0.48819444444444443</v>
      </c>
      <c r="N71" s="390">
        <v>0.54236111111111118</v>
      </c>
      <c r="O71" s="388">
        <v>20</v>
      </c>
      <c r="P71" s="492">
        <f t="shared" si="23"/>
        <v>78.000000000000128</v>
      </c>
      <c r="Q71" s="392"/>
      <c r="R71" s="392"/>
    </row>
    <row r="72" spans="1:18" ht="15.6" customHeight="1">
      <c r="A72" s="857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857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857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858"/>
      <c r="B75" s="398">
        <v>0</v>
      </c>
      <c r="C75" s="240" t="s">
        <v>290</v>
      </c>
      <c r="D75" s="852" t="s">
        <v>130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3228.944662480375</v>
      </c>
      <c r="L75" s="404">
        <f>AVERAGE(L65:L74)</f>
        <v>1038.3386970172676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837"/>
      <c r="B77" s="398">
        <v>0</v>
      </c>
      <c r="C77" s="398"/>
      <c r="D77" s="838"/>
      <c r="E77" s="839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837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837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837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837"/>
      <c r="B81" s="398">
        <v>0</v>
      </c>
      <c r="C81" s="240" t="s">
        <v>31</v>
      </c>
      <c r="D81" s="840" t="s">
        <v>130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2944</v>
      </c>
      <c r="H82" s="439">
        <f t="shared" ref="H82:H90" si="24">F82*G82</f>
        <v>65710.080000000002</v>
      </c>
      <c r="I82" s="489"/>
      <c r="J82" s="387">
        <v>4</v>
      </c>
      <c r="K82" s="388">
        <f>G82/P82*60</f>
        <v>3098.9473684210552</v>
      </c>
      <c r="L82" s="389">
        <f t="shared" ref="L82:L84" si="25">K82/J82</f>
        <v>774.7368421052638</v>
      </c>
      <c r="M82" s="390">
        <v>0.72291666666666676</v>
      </c>
      <c r="N82" s="390">
        <v>0.76250000000000007</v>
      </c>
      <c r="O82" s="388">
        <v>21</v>
      </c>
      <c r="P82" s="492">
        <f>(N82-M82)*24*60</f>
        <v>56.999999999999957</v>
      </c>
      <c r="Q82" s="392"/>
      <c r="R82" s="392"/>
    </row>
    <row r="83" spans="1:18">
      <c r="A83" s="843"/>
      <c r="B83" s="398" t="s">
        <v>240</v>
      </c>
      <c r="C83" s="408"/>
      <c r="D83" s="444" t="s">
        <v>297</v>
      </c>
      <c r="E83" s="438"/>
      <c r="F83" s="545">
        <v>24.54</v>
      </c>
      <c r="G83" s="413">
        <v>1502</v>
      </c>
      <c r="H83" s="439">
        <f t="shared" si="24"/>
        <v>36859.08</v>
      </c>
      <c r="I83" s="489"/>
      <c r="J83" s="387">
        <v>3</v>
      </c>
      <c r="K83" s="388">
        <f t="shared" ref="K83:K84" si="26">G83/P83*60</f>
        <v>2371.5789473684194</v>
      </c>
      <c r="L83" s="389">
        <f t="shared" si="25"/>
        <v>790.52631578947319</v>
      </c>
      <c r="M83" s="390">
        <v>0.77847222222222223</v>
      </c>
      <c r="N83" s="390">
        <v>0.80486111111111114</v>
      </c>
      <c r="O83" s="388">
        <v>23</v>
      </c>
      <c r="P83" s="492">
        <f t="shared" ref="P83:P84" si="27">(N83-M83)*24*60</f>
        <v>38.000000000000028</v>
      </c>
      <c r="Q83" s="392"/>
      <c r="R83" s="392"/>
    </row>
    <row r="84" spans="1:18">
      <c r="A84" s="843"/>
      <c r="B84" s="398" t="s">
        <v>240</v>
      </c>
      <c r="C84" s="408"/>
      <c r="D84" s="410" t="s">
        <v>298</v>
      </c>
      <c r="E84" s="438"/>
      <c r="F84" s="545">
        <v>24.33</v>
      </c>
      <c r="G84" s="413">
        <v>1110</v>
      </c>
      <c r="H84" s="439">
        <f t="shared" si="24"/>
        <v>27006.3</v>
      </c>
      <c r="I84" s="489"/>
      <c r="J84" s="387">
        <v>4</v>
      </c>
      <c r="K84" s="388">
        <f t="shared" si="26"/>
        <v>2220.0000000000077</v>
      </c>
      <c r="L84" s="389">
        <f t="shared" si="25"/>
        <v>555.00000000000193</v>
      </c>
      <c r="M84" s="390">
        <v>0.81944444444444453</v>
      </c>
      <c r="N84" s="390">
        <v>0.84027777777777779</v>
      </c>
      <c r="O84" s="388">
        <v>21</v>
      </c>
      <c r="P84" s="492">
        <f t="shared" si="27"/>
        <v>29.999999999999893</v>
      </c>
      <c r="Q84" s="392"/>
      <c r="R84" s="392"/>
    </row>
    <row r="85" spans="1:18">
      <c r="A85" s="843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98">
        <v>0</v>
      </c>
      <c r="C91" s="240" t="s">
        <v>264</v>
      </c>
      <c r="D91" s="844" t="s">
        <v>130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2563.5087719298276</v>
      </c>
      <c r="L91" s="404">
        <f>AVERAGE(L82:L90)</f>
        <v>706.75438596491301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4443</v>
      </c>
      <c r="H92" s="385">
        <f t="shared" ref="H92:H99" si="28">F92*G92</f>
        <v>126936.51</v>
      </c>
      <c r="I92" s="489"/>
      <c r="J92" s="387">
        <v>3</v>
      </c>
      <c r="K92" s="388">
        <f>G92/P92*60</f>
        <v>3064.1379310344823</v>
      </c>
      <c r="L92" s="389">
        <f t="shared" ref="L92:L95" si="29">K92/J92</f>
        <v>1021.3793103448274</v>
      </c>
      <c r="M92" s="390">
        <v>0.72361111111111109</v>
      </c>
      <c r="N92" s="390">
        <v>0.78402777777777777</v>
      </c>
      <c r="O92" s="380">
        <v>22</v>
      </c>
      <c r="P92" s="492">
        <f>(N92-M92)*24*60</f>
        <v>87.000000000000014</v>
      </c>
      <c r="Q92" s="392"/>
      <c r="R92" s="392"/>
    </row>
    <row r="93" spans="1:18">
      <c r="A93" s="846"/>
      <c r="B93" s="398" t="s">
        <v>240</v>
      </c>
      <c r="C93" s="398"/>
      <c r="D93" s="436" t="s">
        <v>308</v>
      </c>
      <c r="E93" s="429"/>
      <c r="F93" s="545">
        <v>18.18</v>
      </c>
      <c r="G93" s="393">
        <v>1518</v>
      </c>
      <c r="H93" s="385">
        <f t="shared" si="28"/>
        <v>27597.239999999998</v>
      </c>
      <c r="I93" s="489"/>
      <c r="J93" s="387">
        <v>3</v>
      </c>
      <c r="K93" s="388">
        <f t="shared" ref="K93:K95" si="30">G93/P93*60</f>
        <v>3252.8571428571545</v>
      </c>
      <c r="L93" s="389">
        <f t="shared" si="29"/>
        <v>1084.2857142857181</v>
      </c>
      <c r="M93" s="390">
        <v>0.79861111111111116</v>
      </c>
      <c r="N93" s="390">
        <v>0.81805555555555554</v>
      </c>
      <c r="O93" s="380">
        <v>21</v>
      </c>
      <c r="P93" s="492">
        <f>(N93-M93)*24*60</f>
        <v>27.999999999999901</v>
      </c>
      <c r="Q93" s="392"/>
      <c r="R93" s="392"/>
    </row>
    <row r="94" spans="1:18">
      <c r="A94" s="846"/>
      <c r="B94" s="398" t="s">
        <v>240</v>
      </c>
      <c r="C94" s="398"/>
      <c r="D94" s="410" t="s">
        <v>294</v>
      </c>
      <c r="E94" s="429"/>
      <c r="F94" s="545">
        <v>16.66</v>
      </c>
      <c r="G94" s="393">
        <v>8573</v>
      </c>
      <c r="H94" s="385">
        <f t="shared" si="28"/>
        <v>142826.18</v>
      </c>
      <c r="I94" s="489"/>
      <c r="J94" s="387">
        <v>4</v>
      </c>
      <c r="K94" s="388">
        <f t="shared" si="30"/>
        <v>2857.666666666667</v>
      </c>
      <c r="L94" s="389">
        <f t="shared" si="29"/>
        <v>714.41666666666674</v>
      </c>
      <c r="M94" s="390">
        <v>0.83124999999999993</v>
      </c>
      <c r="N94" s="390">
        <v>0.95624999999999993</v>
      </c>
      <c r="O94" s="380">
        <v>19</v>
      </c>
      <c r="P94" s="492">
        <f>(N94-M94)*24*60</f>
        <v>180</v>
      </c>
      <c r="Q94" s="392"/>
      <c r="R94" s="392"/>
    </row>
    <row r="95" spans="1:18">
      <c r="A95" s="847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5579</v>
      </c>
      <c r="H95" s="385">
        <f t="shared" si="28"/>
        <v>99813.381818181821</v>
      </c>
      <c r="I95" s="489"/>
      <c r="J95" s="387">
        <v>3</v>
      </c>
      <c r="K95" s="388">
        <f t="shared" si="30"/>
        <v>2789.4999999188149</v>
      </c>
      <c r="L95" s="389">
        <f t="shared" si="29"/>
        <v>929.83333330627158</v>
      </c>
      <c r="M95" s="390">
        <v>46274.972222222219</v>
      </c>
      <c r="N95" s="390">
        <v>46275.055555555555</v>
      </c>
      <c r="O95" s="380">
        <v>23</v>
      </c>
      <c r="P95" s="492">
        <f>(N95-M95)*24*60</f>
        <v>120.00000000349246</v>
      </c>
      <c r="Q95" s="392"/>
      <c r="R95" s="392"/>
    </row>
    <row r="96" spans="1:18">
      <c r="A96" s="847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847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847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847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847"/>
      <c r="B100" s="398">
        <v>0</v>
      </c>
      <c r="C100" s="240" t="s">
        <v>299</v>
      </c>
      <c r="D100" s="840" t="s">
        <v>130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2991.0404351192797</v>
      </c>
      <c r="L100" s="404">
        <f>AVERAGE(L92:L99)</f>
        <v>937.47875615087094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3792</v>
      </c>
      <c r="H101" s="385">
        <f t="shared" ref="H101:H110" si="31">F101*G101</f>
        <v>113760</v>
      </c>
      <c r="I101" s="489"/>
      <c r="J101" s="387">
        <v>3</v>
      </c>
      <c r="K101" s="388">
        <f>G101/P101*60</f>
        <v>3074.5945945945923</v>
      </c>
      <c r="L101" s="389">
        <f t="shared" ref="L101:L104" si="32">K101/J101</f>
        <v>1024.8648648648641</v>
      </c>
      <c r="M101" s="390">
        <v>0.72430555555555554</v>
      </c>
      <c r="N101" s="390">
        <v>0.77569444444444446</v>
      </c>
      <c r="O101" s="380">
        <v>23</v>
      </c>
      <c r="P101" s="388">
        <f t="shared" ref="P101:P103" si="33">(N101-M101)*24*60</f>
        <v>74.000000000000057</v>
      </c>
      <c r="Q101" s="389"/>
      <c r="R101" s="392"/>
    </row>
    <row r="102" spans="1:18" ht="15.6" customHeight="1">
      <c r="A102" s="832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3297</v>
      </c>
      <c r="H102" s="385">
        <f t="shared" si="31"/>
        <v>81831.540000000008</v>
      </c>
      <c r="I102" s="489"/>
      <c r="J102" s="387">
        <v>4</v>
      </c>
      <c r="K102" s="388">
        <f t="shared" ref="K102:K104" si="34">G102/P102*60</f>
        <v>3090.9374999999959</v>
      </c>
      <c r="L102" s="389">
        <f t="shared" si="32"/>
        <v>772.73437499999898</v>
      </c>
      <c r="M102" s="390">
        <v>0.78888888888888886</v>
      </c>
      <c r="N102" s="390">
        <v>0.83333333333333337</v>
      </c>
      <c r="O102" s="380">
        <v>19</v>
      </c>
      <c r="P102" s="388">
        <f t="shared" si="33"/>
        <v>64.000000000000085</v>
      </c>
      <c r="Q102" s="392"/>
      <c r="R102" s="392"/>
    </row>
    <row r="103" spans="1:18">
      <c r="A103" s="832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2448</v>
      </c>
      <c r="H103" s="385">
        <f t="shared" si="31"/>
        <v>58262.400000000001</v>
      </c>
      <c r="I103" s="489"/>
      <c r="J103" s="387">
        <v>4</v>
      </c>
      <c r="K103" s="388">
        <f t="shared" si="34"/>
        <v>3338.181818181818</v>
      </c>
      <c r="L103" s="389">
        <f t="shared" si="32"/>
        <v>834.5454545454545</v>
      </c>
      <c r="M103" s="390">
        <v>0.84722222222222221</v>
      </c>
      <c r="N103" s="390">
        <v>0.87777777777777777</v>
      </c>
      <c r="O103" s="380">
        <v>20</v>
      </c>
      <c r="P103" s="388">
        <f t="shared" si="33"/>
        <v>44</v>
      </c>
      <c r="Q103" s="392"/>
      <c r="R103" s="392"/>
    </row>
    <row r="104" spans="1:18">
      <c r="A104" s="832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2939</v>
      </c>
      <c r="H104" s="385">
        <f t="shared" si="31"/>
        <v>72769.64</v>
      </c>
      <c r="I104" s="489"/>
      <c r="J104" s="387">
        <v>4</v>
      </c>
      <c r="K104" s="388">
        <f t="shared" si="34"/>
        <v>3265.5555555555675</v>
      </c>
      <c r="L104" s="389">
        <f t="shared" si="32"/>
        <v>816.38888888889187</v>
      </c>
      <c r="M104" s="390">
        <v>0.89027777777777783</v>
      </c>
      <c r="N104" s="390">
        <v>0.9277777777777777</v>
      </c>
      <c r="O104" s="380">
        <v>18</v>
      </c>
      <c r="P104" s="388">
        <f>(N104-M104)*24*60</f>
        <v>53.999999999999808</v>
      </c>
      <c r="Q104" s="392"/>
      <c r="R104" s="392"/>
    </row>
    <row r="105" spans="1:18">
      <c r="A105" s="832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98">
        <v>0</v>
      </c>
      <c r="C111" s="240" t="s">
        <v>281</v>
      </c>
      <c r="D111" s="833" t="s">
        <v>130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3192.3173670829933</v>
      </c>
      <c r="L111" s="404">
        <f>AVERAGE(L101:L110)</f>
        <v>862.13339582480239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2107</v>
      </c>
      <c r="H112" s="439">
        <f t="shared" si="16"/>
        <v>52738.21</v>
      </c>
      <c r="I112" s="489"/>
      <c r="J112" s="387">
        <v>4</v>
      </c>
      <c r="K112" s="388">
        <f t="shared" ref="K112:K116" si="35">G112/P112*60</f>
        <v>3160.4999999999991</v>
      </c>
      <c r="L112" s="389">
        <f t="shared" ref="L112:L116" si="36">K112/J112</f>
        <v>790.12499999999977</v>
      </c>
      <c r="M112" s="390">
        <v>0.72222222222222221</v>
      </c>
      <c r="N112" s="390">
        <v>0.75</v>
      </c>
      <c r="O112" s="380">
        <v>20</v>
      </c>
      <c r="P112" s="492">
        <f t="shared" ref="P112:P116" si="37">(N112-M112)*24*60</f>
        <v>40.000000000000014</v>
      </c>
      <c r="Q112" s="380"/>
      <c r="R112" s="380"/>
    </row>
    <row r="113" spans="1:18">
      <c r="A113" s="835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1489</v>
      </c>
      <c r="H113" s="439">
        <f t="shared" si="16"/>
        <v>24866.3</v>
      </c>
      <c r="I113" s="489"/>
      <c r="J113" s="387">
        <v>3</v>
      </c>
      <c r="K113" s="388">
        <f t="shared" si="35"/>
        <v>3190.7142857142971</v>
      </c>
      <c r="L113" s="389">
        <f t="shared" si="36"/>
        <v>1063.5714285714323</v>
      </c>
      <c r="M113" s="390">
        <v>0.76250000000000007</v>
      </c>
      <c r="N113" s="390">
        <v>0.78194444444444444</v>
      </c>
      <c r="O113" s="380">
        <v>18</v>
      </c>
      <c r="P113" s="492">
        <f t="shared" si="37"/>
        <v>27.999999999999901</v>
      </c>
      <c r="Q113" s="392"/>
      <c r="R113" s="392"/>
    </row>
    <row r="114" spans="1:18">
      <c r="A114" s="835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1616</v>
      </c>
      <c r="H114" s="439">
        <f t="shared" si="16"/>
        <v>29378.880000000001</v>
      </c>
      <c r="I114" s="489"/>
      <c r="J114" s="387">
        <v>3</v>
      </c>
      <c r="K114" s="388">
        <f t="shared" si="35"/>
        <v>3231.9999999999941</v>
      </c>
      <c r="L114" s="389">
        <f t="shared" si="36"/>
        <v>1077.3333333333314</v>
      </c>
      <c r="M114" s="390">
        <v>0.79513888888888884</v>
      </c>
      <c r="N114" s="390">
        <v>0.81597222222222221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835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8775</v>
      </c>
      <c r="H115" s="439">
        <f t="shared" si="16"/>
        <v>123113.25</v>
      </c>
      <c r="I115" s="489"/>
      <c r="J115" s="387">
        <v>3</v>
      </c>
      <c r="K115" s="388">
        <f t="shared" si="35"/>
        <v>3043.3526011560689</v>
      </c>
      <c r="L115" s="389">
        <f t="shared" si="36"/>
        <v>1014.450867052023</v>
      </c>
      <c r="M115" s="390">
        <v>0.82986111111111116</v>
      </c>
      <c r="N115" s="390">
        <v>0.95000000000000007</v>
      </c>
      <c r="O115" s="380">
        <v>20</v>
      </c>
      <c r="P115" s="492">
        <f t="shared" si="37"/>
        <v>173.00000000000003</v>
      </c>
      <c r="Q115" s="392"/>
      <c r="R115" s="392"/>
    </row>
    <row r="116" spans="1:18">
      <c r="A116" s="835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12000</v>
      </c>
      <c r="H116" s="439">
        <f t="shared" si="16"/>
        <v>171428.57142857139</v>
      </c>
      <c r="I116" s="489"/>
      <c r="J116" s="387">
        <v>3</v>
      </c>
      <c r="K116" s="388">
        <f t="shared" si="35"/>
        <v>3000.0000000436557</v>
      </c>
      <c r="L116" s="389">
        <f t="shared" si="36"/>
        <v>1000.0000000145519</v>
      </c>
      <c r="M116" s="390">
        <v>46274.965277777781</v>
      </c>
      <c r="N116" s="441">
        <v>46275.131944444445</v>
      </c>
      <c r="O116" s="380">
        <v>22</v>
      </c>
      <c r="P116" s="492">
        <f t="shared" si="37"/>
        <v>239.99999999650754</v>
      </c>
      <c r="Q116" s="392"/>
      <c r="R116" s="392"/>
    </row>
    <row r="117" spans="1:18">
      <c r="A117" s="835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835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835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835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835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835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835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835"/>
      <c r="B124" s="398">
        <v>0</v>
      </c>
      <c r="C124" s="240" t="s">
        <v>290</v>
      </c>
      <c r="D124" s="836" t="s">
        <v>130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3125.3133773828026</v>
      </c>
      <c r="L124" s="404">
        <f>AVERAGE(L112:L123)</f>
        <v>989.09612579426755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B10" sqref="AB10:AC10"/>
      <selection pane="bottomLeft" activeCell="AJ162" sqref="AJ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164692.9</v>
      </c>
      <c r="F1" s="498" t="s">
        <v>3</v>
      </c>
      <c r="G1" s="71">
        <f>SUM(H5:H173)</f>
        <v>6565024.9937758958</v>
      </c>
      <c r="H1" s="494" t="s">
        <v>79</v>
      </c>
      <c r="I1" s="73">
        <f>M17+M30+M43+M56+M69+M82+M95+M108+M121+M134+M147+M160+M173</f>
        <v>191.96507936507936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82</v>
      </c>
      <c r="Q1" s="956"/>
      <c r="R1" s="956"/>
      <c r="S1" s="956"/>
      <c r="T1" s="956" t="s">
        <v>83</v>
      </c>
      <c r="U1" s="956"/>
      <c r="V1" s="956"/>
      <c r="W1" s="956"/>
      <c r="X1" s="956"/>
      <c r="Y1" s="956"/>
      <c r="Z1" s="74" t="s">
        <v>84</v>
      </c>
      <c r="AA1" s="74" t="s">
        <v>85</v>
      </c>
      <c r="AB1" s="963" t="s">
        <v>86</v>
      </c>
      <c r="AC1" s="964"/>
      <c r="AD1" s="74" t="s">
        <v>84</v>
      </c>
      <c r="AE1" s="74" t="s">
        <v>87</v>
      </c>
      <c r="AF1" s="956" t="s">
        <v>88</v>
      </c>
      <c r="AG1" s="957"/>
      <c r="AH1" s="957"/>
    </row>
    <row r="2" spans="1:34" ht="26.25" customHeight="1">
      <c r="A2" s="958" t="s">
        <v>591</v>
      </c>
      <c r="B2" s="958"/>
      <c r="C2" s="497"/>
      <c r="D2" s="497" t="s">
        <v>90</v>
      </c>
      <c r="E2" s="78">
        <f>AVERAGE(O17,O30,O43,O56,O69,O82,O95,O108,O121,O134,O147,O160,O173)</f>
        <v>124.0318372734216</v>
      </c>
      <c r="F2" s="79" t="s">
        <v>91</v>
      </c>
      <c r="G2" s="80">
        <f>G1/E1</f>
        <v>39.862222316662688</v>
      </c>
      <c r="H2" s="494" t="s">
        <v>92</v>
      </c>
      <c r="I2" s="494">
        <f>COUNT(I5:I173)</f>
        <v>9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14</v>
      </c>
      <c r="AE2" s="82">
        <f>AE17+AE30+AE43+AE56+AE69+AE82+AE95+AE108+AE121+AE134+AE147+AE160+AE173</f>
        <v>8</v>
      </c>
      <c r="AF2" s="957"/>
      <c r="AG2" s="957"/>
      <c r="AH2" s="957"/>
    </row>
    <row r="3" spans="1:34" ht="30.6" customHeight="1">
      <c r="A3" s="897" t="s">
        <v>93</v>
      </c>
      <c r="B3" s="897" t="s">
        <v>94</v>
      </c>
      <c r="C3" s="954"/>
      <c r="D3" s="897" t="s">
        <v>95</v>
      </c>
      <c r="E3" s="897"/>
      <c r="F3" s="954" t="s">
        <v>96</v>
      </c>
      <c r="G3" s="946" t="s">
        <v>97</v>
      </c>
      <c r="H3" s="954" t="s">
        <v>98</v>
      </c>
      <c r="I3" s="948" t="s">
        <v>99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102</v>
      </c>
      <c r="O3" s="926" t="s">
        <v>90</v>
      </c>
      <c r="P3" s="952" t="s">
        <v>103</v>
      </c>
      <c r="Q3" s="926" t="s">
        <v>90</v>
      </c>
      <c r="R3" s="953" t="s">
        <v>104</v>
      </c>
      <c r="S3" s="927" t="s">
        <v>105</v>
      </c>
      <c r="T3" s="946" t="s">
        <v>106</v>
      </c>
      <c r="U3" s="946"/>
      <c r="V3" s="947" t="s">
        <v>107</v>
      </c>
      <c r="W3" s="948" t="s">
        <v>108</v>
      </c>
      <c r="X3" s="946" t="s">
        <v>109</v>
      </c>
      <c r="Y3" s="946"/>
      <c r="Z3" s="949" t="s">
        <v>110</v>
      </c>
      <c r="AA3" s="950"/>
      <c r="AB3" s="959" t="s">
        <v>111</v>
      </c>
      <c r="AC3" s="960"/>
      <c r="AD3" s="961" t="s">
        <v>112</v>
      </c>
      <c r="AE3" s="962"/>
      <c r="AF3" s="951" t="s">
        <v>102</v>
      </c>
      <c r="AG3" s="953" t="s">
        <v>104</v>
      </c>
      <c r="AH3" s="927" t="s">
        <v>105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504" t="s">
        <v>113</v>
      </c>
      <c r="U4" s="504" t="s">
        <v>114</v>
      </c>
      <c r="V4" s="946"/>
      <c r="W4" s="948"/>
      <c r="X4" s="498" t="s">
        <v>115</v>
      </c>
      <c r="Y4" s="498" t="s">
        <v>36</v>
      </c>
      <c r="Z4" s="504" t="s">
        <v>116</v>
      </c>
      <c r="AA4" s="504" t="s">
        <v>117</v>
      </c>
      <c r="AB4" s="960"/>
      <c r="AC4" s="960"/>
      <c r="AD4" s="504" t="s">
        <v>118</v>
      </c>
      <c r="AE4" s="85" t="s">
        <v>119</v>
      </c>
      <c r="AF4" s="951"/>
      <c r="AG4" s="953"/>
      <c r="AH4" s="927"/>
    </row>
    <row r="5" spans="1:34" ht="18.75" customHeight="1">
      <c r="A5" s="943" t="s">
        <v>120</v>
      </c>
      <c r="B5" s="86" t="s">
        <v>238</v>
      </c>
      <c r="C5" s="87"/>
      <c r="D5" s="88" t="s">
        <v>122</v>
      </c>
      <c r="E5" s="89"/>
      <c r="F5" s="90">
        <v>36.92</v>
      </c>
      <c r="G5" s="91">
        <v>577.20000000000005</v>
      </c>
      <c r="H5" s="92">
        <f t="shared" ref="H5:H16" si="0">F5*G5</f>
        <v>21310.224000000002</v>
      </c>
      <c r="I5" s="495"/>
      <c r="J5" s="94">
        <v>12</v>
      </c>
      <c r="K5" s="91">
        <v>2000</v>
      </c>
      <c r="L5" s="95">
        <f t="shared" ref="L5:L12" si="1">K5/J5</f>
        <v>166.66666666666666</v>
      </c>
      <c r="M5" s="496">
        <v>12</v>
      </c>
      <c r="N5" s="91">
        <f t="shared" ref="N5:N12" si="2">G5/W5*60</f>
        <v>1574.1818181818182</v>
      </c>
      <c r="O5" s="95">
        <f t="shared" ref="O5:O12" si="3">N5/M5</f>
        <v>131.18181818181819</v>
      </c>
      <c r="P5" s="97">
        <f t="shared" ref="P5:P12" si="4">M5-J5</f>
        <v>0</v>
      </c>
      <c r="Q5" s="98">
        <f t="shared" ref="Q5:Q12" si="5">O5-L5</f>
        <v>-35.48484848484847</v>
      </c>
      <c r="R5" s="502">
        <f t="shared" ref="R5:R12" si="6">O5/L5</f>
        <v>0.78709090909090917</v>
      </c>
      <c r="S5" s="912">
        <f>R17</f>
        <v>0.9017422576822689</v>
      </c>
      <c r="T5" s="101">
        <v>0.25</v>
      </c>
      <c r="U5" s="101">
        <v>0.26527777777777778</v>
      </c>
      <c r="V5" s="498">
        <v>5</v>
      </c>
      <c r="W5" s="495">
        <f>(U5-T5)*24*60</f>
        <v>22</v>
      </c>
      <c r="X5" s="498"/>
      <c r="Y5" s="498"/>
      <c r="Z5" s="102"/>
      <c r="AA5" s="102"/>
      <c r="AB5" s="897"/>
      <c r="AC5" s="897"/>
      <c r="AD5" s="103"/>
      <c r="AE5" s="103"/>
      <c r="AF5" s="97">
        <f t="shared" ref="AF5:AF70" si="7">N5-K5</f>
        <v>-425.81818181818176</v>
      </c>
      <c r="AG5" s="502">
        <f t="shared" ref="AG5:AG70" si="8">N5/K5</f>
        <v>0.78709090909090917</v>
      </c>
      <c r="AH5" s="912">
        <f>AG17</f>
        <v>0.90211684709953099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5605</v>
      </c>
      <c r="H6" s="92">
        <f t="shared" si="0"/>
        <v>212037.15</v>
      </c>
      <c r="I6" s="495"/>
      <c r="J6" s="94">
        <v>20</v>
      </c>
      <c r="K6" s="91">
        <v>2400</v>
      </c>
      <c r="L6" s="95">
        <f t="shared" si="1"/>
        <v>120</v>
      </c>
      <c r="M6" s="496">
        <v>20</v>
      </c>
      <c r="N6" s="91">
        <f t="shared" si="2"/>
        <v>2319.3103448275851</v>
      </c>
      <c r="O6" s="95">
        <f t="shared" si="3"/>
        <v>115.96551724137926</v>
      </c>
      <c r="P6" s="97">
        <f t="shared" si="4"/>
        <v>0</v>
      </c>
      <c r="Q6" s="98">
        <f t="shared" si="5"/>
        <v>-4.0344827586207401</v>
      </c>
      <c r="R6" s="502">
        <f t="shared" si="6"/>
        <v>0.96637931034482716</v>
      </c>
      <c r="S6" s="912"/>
      <c r="T6" s="101">
        <v>0.27013888888888887</v>
      </c>
      <c r="U6" s="101">
        <v>0.37083333333333335</v>
      </c>
      <c r="V6" s="498">
        <v>7</v>
      </c>
      <c r="W6" s="495">
        <f t="shared" ref="W6:W17" si="9">(U6-T6)*24*60</f>
        <v>145.00000000000006</v>
      </c>
      <c r="X6" s="104"/>
      <c r="Y6" s="104"/>
      <c r="Z6" s="105"/>
      <c r="AA6" s="105"/>
      <c r="AB6" s="897"/>
      <c r="AC6" s="897"/>
      <c r="AD6" s="511">
        <v>1</v>
      </c>
      <c r="AE6" s="511"/>
      <c r="AF6" s="97">
        <f t="shared" si="7"/>
        <v>-80.689655172414859</v>
      </c>
      <c r="AG6" s="502">
        <f t="shared" si="8"/>
        <v>0.96637931034482716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2772</v>
      </c>
      <c r="H7" s="92">
        <f t="shared" si="0"/>
        <v>99487.08</v>
      </c>
      <c r="I7" s="495"/>
      <c r="J7" s="94">
        <v>18</v>
      </c>
      <c r="K7" s="91">
        <v>2571</v>
      </c>
      <c r="L7" s="95">
        <f t="shared" si="1"/>
        <v>142.83333333333334</v>
      </c>
      <c r="M7" s="496">
        <v>17</v>
      </c>
      <c r="N7" s="91">
        <f t="shared" si="2"/>
        <v>2376.0000000000005</v>
      </c>
      <c r="O7" s="95">
        <f t="shared" si="3"/>
        <v>139.76470588235296</v>
      </c>
      <c r="P7" s="97">
        <f t="shared" si="4"/>
        <v>-1</v>
      </c>
      <c r="Q7" s="98">
        <f t="shared" si="5"/>
        <v>-3.0686274509803866</v>
      </c>
      <c r="R7" s="502">
        <f t="shared" si="6"/>
        <v>0.97851602718100084</v>
      </c>
      <c r="S7" s="912"/>
      <c r="T7" s="101">
        <v>0.38611111111111113</v>
      </c>
      <c r="U7" s="101">
        <v>0.43472222222222223</v>
      </c>
      <c r="V7" s="498">
        <v>22</v>
      </c>
      <c r="W7" s="495">
        <f t="shared" si="9"/>
        <v>69.999999999999986</v>
      </c>
      <c r="X7" s="104">
        <v>0.375</v>
      </c>
      <c r="Y7" s="104">
        <v>0.38541666666666669</v>
      </c>
      <c r="Z7" s="105"/>
      <c r="AA7" s="105"/>
      <c r="AB7" s="897"/>
      <c r="AC7" s="897"/>
      <c r="AD7" s="511"/>
      <c r="AE7" s="511"/>
      <c r="AF7" s="97">
        <f t="shared" si="7"/>
        <v>-194.99999999999955</v>
      </c>
      <c r="AG7" s="502">
        <f t="shared" si="8"/>
        <v>0.92415402567094529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1209</v>
      </c>
      <c r="H8" s="92">
        <f t="shared" si="0"/>
        <v>34891.74</v>
      </c>
      <c r="I8" s="495"/>
      <c r="J8" s="94">
        <v>17</v>
      </c>
      <c r="K8" s="91">
        <v>2571</v>
      </c>
      <c r="L8" s="95">
        <f t="shared" si="1"/>
        <v>151.23529411764707</v>
      </c>
      <c r="M8" s="496">
        <v>17</v>
      </c>
      <c r="N8" s="91">
        <f t="shared" si="2"/>
        <v>2266.8750000000027</v>
      </c>
      <c r="O8" s="95">
        <f t="shared" si="3"/>
        <v>133.34558823529429</v>
      </c>
      <c r="P8" s="97">
        <f t="shared" si="4"/>
        <v>0</v>
      </c>
      <c r="Q8" s="98">
        <f t="shared" si="5"/>
        <v>-17.889705882352786</v>
      </c>
      <c r="R8" s="502">
        <f t="shared" si="6"/>
        <v>0.88170945157526359</v>
      </c>
      <c r="S8" s="912"/>
      <c r="T8" s="101">
        <v>0.43888888888888888</v>
      </c>
      <c r="U8" s="101">
        <v>0.46111111111111108</v>
      </c>
      <c r="V8" s="498">
        <v>6</v>
      </c>
      <c r="W8" s="495">
        <f t="shared" si="9"/>
        <v>31.999999999999964</v>
      </c>
      <c r="X8" s="104"/>
      <c r="Y8" s="104"/>
      <c r="Z8" s="105"/>
      <c r="AA8" s="105"/>
      <c r="AB8" s="897"/>
      <c r="AC8" s="897"/>
      <c r="AD8" s="511"/>
      <c r="AE8" s="511"/>
      <c r="AF8" s="97">
        <f t="shared" si="7"/>
        <v>-304.12499999999727</v>
      </c>
      <c r="AG8" s="502">
        <f t="shared" si="8"/>
        <v>0.88170945157526359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989</v>
      </c>
      <c r="H9" s="92">
        <f t="shared" si="0"/>
        <v>36325.969999999994</v>
      </c>
      <c r="I9" s="511"/>
      <c r="J9" s="94">
        <v>18</v>
      </c>
      <c r="K9" s="91">
        <v>2571</v>
      </c>
      <c r="L9" s="95">
        <f t="shared" si="1"/>
        <v>142.83333333333334</v>
      </c>
      <c r="M9" s="496">
        <v>18</v>
      </c>
      <c r="N9" s="91">
        <f t="shared" si="2"/>
        <v>2373.6000000000004</v>
      </c>
      <c r="O9" s="95">
        <f t="shared" si="3"/>
        <v>131.86666666666667</v>
      </c>
      <c r="P9" s="97">
        <f t="shared" si="4"/>
        <v>0</v>
      </c>
      <c r="Q9" s="98">
        <f t="shared" si="5"/>
        <v>-10.966666666666669</v>
      </c>
      <c r="R9" s="502">
        <f t="shared" si="6"/>
        <v>0.92322053675612603</v>
      </c>
      <c r="S9" s="912"/>
      <c r="T9" s="101">
        <v>0.46597222222222218</v>
      </c>
      <c r="U9" s="101">
        <v>0.48333333333333328</v>
      </c>
      <c r="V9" s="498">
        <v>7</v>
      </c>
      <c r="W9" s="495">
        <f t="shared" si="9"/>
        <v>24.999999999999993</v>
      </c>
      <c r="X9" s="104"/>
      <c r="Y9" s="104"/>
      <c r="Z9" s="105"/>
      <c r="AA9" s="105"/>
      <c r="AB9" s="897"/>
      <c r="AC9" s="897"/>
      <c r="AD9" s="511"/>
      <c r="AE9" s="511"/>
      <c r="AF9" s="97">
        <f t="shared" si="7"/>
        <v>-197.39999999999964</v>
      </c>
      <c r="AG9" s="502">
        <f t="shared" si="8"/>
        <v>0.92322053675612614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1881</v>
      </c>
      <c r="H10" s="92">
        <f t="shared" si="0"/>
        <v>58517.909999999996</v>
      </c>
      <c r="I10" s="495"/>
      <c r="J10" s="94">
        <v>18</v>
      </c>
      <c r="K10" s="91">
        <v>2769</v>
      </c>
      <c r="L10" s="95">
        <f t="shared" si="1"/>
        <v>153.83333333333334</v>
      </c>
      <c r="M10" s="496">
        <v>19</v>
      </c>
      <c r="N10" s="91">
        <f t="shared" si="2"/>
        <v>2401.2765957446813</v>
      </c>
      <c r="O10" s="95">
        <f t="shared" si="3"/>
        <v>126.38297872340428</v>
      </c>
      <c r="P10" s="97">
        <f t="shared" si="4"/>
        <v>1</v>
      </c>
      <c r="Q10" s="98">
        <f t="shared" si="5"/>
        <v>-27.450354609929065</v>
      </c>
      <c r="R10" s="502">
        <f t="shared" si="6"/>
        <v>0.82155782485419893</v>
      </c>
      <c r="S10" s="913"/>
      <c r="T10" s="101">
        <v>0.52361111111111103</v>
      </c>
      <c r="U10" s="101">
        <v>0.55624999999999991</v>
      </c>
      <c r="V10" s="498">
        <v>5</v>
      </c>
      <c r="W10" s="495">
        <f t="shared" si="9"/>
        <v>46.999999999999993</v>
      </c>
      <c r="X10" s="104"/>
      <c r="Y10" s="104"/>
      <c r="Z10" s="105"/>
      <c r="AA10" s="105"/>
      <c r="AB10" s="897"/>
      <c r="AC10" s="897"/>
      <c r="AD10" s="511"/>
      <c r="AE10" s="511"/>
      <c r="AF10" s="97">
        <f>N10-K10</f>
        <v>-367.72340425531866</v>
      </c>
      <c r="AG10" s="502">
        <f>N10/K10</f>
        <v>0.86719992623498787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2456</v>
      </c>
      <c r="H11" s="92">
        <f t="shared" si="0"/>
        <v>94506.87999999999</v>
      </c>
      <c r="I11" s="495"/>
      <c r="J11" s="94">
        <v>19</v>
      </c>
      <c r="K11" s="91">
        <v>2769</v>
      </c>
      <c r="L11" s="95">
        <f t="shared" si="1"/>
        <v>145.73684210526315</v>
      </c>
      <c r="M11" s="496">
        <v>19</v>
      </c>
      <c r="N11" s="91">
        <f t="shared" si="2"/>
        <v>2585.2631578947385</v>
      </c>
      <c r="O11" s="95">
        <f t="shared" si="3"/>
        <v>136.06648199445991</v>
      </c>
      <c r="P11" s="97">
        <f t="shared" si="4"/>
        <v>0</v>
      </c>
      <c r="Q11" s="98">
        <f t="shared" si="5"/>
        <v>-9.6703601108032444</v>
      </c>
      <c r="R11" s="502">
        <f t="shared" si="6"/>
        <v>0.93364505521659025</v>
      </c>
      <c r="S11" s="913"/>
      <c r="T11" s="101">
        <v>0.56111111111111101</v>
      </c>
      <c r="U11" s="101">
        <v>0.60069444444444431</v>
      </c>
      <c r="V11" s="498">
        <v>7</v>
      </c>
      <c r="W11" s="495">
        <f t="shared" si="9"/>
        <v>56.999999999999957</v>
      </c>
      <c r="X11" s="104"/>
      <c r="Y11" s="104"/>
      <c r="Z11" s="105"/>
      <c r="AA11" s="105"/>
      <c r="AB11" s="897"/>
      <c r="AC11" s="897"/>
      <c r="AD11" s="511"/>
      <c r="AE11" s="511"/>
      <c r="AF11" s="97">
        <f>N11-K11</f>
        <v>-183.73684210526153</v>
      </c>
      <c r="AG11" s="502">
        <f>N11/K11</f>
        <v>0.93364505521659025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3745</v>
      </c>
      <c r="H12" s="92">
        <f t="shared" si="0"/>
        <v>141561</v>
      </c>
      <c r="I12" s="495"/>
      <c r="J12" s="94">
        <v>20</v>
      </c>
      <c r="K12" s="91">
        <v>2769</v>
      </c>
      <c r="L12" s="95">
        <f t="shared" si="1"/>
        <v>138.44999999999999</v>
      </c>
      <c r="M12" s="496">
        <v>19</v>
      </c>
      <c r="N12" s="91">
        <f t="shared" si="2"/>
        <v>2524.7191011235955</v>
      </c>
      <c r="O12" s="95">
        <f t="shared" si="3"/>
        <v>132.87995269071556</v>
      </c>
      <c r="P12" s="97">
        <f t="shared" si="4"/>
        <v>-1</v>
      </c>
      <c r="Q12" s="98">
        <f t="shared" si="5"/>
        <v>-5.5700473092844334</v>
      </c>
      <c r="R12" s="502">
        <f t="shared" si="6"/>
        <v>0.95976852792138367</v>
      </c>
      <c r="S12" s="913"/>
      <c r="T12" s="101">
        <v>0.61597222222222203</v>
      </c>
      <c r="U12" s="101">
        <v>0.67777777777777759</v>
      </c>
      <c r="V12" s="498">
        <v>22</v>
      </c>
      <c r="W12" s="495">
        <f t="shared" si="9"/>
        <v>89</v>
      </c>
      <c r="X12" s="104">
        <v>0.60555555555555551</v>
      </c>
      <c r="Y12" s="104">
        <v>0.61527777777777781</v>
      </c>
      <c r="Z12" s="105"/>
      <c r="AA12" s="105"/>
      <c r="AB12" s="897"/>
      <c r="AC12" s="897"/>
      <c r="AD12" s="511"/>
      <c r="AE12" s="511"/>
      <c r="AF12" s="97">
        <f t="shared" si="7"/>
        <v>-244.28089887640454</v>
      </c>
      <c r="AG12" s="502">
        <f t="shared" si="8"/>
        <v>0.91178010152531441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913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897"/>
      <c r="AC13" s="897"/>
      <c r="AD13" s="511"/>
      <c r="AE13" s="511"/>
      <c r="AF13" s="97">
        <f t="shared" si="7"/>
        <v>0</v>
      </c>
      <c r="AG13" s="502" t="e">
        <f t="shared" si="8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913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897"/>
      <c r="AC14" s="897"/>
      <c r="AD14" s="511"/>
      <c r="AE14" s="511"/>
      <c r="AF14" s="97">
        <f t="shared" si="7"/>
        <v>0</v>
      </c>
      <c r="AG14" s="502" t="e">
        <f t="shared" si="8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913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897"/>
      <c r="AC15" s="897"/>
      <c r="AD15" s="511"/>
      <c r="AE15" s="511"/>
      <c r="AF15" s="97">
        <f t="shared" si="7"/>
        <v>0</v>
      </c>
      <c r="AG15" s="502" t="e">
        <f t="shared" si="8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913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897"/>
      <c r="AC16" s="897"/>
      <c r="AD16" s="511"/>
      <c r="AE16" s="511"/>
      <c r="AF16" s="97">
        <f t="shared" si="7"/>
        <v>0</v>
      </c>
      <c r="AG16" s="502" t="e">
        <f t="shared" si="8"/>
        <v>#DIV/0!</v>
      </c>
      <c r="AH16" s="913"/>
    </row>
    <row r="17" spans="1:34" ht="19.2" customHeight="1">
      <c r="A17" s="945"/>
      <c r="B17" s="120">
        <v>0</v>
      </c>
      <c r="C17" s="120" t="s">
        <v>129</v>
      </c>
      <c r="D17" s="907" t="s">
        <v>130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f t="shared" ref="L17:O17" si="10">AVERAGE(L5:L16)</f>
        <v>145.19860036119712</v>
      </c>
      <c r="M17" s="126">
        <f t="shared" si="10"/>
        <v>17.625</v>
      </c>
      <c r="N17" s="122">
        <f t="shared" si="10"/>
        <v>2302.653252221553</v>
      </c>
      <c r="O17" s="125">
        <f t="shared" si="10"/>
        <v>130.93171370201139</v>
      </c>
      <c r="P17" s="127">
        <f t="shared" ref="P17:P24" si="11">M17-J17</f>
        <v>-0.125</v>
      </c>
      <c r="Q17" s="128">
        <f t="shared" ref="Q17:Q24" si="12">O17-L17</f>
        <v>-14.26688665918573</v>
      </c>
      <c r="R17" s="129">
        <f>O17/L17</f>
        <v>0.9017422576822689</v>
      </c>
      <c r="S17" s="913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7"/>
        <v>-249.84674777844702</v>
      </c>
      <c r="AG17" s="503">
        <f t="shared" si="8"/>
        <v>0.90211684709953099</v>
      </c>
      <c r="AH17" s="913"/>
    </row>
    <row r="18" spans="1:34" ht="19.2" customHeight="1">
      <c r="A18" s="895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380</v>
      </c>
      <c r="H18" s="140">
        <f t="shared" ref="H18:H29" si="13">F18*G18</f>
        <v>10450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1628.5714285714298</v>
      </c>
      <c r="O18" s="142">
        <f t="shared" ref="O18:O24" si="16">N18/M18</f>
        <v>135.71428571428581</v>
      </c>
      <c r="P18" s="105">
        <f t="shared" si="11"/>
        <v>0</v>
      </c>
      <c r="Q18" s="143">
        <f t="shared" si="12"/>
        <v>-30.95238095238085</v>
      </c>
      <c r="R18" s="505">
        <f t="shared" ref="R18:R24" si="17">O18/L18</f>
        <v>0.81428571428571495</v>
      </c>
      <c r="S18" s="896">
        <f>R30</f>
        <v>0.88432203191874492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897"/>
      <c r="AC18" s="897"/>
      <c r="AD18" s="511"/>
      <c r="AE18" s="511"/>
      <c r="AF18" s="147">
        <f t="shared" si="7"/>
        <v>-371.42857142857019</v>
      </c>
      <c r="AG18" s="148">
        <f t="shared" si="8"/>
        <v>0.81428571428571495</v>
      </c>
      <c r="AH18" s="938">
        <f>AG30</f>
        <v>0.88959112179416677</v>
      </c>
    </row>
    <row r="19" spans="1:34" ht="19.2" customHeight="1">
      <c r="A19" s="895"/>
      <c r="B19" s="509" t="s">
        <v>239</v>
      </c>
      <c r="C19" s="508"/>
      <c r="D19" s="137" t="s">
        <v>133</v>
      </c>
      <c r="E19" s="138"/>
      <c r="F19" s="90">
        <v>53.27</v>
      </c>
      <c r="G19" s="107">
        <v>1392</v>
      </c>
      <c r="H19" s="140">
        <f t="shared" si="13"/>
        <v>74151.840000000011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1325.7142857142856</v>
      </c>
      <c r="O19" s="153">
        <f t="shared" si="16"/>
        <v>77.983193277310917</v>
      </c>
      <c r="P19" s="105">
        <f t="shared" si="11"/>
        <v>0</v>
      </c>
      <c r="Q19" s="143">
        <f t="shared" si="12"/>
        <v>-14.075630252100851</v>
      </c>
      <c r="R19" s="505">
        <f t="shared" si="17"/>
        <v>0.84710178000912817</v>
      </c>
      <c r="S19" s="896"/>
      <c r="T19" s="101">
        <v>0.1388888888888889</v>
      </c>
      <c r="U19" s="101">
        <v>0.18263888888888891</v>
      </c>
      <c r="V19" s="511">
        <v>6</v>
      </c>
      <c r="W19" s="146">
        <f>(U19-T19)*24*60</f>
        <v>63.000000000000014</v>
      </c>
      <c r="X19" s="154"/>
      <c r="Y19" s="154"/>
      <c r="Z19" s="105"/>
      <c r="AA19" s="105"/>
      <c r="AB19" s="897"/>
      <c r="AC19" s="897"/>
      <c r="AD19" s="511"/>
      <c r="AE19" s="511"/>
      <c r="AF19" s="97">
        <f t="shared" si="7"/>
        <v>-239.28571428571445</v>
      </c>
      <c r="AG19" s="502">
        <f t="shared" si="8"/>
        <v>0.84710178000912817</v>
      </c>
      <c r="AH19" s="939"/>
    </row>
    <row r="20" spans="1:34" ht="19.2" customHeight="1">
      <c r="A20" s="895"/>
      <c r="B20" s="509" t="s">
        <v>239</v>
      </c>
      <c r="C20" s="108"/>
      <c r="D20" s="88" t="s">
        <v>134</v>
      </c>
      <c r="E20" s="138"/>
      <c r="F20" s="90">
        <v>49.91</v>
      </c>
      <c r="G20" s="107">
        <v>1324.8000000000002</v>
      </c>
      <c r="H20" s="140">
        <f t="shared" si="13"/>
        <v>66120.768000000011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1419.4285714285718</v>
      </c>
      <c r="O20" s="153">
        <f t="shared" si="16"/>
        <v>83.495798319327747</v>
      </c>
      <c r="P20" s="105">
        <f t="shared" si="11"/>
        <v>0</v>
      </c>
      <c r="Q20" s="143">
        <f t="shared" si="12"/>
        <v>-8.563025210084021</v>
      </c>
      <c r="R20" s="505">
        <f t="shared" si="17"/>
        <v>0.90698311273391163</v>
      </c>
      <c r="S20" s="896"/>
      <c r="T20" s="101">
        <v>0.18750000000000003</v>
      </c>
      <c r="U20" s="101">
        <v>0.22638888888888892</v>
      </c>
      <c r="V20" s="511">
        <v>7</v>
      </c>
      <c r="W20" s="146">
        <f t="shared" ref="W20:W29" si="18">(U20-T20)*24*60</f>
        <v>56</v>
      </c>
      <c r="X20" s="154"/>
      <c r="Y20" s="154"/>
      <c r="Z20" s="105"/>
      <c r="AA20" s="105"/>
      <c r="AB20" s="897"/>
      <c r="AC20" s="897"/>
      <c r="AD20" s="511"/>
      <c r="AE20" s="511"/>
      <c r="AF20" s="147">
        <f t="shared" si="7"/>
        <v>-145.57142857142821</v>
      </c>
      <c r="AG20" s="148">
        <f t="shared" si="8"/>
        <v>0.90698311273391163</v>
      </c>
      <c r="AH20" s="939"/>
    </row>
    <row r="21" spans="1:34" ht="19.2" customHeight="1">
      <c r="A21" s="895"/>
      <c r="B21" s="509" t="s">
        <v>239</v>
      </c>
      <c r="C21" s="155"/>
      <c r="D21" s="156" t="s">
        <v>136</v>
      </c>
      <c r="E21" s="89"/>
      <c r="F21" s="90">
        <v>44.3</v>
      </c>
      <c r="G21" s="91">
        <v>1431</v>
      </c>
      <c r="H21" s="140">
        <f t="shared" si="13"/>
        <v>63393.299999999996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1430.9999999999993</v>
      </c>
      <c r="O21" s="153">
        <f t="shared" si="16"/>
        <v>79.499999999999957</v>
      </c>
      <c r="P21" s="105">
        <f t="shared" si="11"/>
        <v>0</v>
      </c>
      <c r="Q21" s="143">
        <f t="shared" si="12"/>
        <v>-7.4444444444444855</v>
      </c>
      <c r="R21" s="505">
        <f t="shared" si="17"/>
        <v>0.91437699680511131</v>
      </c>
      <c r="S21" s="896"/>
      <c r="T21" s="101">
        <v>0.2416666666666667</v>
      </c>
      <c r="U21" s="101">
        <v>0.28333333333333338</v>
      </c>
      <c r="V21" s="511">
        <v>22</v>
      </c>
      <c r="W21" s="146">
        <f t="shared" si="18"/>
        <v>60.000000000000028</v>
      </c>
      <c r="X21" s="154">
        <v>0.23055555555555554</v>
      </c>
      <c r="Y21" s="154">
        <v>0.24027777777777778</v>
      </c>
      <c r="Z21" s="105"/>
      <c r="AA21" s="105"/>
      <c r="AB21" s="897"/>
      <c r="AC21" s="897"/>
      <c r="AD21" s="511">
        <v>1</v>
      </c>
      <c r="AE21" s="511"/>
      <c r="AF21" s="97">
        <f t="shared" si="7"/>
        <v>-134.00000000000068</v>
      </c>
      <c r="AG21" s="502">
        <f t="shared" si="8"/>
        <v>0.91437699680511142</v>
      </c>
      <c r="AH21" s="940"/>
    </row>
    <row r="22" spans="1:34" ht="19.2" customHeight="1">
      <c r="A22" s="895"/>
      <c r="B22" s="509" t="s">
        <v>239</v>
      </c>
      <c r="C22" s="155"/>
      <c r="D22" s="88" t="s">
        <v>135</v>
      </c>
      <c r="E22" s="89"/>
      <c r="F22" s="90">
        <v>38.39</v>
      </c>
      <c r="G22" s="91">
        <v>2760</v>
      </c>
      <c r="H22" s="140">
        <f t="shared" si="13"/>
        <v>105956.40000000001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1427.5862068965519</v>
      </c>
      <c r="O22" s="153">
        <f t="shared" si="16"/>
        <v>83.975659229208929</v>
      </c>
      <c r="P22" s="105">
        <f t="shared" si="11"/>
        <v>0</v>
      </c>
      <c r="Q22" s="143">
        <f t="shared" si="12"/>
        <v>-8.0831643002028386</v>
      </c>
      <c r="R22" s="505">
        <f t="shared" si="17"/>
        <v>0.91219565935881897</v>
      </c>
      <c r="S22" s="896"/>
      <c r="T22" s="101">
        <v>0.28750000000000003</v>
      </c>
      <c r="U22" s="101">
        <v>0.36805555555555558</v>
      </c>
      <c r="V22" s="511">
        <v>6</v>
      </c>
      <c r="W22" s="146">
        <f t="shared" si="18"/>
        <v>115.99999999999999</v>
      </c>
      <c r="X22" s="154"/>
      <c r="Y22" s="154"/>
      <c r="Z22" s="105"/>
      <c r="AA22" s="105"/>
      <c r="AB22" s="897"/>
      <c r="AC22" s="897"/>
      <c r="AD22" s="511"/>
      <c r="AE22" s="511"/>
      <c r="AF22" s="147">
        <f t="shared" si="7"/>
        <v>-137.41379310344814</v>
      </c>
      <c r="AG22" s="148">
        <f t="shared" si="8"/>
        <v>0.91219565935881908</v>
      </c>
      <c r="AH22" s="940"/>
    </row>
    <row r="23" spans="1:34" ht="19.2" customHeight="1">
      <c r="A23" s="895"/>
      <c r="B23" s="509" t="s">
        <v>239</v>
      </c>
      <c r="C23" s="155"/>
      <c r="D23" s="88" t="s">
        <v>137</v>
      </c>
      <c r="E23" s="89"/>
      <c r="F23" s="90">
        <v>49.91</v>
      </c>
      <c r="G23" s="91">
        <v>3355</v>
      </c>
      <c r="H23" s="140">
        <f t="shared" si="13"/>
        <v>167448.04999999999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1458.695652173913</v>
      </c>
      <c r="O23" s="153">
        <f t="shared" si="16"/>
        <v>85.805626598465466</v>
      </c>
      <c r="P23" s="105">
        <f t="shared" si="11"/>
        <v>0</v>
      </c>
      <c r="Q23" s="143">
        <f t="shared" si="12"/>
        <v>-6.2531969309463022</v>
      </c>
      <c r="R23" s="505">
        <f t="shared" si="17"/>
        <v>0.93207389915265992</v>
      </c>
      <c r="S23" s="896"/>
      <c r="T23" s="101">
        <v>0.37291666666666667</v>
      </c>
      <c r="U23" s="101">
        <v>0.46875</v>
      </c>
      <c r="V23" s="511">
        <v>7</v>
      </c>
      <c r="W23" s="146">
        <f t="shared" si="18"/>
        <v>138</v>
      </c>
      <c r="X23" s="154"/>
      <c r="Y23" s="154"/>
      <c r="Z23" s="105"/>
      <c r="AA23" s="105"/>
      <c r="AB23" s="897"/>
      <c r="AC23" s="897"/>
      <c r="AD23" s="511"/>
      <c r="AE23" s="511"/>
      <c r="AF23" s="97">
        <f t="shared" si="7"/>
        <v>-106.304347826087</v>
      </c>
      <c r="AG23" s="502">
        <f t="shared" si="8"/>
        <v>0.93207389915266003</v>
      </c>
      <c r="AH23" s="940"/>
    </row>
    <row r="24" spans="1:34" ht="19.2" customHeight="1">
      <c r="A24" s="895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1711</v>
      </c>
      <c r="H24" s="140">
        <f t="shared" si="13"/>
        <v>62845.029999999992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2184.2553191489369</v>
      </c>
      <c r="O24" s="153">
        <f t="shared" si="16"/>
        <v>121.34751773049649</v>
      </c>
      <c r="P24" s="105">
        <f t="shared" si="11"/>
        <v>0</v>
      </c>
      <c r="Q24" s="143">
        <f t="shared" si="12"/>
        <v>-11.985815602836851</v>
      </c>
      <c r="R24" s="505">
        <f t="shared" si="17"/>
        <v>0.91010638297872359</v>
      </c>
      <c r="S24" s="896"/>
      <c r="T24" s="101">
        <v>0.50902777777777775</v>
      </c>
      <c r="U24" s="101">
        <v>0.54166666666666663</v>
      </c>
      <c r="V24" s="511">
        <v>5</v>
      </c>
      <c r="W24" s="146">
        <f t="shared" si="18"/>
        <v>46.999999999999993</v>
      </c>
      <c r="X24" s="154"/>
      <c r="Y24" s="154"/>
      <c r="Z24" s="105"/>
      <c r="AA24" s="105"/>
      <c r="AB24" s="897"/>
      <c r="AC24" s="897"/>
      <c r="AD24" s="511"/>
      <c r="AE24" s="511">
        <v>1</v>
      </c>
      <c r="AF24" s="147">
        <f t="shared" si="7"/>
        <v>-215.74468085106309</v>
      </c>
      <c r="AG24" s="148">
        <f t="shared" si="8"/>
        <v>0.9101063829787237</v>
      </c>
      <c r="AH24" s="940"/>
    </row>
    <row r="25" spans="1:34" ht="19.2" customHeight="1">
      <c r="A25" s="895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896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897"/>
      <c r="AC25" s="897"/>
      <c r="AD25" s="511"/>
      <c r="AE25" s="511"/>
      <c r="AF25" s="97">
        <f t="shared" si="7"/>
        <v>0</v>
      </c>
      <c r="AG25" s="502" t="e">
        <f t="shared" si="8"/>
        <v>#DIV/0!</v>
      </c>
      <c r="AH25" s="940"/>
    </row>
    <row r="26" spans="1:34" ht="19.2" customHeight="1">
      <c r="A26" s="895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896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897"/>
      <c r="AC26" s="897"/>
      <c r="AD26" s="511"/>
      <c r="AE26" s="511"/>
      <c r="AF26" s="147">
        <f t="shared" si="7"/>
        <v>0</v>
      </c>
      <c r="AG26" s="148" t="e">
        <f t="shared" si="8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896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897"/>
      <c r="AC27" s="897"/>
      <c r="AD27" s="511"/>
      <c r="AE27" s="511"/>
      <c r="AF27" s="97">
        <f t="shared" si="7"/>
        <v>0</v>
      </c>
      <c r="AG27" s="502" t="e">
        <f t="shared" si="8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896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897"/>
      <c r="AC28" s="897"/>
      <c r="AD28" s="511"/>
      <c r="AE28" s="511"/>
      <c r="AF28" s="147">
        <f t="shared" si="7"/>
        <v>0</v>
      </c>
      <c r="AG28" s="148" t="e">
        <f t="shared" si="8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896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897"/>
      <c r="AC29" s="897"/>
      <c r="AD29" s="511"/>
      <c r="AE29" s="511"/>
      <c r="AF29" s="97">
        <f t="shared" si="7"/>
        <v>0</v>
      </c>
      <c r="AG29" s="502"/>
      <c r="AH29" s="940"/>
    </row>
    <row r="30" spans="1:34" ht="19.2" customHeight="1">
      <c r="A30" s="895"/>
      <c r="B30" s="159">
        <v>0</v>
      </c>
      <c r="C30" s="160" t="s">
        <v>140</v>
      </c>
      <c r="D30" s="942" t="s">
        <v>130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1553.6073519905269</v>
      </c>
      <c r="O30" s="164">
        <f t="shared" si="19"/>
        <v>95.403154409870766</v>
      </c>
      <c r="P30" s="105">
        <f t="shared" ref="P30:P37" si="20">M30-J30</f>
        <v>0</v>
      </c>
      <c r="Q30" s="143">
        <f t="shared" ref="Q30:Q37" si="21">O30-L30</f>
        <v>-12.479665384713741</v>
      </c>
      <c r="R30" s="165">
        <f t="shared" ref="R30:R37" si="22">O30/L30</f>
        <v>0.88432203191874492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1</v>
      </c>
      <c r="AF30" s="168">
        <f t="shared" si="7"/>
        <v>-192.82121943804441</v>
      </c>
      <c r="AG30" s="169">
        <f t="shared" ref="AG30" si="23">N30/K30</f>
        <v>0.88959112179416677</v>
      </c>
      <c r="AH30" s="941"/>
    </row>
    <row r="31" spans="1:34" ht="19.2" customHeight="1">
      <c r="A31" s="93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1488.5</v>
      </c>
      <c r="H31" s="174">
        <f t="shared" ref="H31:H41" si="24">F31*G31</f>
        <v>39445.25</v>
      </c>
      <c r="I31" s="103"/>
      <c r="J31" s="175">
        <v>12</v>
      </c>
      <c r="K31" s="152">
        <v>2000</v>
      </c>
      <c r="L31" s="153">
        <f t="shared" ref="L31:L37" si="25">K31/J31</f>
        <v>166.66666666666666</v>
      </c>
      <c r="M31" s="115">
        <v>12</v>
      </c>
      <c r="N31" s="176">
        <f t="shared" ref="N31:N37" si="26">G31/W31*60</f>
        <v>1513.7288135593224</v>
      </c>
      <c r="O31" s="177">
        <f t="shared" ref="O31:O37" si="27">N31/M31</f>
        <v>126.1440677966102</v>
      </c>
      <c r="P31" s="178">
        <f t="shared" si="20"/>
        <v>0</v>
      </c>
      <c r="Q31" s="179">
        <f t="shared" si="21"/>
        <v>-40.522598870056456</v>
      </c>
      <c r="R31" s="506">
        <f t="shared" si="22"/>
        <v>0.75686440677966127</v>
      </c>
      <c r="S31" s="933">
        <f>R43</f>
        <v>0.88352849607419404</v>
      </c>
      <c r="T31" s="181">
        <v>0.125</v>
      </c>
      <c r="U31" s="181">
        <v>0.16597222222222222</v>
      </c>
      <c r="V31" s="182">
        <v>5</v>
      </c>
      <c r="W31" s="183">
        <f t="shared" ref="W31:W42" si="28">(U31-T31)*24*60</f>
        <v>58.999999999999993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7"/>
        <v>-486.27118644067764</v>
      </c>
      <c r="AG31" s="184">
        <f t="shared" si="8"/>
        <v>0.75686440677966116</v>
      </c>
      <c r="AH31" s="911">
        <f>AG43</f>
        <v>0.87766679476873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2376.5</v>
      </c>
      <c r="H32" s="140">
        <f t="shared" si="24"/>
        <v>81347.594999999987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2128.2089552238804</v>
      </c>
      <c r="O32" s="95">
        <f t="shared" si="27"/>
        <v>163.70838117106771</v>
      </c>
      <c r="P32" s="178">
        <f t="shared" si="20"/>
        <v>0</v>
      </c>
      <c r="Q32" s="98">
        <f t="shared" si="21"/>
        <v>-9.3685419058553521</v>
      </c>
      <c r="R32" s="502">
        <f t="shared" si="22"/>
        <v>0.94587064676616905</v>
      </c>
      <c r="S32" s="896"/>
      <c r="T32" s="101">
        <v>0.16944444444444443</v>
      </c>
      <c r="U32" s="101">
        <v>0.2159722222222222</v>
      </c>
      <c r="V32" s="182">
        <v>5</v>
      </c>
      <c r="W32" s="146">
        <f t="shared" si="28"/>
        <v>67</v>
      </c>
      <c r="X32" s="188"/>
      <c r="Y32" s="188"/>
      <c r="Z32" s="189"/>
      <c r="AA32" s="189"/>
      <c r="AB32" s="897"/>
      <c r="AC32" s="897"/>
      <c r="AD32" s="511"/>
      <c r="AE32" s="511"/>
      <c r="AF32" s="97">
        <f t="shared" si="7"/>
        <v>-121.79104477611963</v>
      </c>
      <c r="AG32" s="502">
        <f t="shared" si="8"/>
        <v>0.94587064676616905</v>
      </c>
      <c r="AH32" s="912"/>
    </row>
    <row r="33" spans="1:34" ht="19.2" customHeight="1">
      <c r="A33" s="925"/>
      <c r="B33" s="186" t="s">
        <v>240</v>
      </c>
      <c r="C33" s="511"/>
      <c r="D33" s="88" t="s">
        <v>144</v>
      </c>
      <c r="E33" s="138"/>
      <c r="F33" s="90">
        <v>35.83</v>
      </c>
      <c r="G33" s="173">
        <v>4890</v>
      </c>
      <c r="H33" s="140">
        <f t="shared" si="24"/>
        <v>175208.69999999998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2080.8510638297876</v>
      </c>
      <c r="O33" s="95">
        <f t="shared" si="27"/>
        <v>189.16827852998068</v>
      </c>
      <c r="P33" s="178">
        <f t="shared" si="20"/>
        <v>0</v>
      </c>
      <c r="Q33" s="98">
        <f t="shared" si="21"/>
        <v>-15.37717601547385</v>
      </c>
      <c r="R33" s="502">
        <f t="shared" si="22"/>
        <v>0.92482269503546122</v>
      </c>
      <c r="S33" s="896"/>
      <c r="T33" s="101">
        <v>0.22083333333333333</v>
      </c>
      <c r="U33" s="101">
        <v>0.31874999999999998</v>
      </c>
      <c r="V33" s="182">
        <v>7</v>
      </c>
      <c r="W33" s="146">
        <f t="shared" si="28"/>
        <v>140.99999999999997</v>
      </c>
      <c r="X33" s="188"/>
      <c r="Y33" s="188"/>
      <c r="Z33" s="189"/>
      <c r="AA33" s="189"/>
      <c r="AB33" s="897"/>
      <c r="AC33" s="897"/>
      <c r="AD33" s="511">
        <v>1</v>
      </c>
      <c r="AE33" s="511"/>
      <c r="AF33" s="97">
        <f t="shared" si="7"/>
        <v>-169.14893617021244</v>
      </c>
      <c r="AG33" s="190">
        <f t="shared" si="8"/>
        <v>0.92482269503546111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1671.1</v>
      </c>
      <c r="H34" s="140">
        <f t="shared" si="24"/>
        <v>72091.254000000001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1354.9459459459465</v>
      </c>
      <c r="O34" s="95">
        <f t="shared" si="27"/>
        <v>84.684121621621657</v>
      </c>
      <c r="P34" s="178">
        <f t="shared" si="20"/>
        <v>-1</v>
      </c>
      <c r="Q34" s="98">
        <f t="shared" si="21"/>
        <v>-3.5511724960254014</v>
      </c>
      <c r="R34" s="502">
        <f t="shared" si="22"/>
        <v>0.95975337837837882</v>
      </c>
      <c r="S34" s="896"/>
      <c r="T34" s="101">
        <v>0.3347222222222222</v>
      </c>
      <c r="U34" s="101">
        <v>0.38611111111111107</v>
      </c>
      <c r="V34" s="193">
        <v>23</v>
      </c>
      <c r="W34" s="146">
        <f t="shared" si="28"/>
        <v>73.999999999999972</v>
      </c>
      <c r="X34" s="188">
        <v>0.32291666666666669</v>
      </c>
      <c r="Y34" s="188">
        <v>0.33333333333333331</v>
      </c>
      <c r="Z34" s="189"/>
      <c r="AA34" s="189"/>
      <c r="AB34" s="897"/>
      <c r="AC34" s="897"/>
      <c r="AD34" s="511"/>
      <c r="AF34" s="97">
        <f t="shared" si="7"/>
        <v>-145.05405405405349</v>
      </c>
      <c r="AG34" s="190">
        <f t="shared" si="8"/>
        <v>0.90329729729729769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2475.6</v>
      </c>
      <c r="H35" s="140">
        <f t="shared" si="24"/>
        <v>122591.712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1401.2830188679241</v>
      </c>
      <c r="O35" s="95">
        <f t="shared" si="27"/>
        <v>77.849056603773562</v>
      </c>
      <c r="P35" s="178">
        <f t="shared" si="20"/>
        <v>0</v>
      </c>
      <c r="Q35" s="98">
        <f t="shared" si="21"/>
        <v>-9.095387840670881</v>
      </c>
      <c r="R35" s="502">
        <f t="shared" si="22"/>
        <v>0.89538851045873746</v>
      </c>
      <c r="S35" s="896"/>
      <c r="T35" s="101">
        <v>0.39097222222222217</v>
      </c>
      <c r="U35" s="101">
        <v>0.46458333333333329</v>
      </c>
      <c r="V35" s="173">
        <v>7</v>
      </c>
      <c r="W35" s="146">
        <f t="shared" si="28"/>
        <v>106.00000000000003</v>
      </c>
      <c r="X35" s="188"/>
      <c r="Y35" s="188"/>
      <c r="Z35" s="189"/>
      <c r="AA35" s="189"/>
      <c r="AB35" s="897"/>
      <c r="AC35" s="897"/>
      <c r="AD35" s="511"/>
      <c r="AE35" s="511">
        <v>1</v>
      </c>
      <c r="AF35" s="178">
        <f t="shared" si="7"/>
        <v>-163.71698113207594</v>
      </c>
      <c r="AG35" s="184">
        <f t="shared" si="8"/>
        <v>0.89538851045873746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1650.4</v>
      </c>
      <c r="H36" s="140">
        <f t="shared" si="24"/>
        <v>81727.808000000005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1338.1621621621612</v>
      </c>
      <c r="O36" s="95">
        <f t="shared" si="27"/>
        <v>74.342342342342292</v>
      </c>
      <c r="P36" s="178">
        <f t="shared" si="20"/>
        <v>0</v>
      </c>
      <c r="Q36" s="98">
        <f t="shared" si="21"/>
        <v>-12.602102102102151</v>
      </c>
      <c r="R36" s="502">
        <f t="shared" si="22"/>
        <v>0.85505569467230758</v>
      </c>
      <c r="S36" s="896"/>
      <c r="T36" s="101">
        <v>0.50416666666666665</v>
      </c>
      <c r="U36" s="101">
        <v>0.55555555555555558</v>
      </c>
      <c r="V36" s="173">
        <v>4</v>
      </c>
      <c r="W36" s="146">
        <f t="shared" si="28"/>
        <v>74.000000000000057</v>
      </c>
      <c r="X36" s="188"/>
      <c r="Y36" s="188"/>
      <c r="Z36" s="189"/>
      <c r="AA36" s="189"/>
      <c r="AB36" s="897"/>
      <c r="AC36" s="897"/>
      <c r="AD36" s="511">
        <v>1</v>
      </c>
      <c r="AE36" s="511"/>
      <c r="AF36" s="97">
        <f t="shared" si="7"/>
        <v>-226.83783783783883</v>
      </c>
      <c r="AG36" s="502">
        <f t="shared" si="8"/>
        <v>0.85505569467230746</v>
      </c>
      <c r="AH36" s="913"/>
    </row>
    <row r="37" spans="1:34" ht="19.2" customHeight="1">
      <c r="A37" s="925"/>
      <c r="B37" s="186" t="s">
        <v>239</v>
      </c>
      <c r="C37" s="196"/>
      <c r="D37" s="195" t="s">
        <v>134</v>
      </c>
      <c r="E37" s="138"/>
      <c r="F37" s="90">
        <v>49.91</v>
      </c>
      <c r="G37" s="173">
        <v>331.20000000000005</v>
      </c>
      <c r="H37" s="140">
        <f t="shared" si="24"/>
        <v>16530.192000000003</v>
      </c>
      <c r="I37" s="511">
        <v>1</v>
      </c>
      <c r="J37" s="94">
        <v>17</v>
      </c>
      <c r="K37" s="91">
        <v>1565</v>
      </c>
      <c r="L37" s="95">
        <f t="shared" si="25"/>
        <v>92.058823529411768</v>
      </c>
      <c r="M37" s="194">
        <v>17</v>
      </c>
      <c r="N37" s="91">
        <f t="shared" si="26"/>
        <v>1324.8000000000047</v>
      </c>
      <c r="O37" s="95">
        <f t="shared" si="27"/>
        <v>77.92941176470616</v>
      </c>
      <c r="P37" s="178">
        <f t="shared" si="20"/>
        <v>0</v>
      </c>
      <c r="Q37" s="98">
        <f t="shared" si="21"/>
        <v>-14.129411764705608</v>
      </c>
      <c r="R37" s="502">
        <f t="shared" si="22"/>
        <v>0.846517571884987</v>
      </c>
      <c r="S37" s="896"/>
      <c r="T37" s="101">
        <v>0.56111111111111112</v>
      </c>
      <c r="U37" s="101">
        <v>0.57152777777777775</v>
      </c>
      <c r="V37" s="173">
        <v>8</v>
      </c>
      <c r="W37" s="146">
        <f t="shared" si="28"/>
        <v>14.999999999999947</v>
      </c>
      <c r="X37" s="188"/>
      <c r="Y37" s="188"/>
      <c r="Z37" s="189"/>
      <c r="AA37" s="189"/>
      <c r="AB37" s="897"/>
      <c r="AC37" s="897"/>
      <c r="AD37" s="511"/>
      <c r="AE37" s="511"/>
      <c r="AF37" s="97">
        <f t="shared" si="7"/>
        <v>-240.19999999999527</v>
      </c>
      <c r="AG37" s="190">
        <f t="shared" si="8"/>
        <v>0.846517571884987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896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897"/>
      <c r="AC38" s="897"/>
      <c r="AD38" s="511"/>
      <c r="AE38" s="511"/>
      <c r="AF38" s="97">
        <f t="shared" si="7"/>
        <v>0</v>
      </c>
      <c r="AG38" s="190" t="e">
        <f t="shared" si="8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896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897"/>
      <c r="AC39" s="897"/>
      <c r="AD39" s="511"/>
      <c r="AE39" s="511"/>
      <c r="AF39" s="178">
        <f t="shared" si="7"/>
        <v>0</v>
      </c>
      <c r="AG39" s="184" t="e">
        <f t="shared" si="8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896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897"/>
      <c r="AC40" s="897"/>
      <c r="AD40" s="511"/>
      <c r="AE40" s="511"/>
      <c r="AF40" s="97">
        <f t="shared" si="7"/>
        <v>0</v>
      </c>
      <c r="AG40" s="502" t="e">
        <f t="shared" si="8"/>
        <v>#DIV/0!</v>
      </c>
      <c r="AH40" s="913"/>
    </row>
    <row r="41" spans="1:34" ht="19.2" customHeight="1">
      <c r="A41" s="925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896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897"/>
      <c r="AC41" s="897"/>
      <c r="AD41" s="511"/>
      <c r="AE41" s="511"/>
      <c r="AF41" s="97"/>
      <c r="AG41" s="200"/>
      <c r="AH41" s="913"/>
    </row>
    <row r="42" spans="1:34" ht="19.2" customHeight="1">
      <c r="A42" s="925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896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897"/>
      <c r="AC42" s="897"/>
      <c r="AD42" s="511"/>
      <c r="AE42" s="511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146</v>
      </c>
      <c r="D43" s="893" t="s">
        <v>130</v>
      </c>
      <c r="E43" s="893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f t="shared" ref="L43:O43" si="29">AVERAGE(L31:L42)</f>
        <v>128.35315011785602</v>
      </c>
      <c r="M43" s="126">
        <f t="shared" si="29"/>
        <v>15</v>
      </c>
      <c r="N43" s="126">
        <f t="shared" si="29"/>
        <v>1591.7114227984325</v>
      </c>
      <c r="O43" s="164">
        <f t="shared" si="29"/>
        <v>113.40366569001459</v>
      </c>
      <c r="P43" s="105">
        <f>M43-J43</f>
        <v>-0.14285714285714235</v>
      </c>
      <c r="Q43" s="143">
        <f>N43-K43</f>
        <v>-221.86000577299615</v>
      </c>
      <c r="R43" s="165">
        <f t="shared" ref="R43:R51" si="30">O43/L43</f>
        <v>0.88352849607419404</v>
      </c>
      <c r="S43" s="896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2</v>
      </c>
      <c r="AE43" s="167">
        <f>SUM(AE31:AE42)</f>
        <v>1</v>
      </c>
      <c r="AF43" s="97">
        <f t="shared" ref="AF43:AF54" si="31">N43-K43</f>
        <v>-221.86000577299615</v>
      </c>
      <c r="AG43" s="503">
        <f t="shared" si="8"/>
        <v>0.87766679476873</v>
      </c>
      <c r="AH43" s="913"/>
    </row>
    <row r="44" spans="1:34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1757</v>
      </c>
      <c r="H44" s="92">
        <f>F44*G44</f>
        <v>43450.61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2108.4000000000005</v>
      </c>
      <c r="O44" s="208">
        <f t="shared" ref="O44:O51" si="34">N44/M44</f>
        <v>421.68000000000012</v>
      </c>
      <c r="P44" s="102">
        <f t="shared" ref="P44:P51" si="35">M44-J44</f>
        <v>1</v>
      </c>
      <c r="Q44" s="209">
        <f t="shared" ref="Q44:Q51" si="36">O44-L44</f>
        <v>-78.319999999999879</v>
      </c>
      <c r="R44" s="210">
        <f t="shared" si="30"/>
        <v>0.84336000000000022</v>
      </c>
      <c r="S44" s="912">
        <f>R56</f>
        <v>0.91336426721868513</v>
      </c>
      <c r="T44" s="181">
        <v>0.125</v>
      </c>
      <c r="U44" s="181">
        <v>0.15972222222222221</v>
      </c>
      <c r="V44" s="182">
        <v>5</v>
      </c>
      <c r="W44" s="211">
        <f t="shared" ref="W44:W56" si="37">(U44-T44)*24*60</f>
        <v>49.999999999999986</v>
      </c>
      <c r="X44" s="188"/>
      <c r="Y44" s="188"/>
      <c r="Z44" s="189"/>
      <c r="AA44" s="189"/>
      <c r="AB44" s="897"/>
      <c r="AC44" s="897"/>
      <c r="AD44" s="511"/>
      <c r="AE44" s="511">
        <v>1</v>
      </c>
      <c r="AF44" s="212">
        <f t="shared" si="31"/>
        <v>108.40000000000055</v>
      </c>
      <c r="AG44" s="507">
        <f t="shared" si="8"/>
        <v>1.0542000000000002</v>
      </c>
      <c r="AH44" s="929">
        <f>AG56</f>
        <v>0.99109730096461579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1655</v>
      </c>
      <c r="H45" s="92">
        <f>F45*G45</f>
        <v>40928.15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2112.7659574468089</v>
      </c>
      <c r="O45" s="208">
        <f t="shared" si="34"/>
        <v>422.55319148936178</v>
      </c>
      <c r="P45" s="102">
        <f t="shared" si="35"/>
        <v>1</v>
      </c>
      <c r="Q45" s="209">
        <f t="shared" si="36"/>
        <v>-77.44680851063822</v>
      </c>
      <c r="R45" s="210">
        <f t="shared" si="30"/>
        <v>0.84510638297872354</v>
      </c>
      <c r="S45" s="912"/>
      <c r="T45" s="101">
        <v>0.16319444444444442</v>
      </c>
      <c r="U45" s="101">
        <v>0.1958333333333333</v>
      </c>
      <c r="V45" s="182">
        <v>5</v>
      </c>
      <c r="W45" s="211">
        <f t="shared" si="37"/>
        <v>46.999999999999993</v>
      </c>
      <c r="X45" s="188"/>
      <c r="Y45" s="188"/>
      <c r="Z45" s="189"/>
      <c r="AA45" s="189"/>
      <c r="AB45" s="897"/>
      <c r="AC45" s="897"/>
      <c r="AD45" s="511"/>
      <c r="AE45" s="511"/>
      <c r="AF45" s="212">
        <f t="shared" si="31"/>
        <v>112.7659574468089</v>
      </c>
      <c r="AG45" s="507">
        <f t="shared" si="8"/>
        <v>1.0563829787234045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1531</v>
      </c>
      <c r="H46" s="92">
        <f t="shared" ref="H46:H55" si="38">F46*G46</f>
        <v>48119.33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1458.0952380952388</v>
      </c>
      <c r="O46" s="208">
        <f t="shared" si="34"/>
        <v>208.29931972789126</v>
      </c>
      <c r="P46" s="102">
        <f t="shared" si="35"/>
        <v>0</v>
      </c>
      <c r="Q46" s="209">
        <f t="shared" si="36"/>
        <v>-5.9863945578230187</v>
      </c>
      <c r="R46" s="210">
        <f t="shared" si="30"/>
        <v>0.97206349206349263</v>
      </c>
      <c r="S46" s="912"/>
      <c r="T46" s="101">
        <v>0.19999999999999998</v>
      </c>
      <c r="U46" s="101">
        <v>0.24374999999999997</v>
      </c>
      <c r="V46" s="182">
        <v>6</v>
      </c>
      <c r="W46" s="211">
        <f t="shared" si="37"/>
        <v>62.999999999999979</v>
      </c>
      <c r="X46" s="188"/>
      <c r="Y46" s="188"/>
      <c r="Z46" s="189"/>
      <c r="AA46" s="189"/>
      <c r="AB46" s="897"/>
      <c r="AC46" s="897"/>
      <c r="AD46" s="511"/>
      <c r="AE46" s="511"/>
      <c r="AF46" s="212">
        <f t="shared" si="31"/>
        <v>-41.904761904761244</v>
      </c>
      <c r="AG46" s="507">
        <f t="shared" si="8"/>
        <v>0.97206349206349252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1161</v>
      </c>
      <c r="H47" s="92">
        <f t="shared" si="38"/>
        <v>32809.86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1451.2500000000005</v>
      </c>
      <c r="O47" s="208">
        <f t="shared" si="34"/>
        <v>207.32142857142864</v>
      </c>
      <c r="P47" s="102">
        <f t="shared" si="35"/>
        <v>0</v>
      </c>
      <c r="Q47" s="209">
        <f t="shared" si="36"/>
        <v>-6.9642857142856371</v>
      </c>
      <c r="R47" s="210">
        <f t="shared" si="30"/>
        <v>0.96750000000000036</v>
      </c>
      <c r="S47" s="912"/>
      <c r="T47" s="101">
        <v>0.26111111111111107</v>
      </c>
      <c r="U47" s="101">
        <v>0.2944444444444444</v>
      </c>
      <c r="V47" s="193">
        <v>25</v>
      </c>
      <c r="W47" s="211">
        <f t="shared" si="37"/>
        <v>47.999999999999986</v>
      </c>
      <c r="X47" s="188">
        <v>0.24861111111111112</v>
      </c>
      <c r="Y47" s="188">
        <v>0.26041666666666669</v>
      </c>
      <c r="Z47" s="189"/>
      <c r="AA47" s="189"/>
      <c r="AB47" s="897"/>
      <c r="AC47" s="897"/>
      <c r="AD47" s="511"/>
      <c r="AE47" s="511"/>
      <c r="AF47" s="212">
        <f t="shared" si="31"/>
        <v>-48.749999999999545</v>
      </c>
      <c r="AG47" s="507">
        <f t="shared" si="8"/>
        <v>0.96750000000000025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711</v>
      </c>
      <c r="H48" s="92">
        <f t="shared" si="38"/>
        <v>20242.169999999998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1471.0344827586218</v>
      </c>
      <c r="O48" s="208">
        <f t="shared" si="34"/>
        <v>210.14778325123169</v>
      </c>
      <c r="P48" s="102">
        <f t="shared" si="35"/>
        <v>0</v>
      </c>
      <c r="Q48" s="209">
        <f t="shared" si="36"/>
        <v>-4.137931034482591</v>
      </c>
      <c r="R48" s="210">
        <f t="shared" si="30"/>
        <v>0.98068965517241458</v>
      </c>
      <c r="S48" s="912"/>
      <c r="T48" s="101">
        <v>0.29861111111111105</v>
      </c>
      <c r="U48" s="101">
        <v>0.31874999999999992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897"/>
      <c r="AC48" s="897"/>
      <c r="AD48" s="511"/>
      <c r="AE48" s="511">
        <v>1</v>
      </c>
      <c r="AF48" s="212">
        <f t="shared" si="31"/>
        <v>-28.965517241378166</v>
      </c>
      <c r="AG48" s="507">
        <f t="shared" si="8"/>
        <v>0.98068965517241458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1438</v>
      </c>
      <c r="H49" s="92">
        <f t="shared" si="38"/>
        <v>17054.68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1487.5862068965507</v>
      </c>
      <c r="O49" s="208">
        <f t="shared" si="34"/>
        <v>247.93103448275846</v>
      </c>
      <c r="P49" s="102">
        <f t="shared" si="35"/>
        <v>0</v>
      </c>
      <c r="Q49" s="209">
        <f t="shared" si="36"/>
        <v>-24.735632183908223</v>
      </c>
      <c r="R49" s="210">
        <f t="shared" si="30"/>
        <v>0.90928252255290387</v>
      </c>
      <c r="S49" s="912"/>
      <c r="T49" s="101">
        <v>0.32361111111111102</v>
      </c>
      <c r="U49" s="101">
        <v>0.36388888888888882</v>
      </c>
      <c r="V49" s="173">
        <v>7</v>
      </c>
      <c r="W49" s="211">
        <f t="shared" si="37"/>
        <v>58.000000000000036</v>
      </c>
      <c r="X49" s="218"/>
      <c r="Y49" s="218"/>
      <c r="Z49" s="219"/>
      <c r="AA49" s="189"/>
      <c r="AB49" s="897"/>
      <c r="AC49" s="897"/>
      <c r="AD49" s="511"/>
      <c r="AE49" s="511"/>
      <c r="AF49" s="212">
        <f t="shared" si="31"/>
        <v>-148.41379310344928</v>
      </c>
      <c r="AG49" s="507">
        <f t="shared" si="8"/>
        <v>0.90928252255290387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3565.7999999999997</v>
      </c>
      <c r="H50" s="92">
        <f t="shared" si="38"/>
        <v>35978.921999999999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1465.3972602739723</v>
      </c>
      <c r="O50" s="208">
        <f t="shared" si="34"/>
        <v>244.2328767123287</v>
      </c>
      <c r="P50" s="102">
        <f t="shared" si="35"/>
        <v>0</v>
      </c>
      <c r="Q50" s="209">
        <f t="shared" si="36"/>
        <v>-5.7671232876712963</v>
      </c>
      <c r="R50" s="210">
        <f t="shared" si="30"/>
        <v>0.97693150684931485</v>
      </c>
      <c r="S50" s="912"/>
      <c r="T50" s="101">
        <v>0.37777777777777771</v>
      </c>
      <c r="U50" s="101">
        <v>0.47916666666666663</v>
      </c>
      <c r="V50" s="173">
        <v>20</v>
      </c>
      <c r="W50" s="211">
        <f t="shared" si="37"/>
        <v>146.00000000000003</v>
      </c>
      <c r="X50" s="218">
        <v>0.36805555555555558</v>
      </c>
      <c r="Y50" s="218">
        <v>0.37638888888888888</v>
      </c>
      <c r="Z50" s="219"/>
      <c r="AA50" s="219"/>
      <c r="AB50" s="897"/>
      <c r="AC50" s="897"/>
      <c r="AD50" s="511"/>
      <c r="AE50" s="511"/>
      <c r="AF50" s="212">
        <f t="shared" si="31"/>
        <v>-34.602739726027721</v>
      </c>
      <c r="AG50" s="507">
        <f t="shared" si="8"/>
        <v>0.97693150684931485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3905.4</v>
      </c>
      <c r="H51" s="92">
        <f t="shared" si="38"/>
        <v>39405.485999999997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1464.5249999999994</v>
      </c>
      <c r="O51" s="208">
        <f t="shared" si="34"/>
        <v>244.08749999999989</v>
      </c>
      <c r="P51" s="102">
        <f t="shared" si="35"/>
        <v>0</v>
      </c>
      <c r="Q51" s="209">
        <f t="shared" si="36"/>
        <v>-5.912500000000108</v>
      </c>
      <c r="R51" s="210">
        <f t="shared" si="30"/>
        <v>0.97634999999999961</v>
      </c>
      <c r="S51" s="912"/>
      <c r="T51" s="198">
        <v>0.51944444444444438</v>
      </c>
      <c r="U51" s="198">
        <v>0.63055555555555554</v>
      </c>
      <c r="V51" s="173">
        <v>5</v>
      </c>
      <c r="W51" s="211">
        <f t="shared" si="37"/>
        <v>160.00000000000006</v>
      </c>
      <c r="X51" s="218"/>
      <c r="Y51" s="218"/>
      <c r="Z51" s="219"/>
      <c r="AA51" s="219"/>
      <c r="AB51" s="897"/>
      <c r="AC51" s="897"/>
      <c r="AD51" s="511"/>
      <c r="AE51" s="511"/>
      <c r="AF51" s="212">
        <f t="shared" si="31"/>
        <v>-35.475000000000591</v>
      </c>
      <c r="AG51" s="507">
        <f t="shared" si="8"/>
        <v>0.97634999999999961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897"/>
      <c r="AC52" s="897"/>
      <c r="AD52" s="511"/>
      <c r="AE52" s="511"/>
      <c r="AF52" s="212">
        <f t="shared" si="31"/>
        <v>0</v>
      </c>
      <c r="AG52" s="507" t="e">
        <f t="shared" si="8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912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897"/>
      <c r="AC53" s="897"/>
      <c r="AD53" s="511"/>
      <c r="AE53" s="511"/>
      <c r="AF53" s="212">
        <f t="shared" si="31"/>
        <v>0</v>
      </c>
      <c r="AG53" s="507" t="e">
        <f t="shared" si="8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912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897"/>
      <c r="AC54" s="897"/>
      <c r="AD54" s="511"/>
      <c r="AE54" s="511"/>
      <c r="AF54" s="212">
        <f t="shared" si="31"/>
        <v>0</v>
      </c>
      <c r="AG54" s="507" t="e">
        <f t="shared" si="8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912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897"/>
      <c r="AC55" s="897"/>
      <c r="AD55" s="511"/>
      <c r="AE55" s="511"/>
      <c r="AF55" s="212"/>
      <c r="AG55" s="507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130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1627.3817681838991</v>
      </c>
      <c r="O56" s="164">
        <f t="shared" si="39"/>
        <v>275.78164177937509</v>
      </c>
      <c r="P56" s="225">
        <f>M56-J56</f>
        <v>0.25</v>
      </c>
      <c r="Q56" s="179">
        <f>N56-K56</f>
        <v>-14.618231816100888</v>
      </c>
      <c r="R56" s="226">
        <f t="shared" ref="R56:R61" si="40">O56/L56</f>
        <v>0.91336426721868513</v>
      </c>
      <c r="S56" s="912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2</v>
      </c>
      <c r="AF56" s="230">
        <f>N56-K56</f>
        <v>-14.618231816100888</v>
      </c>
      <c r="AG56" s="505">
        <f>N56/K56</f>
        <v>0.99109730096461579</v>
      </c>
      <c r="AH56" s="929"/>
    </row>
    <row r="57" spans="1:34" ht="19.2" customHeight="1">
      <c r="A57" s="924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3495</v>
      </c>
      <c r="H57" s="140">
        <f t="shared" ref="H57:H66" si="41">F57*G57</f>
        <v>97440.599999999991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1466.4335664335667</v>
      </c>
      <c r="O57" s="142">
        <f t="shared" ref="O57:O61" si="44">N57/M57</f>
        <v>209.49050949050954</v>
      </c>
      <c r="P57" s="231">
        <f t="shared" ref="P57:P61" si="45">M57-J57</f>
        <v>0</v>
      </c>
      <c r="Q57" s="98">
        <f t="shared" ref="Q57:Q61" si="46">O57-L57</f>
        <v>-4.7952047952047394</v>
      </c>
      <c r="R57" s="502">
        <f t="shared" si="40"/>
        <v>0.97762237762237791</v>
      </c>
      <c r="S57" s="912">
        <f>R69</f>
        <v>0.97915820044611523</v>
      </c>
      <c r="T57" s="232">
        <v>0.125</v>
      </c>
      <c r="U57" s="232">
        <v>0.22430555555555554</v>
      </c>
      <c r="V57" s="498">
        <v>5</v>
      </c>
      <c r="W57" s="495">
        <f>(U57-T57)*24*60</f>
        <v>142.99999999999997</v>
      </c>
      <c r="X57" s="104"/>
      <c r="Y57" s="104"/>
      <c r="Z57" s="105"/>
      <c r="AA57" s="105"/>
      <c r="AB57" s="897"/>
      <c r="AC57" s="897"/>
      <c r="AD57" s="511"/>
      <c r="AE57" s="511"/>
      <c r="AF57" s="97">
        <f t="shared" si="7"/>
        <v>-33.566433566433261</v>
      </c>
      <c r="AG57" s="506">
        <f t="shared" si="8"/>
        <v>0.9776223776223778</v>
      </c>
      <c r="AH57" s="911">
        <f>AG69</f>
        <v>0.97961909683341664</v>
      </c>
    </row>
    <row r="58" spans="1:34" ht="19.2" customHeight="1">
      <c r="A58" s="925"/>
      <c r="B58" s="186" t="s">
        <v>238</v>
      </c>
      <c r="C58" s="511"/>
      <c r="D58" s="88" t="s">
        <v>158</v>
      </c>
      <c r="E58" s="89"/>
      <c r="F58" s="90">
        <v>28</v>
      </c>
      <c r="G58" s="91">
        <v>3140</v>
      </c>
      <c r="H58" s="92">
        <f t="shared" si="41"/>
        <v>87920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1495.2380952380956</v>
      </c>
      <c r="O58" s="95">
        <f t="shared" si="44"/>
        <v>213.60544217687081</v>
      </c>
      <c r="P58" s="231">
        <f t="shared" si="45"/>
        <v>0</v>
      </c>
      <c r="Q58" s="98">
        <f t="shared" si="46"/>
        <v>-0.680272108843468</v>
      </c>
      <c r="R58" s="502">
        <f t="shared" si="40"/>
        <v>0.99682539682539717</v>
      </c>
      <c r="S58" s="912"/>
      <c r="T58" s="232">
        <v>0.23819444444444443</v>
      </c>
      <c r="U58" s="232">
        <v>0.3256944444444444</v>
      </c>
      <c r="V58" s="498">
        <v>20</v>
      </c>
      <c r="W58" s="495">
        <f>(U58-T58)*24*60</f>
        <v>125.99999999999996</v>
      </c>
      <c r="X58" s="104">
        <v>0.22916666666666666</v>
      </c>
      <c r="Y58" s="104">
        <v>0.23750000000000002</v>
      </c>
      <c r="Z58" s="105"/>
      <c r="AA58" s="105"/>
      <c r="AB58" s="930"/>
      <c r="AC58" s="931"/>
      <c r="AD58" s="511"/>
      <c r="AE58" s="511">
        <v>1</v>
      </c>
      <c r="AF58" s="97">
        <f t="shared" si="7"/>
        <v>-4.7619047619043613</v>
      </c>
      <c r="AG58" s="502">
        <f t="shared" si="8"/>
        <v>0.99682539682539706</v>
      </c>
      <c r="AH58" s="912"/>
    </row>
    <row r="59" spans="1:34" ht="19.2" customHeight="1">
      <c r="A59" s="925"/>
      <c r="B59" s="186" t="s">
        <v>241</v>
      </c>
      <c r="C59" s="511"/>
      <c r="D59" s="88" t="s">
        <v>154</v>
      </c>
      <c r="E59" s="89"/>
      <c r="F59" s="90">
        <v>10.09</v>
      </c>
      <c r="G59" s="91">
        <v>4075.2</v>
      </c>
      <c r="H59" s="92">
        <f t="shared" si="41"/>
        <v>41118.767999999996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1464.1437125748505</v>
      </c>
      <c r="O59" s="95">
        <f t="shared" si="44"/>
        <v>244.02395209580843</v>
      </c>
      <c r="P59" s="231">
        <f t="shared" si="45"/>
        <v>0</v>
      </c>
      <c r="Q59" s="98">
        <f t="shared" si="46"/>
        <v>-5.9760479041915744</v>
      </c>
      <c r="R59" s="502">
        <f t="shared" si="40"/>
        <v>0.97609580838323373</v>
      </c>
      <c r="S59" s="912"/>
      <c r="T59" s="232">
        <v>0.33958333333333329</v>
      </c>
      <c r="U59" s="232">
        <v>0.45555555555555549</v>
      </c>
      <c r="V59" s="182">
        <v>20</v>
      </c>
      <c r="W59" s="495">
        <f t="shared" ref="W59:W69" si="47">(U59-T59)*24*60</f>
        <v>166.99999999999997</v>
      </c>
      <c r="X59" s="104">
        <v>0.3298611111111111</v>
      </c>
      <c r="Y59" s="104">
        <v>0.33888888888888885</v>
      </c>
      <c r="Z59" s="105"/>
      <c r="AA59" s="105"/>
      <c r="AB59" s="897"/>
      <c r="AC59" s="897"/>
      <c r="AD59" s="511"/>
      <c r="AE59" s="511">
        <v>1</v>
      </c>
      <c r="AF59" s="97">
        <f t="shared" si="7"/>
        <v>-35.856287425149503</v>
      </c>
      <c r="AG59" s="502">
        <f t="shared" si="8"/>
        <v>0.97609580838323362</v>
      </c>
      <c r="AH59" s="912"/>
    </row>
    <row r="60" spans="1:34" ht="19.2" customHeight="1">
      <c r="A60" s="925"/>
      <c r="B60" s="186" t="s">
        <v>241</v>
      </c>
      <c r="C60" s="511"/>
      <c r="D60" s="88" t="s">
        <v>154</v>
      </c>
      <c r="E60" s="89"/>
      <c r="F60" s="90">
        <v>10.09</v>
      </c>
      <c r="G60" s="91">
        <v>3396</v>
      </c>
      <c r="H60" s="92">
        <f t="shared" si="41"/>
        <v>34265.64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1465.8992805755397</v>
      </c>
      <c r="O60" s="95">
        <f t="shared" si="44"/>
        <v>244.31654676258995</v>
      </c>
      <c r="P60" s="231">
        <f t="shared" si="45"/>
        <v>0</v>
      </c>
      <c r="Q60" s="98">
        <f t="shared" si="46"/>
        <v>-5.683453237410049</v>
      </c>
      <c r="R60" s="502">
        <f t="shared" si="40"/>
        <v>0.97726618705035984</v>
      </c>
      <c r="S60" s="912"/>
      <c r="T60" s="232">
        <v>0.4951388888888888</v>
      </c>
      <c r="U60" s="232">
        <v>0.59166666666666656</v>
      </c>
      <c r="V60" s="182">
        <v>4</v>
      </c>
      <c r="W60" s="495">
        <f t="shared" si="47"/>
        <v>139</v>
      </c>
      <c r="X60" s="104"/>
      <c r="Y60" s="104"/>
      <c r="Z60" s="105"/>
      <c r="AA60" s="105"/>
      <c r="AB60" s="897"/>
      <c r="AC60" s="897"/>
      <c r="AD60" s="511"/>
      <c r="AE60" s="511"/>
      <c r="AF60" s="97">
        <f t="shared" si="7"/>
        <v>-34.100719424460294</v>
      </c>
      <c r="AG60" s="506">
        <f t="shared" si="8"/>
        <v>0.97726618705035984</v>
      </c>
      <c r="AH60" s="912"/>
    </row>
    <row r="61" spans="1:34" ht="19.2" customHeight="1">
      <c r="A61" s="925"/>
      <c r="B61" s="186" t="s">
        <v>241</v>
      </c>
      <c r="C61" s="511"/>
      <c r="D61" s="88" t="s">
        <v>154</v>
      </c>
      <c r="E61" s="89"/>
      <c r="F61" s="90">
        <v>10.09</v>
      </c>
      <c r="G61" s="91">
        <v>2207.4</v>
      </c>
      <c r="H61" s="92">
        <f t="shared" si="41"/>
        <v>22272.666000000001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1455.4285714285716</v>
      </c>
      <c r="O61" s="95">
        <f t="shared" si="44"/>
        <v>242.57142857142858</v>
      </c>
      <c r="P61" s="231">
        <f t="shared" si="45"/>
        <v>0</v>
      </c>
      <c r="Q61" s="98">
        <f t="shared" si="46"/>
        <v>-7.4285714285714164</v>
      </c>
      <c r="R61" s="502">
        <f t="shared" si="40"/>
        <v>0.97028571428571431</v>
      </c>
      <c r="S61" s="912"/>
      <c r="T61" s="232">
        <v>0.6055555555555554</v>
      </c>
      <c r="U61" s="232">
        <v>0.66874999999999984</v>
      </c>
      <c r="V61" s="182">
        <v>20</v>
      </c>
      <c r="W61" s="495">
        <f t="shared" si="47"/>
        <v>91</v>
      </c>
      <c r="X61" s="104">
        <v>0.59583333333333333</v>
      </c>
      <c r="Y61" s="104">
        <v>0.60416666666666663</v>
      </c>
      <c r="Z61" s="105"/>
      <c r="AA61" s="105"/>
      <c r="AB61" s="897"/>
      <c r="AC61" s="897"/>
      <c r="AD61" s="511"/>
      <c r="AE61" s="511"/>
      <c r="AF61" s="97">
        <f t="shared" si="7"/>
        <v>-44.571428571428442</v>
      </c>
      <c r="AG61" s="502">
        <f t="shared" si="8"/>
        <v>0.97028571428571442</v>
      </c>
      <c r="AH61" s="912"/>
    </row>
    <row r="62" spans="1:34" ht="19.2" customHeight="1">
      <c r="A62" s="925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912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897"/>
      <c r="AC62" s="897"/>
      <c r="AD62" s="511"/>
      <c r="AE62" s="511"/>
      <c r="AF62" s="97">
        <f t="shared" si="7"/>
        <v>0</v>
      </c>
      <c r="AG62" s="502" t="e">
        <f t="shared" si="8"/>
        <v>#DIV/0!</v>
      </c>
      <c r="AH62" s="912"/>
    </row>
    <row r="63" spans="1:34" ht="19.2" customHeight="1">
      <c r="A63" s="925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912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897"/>
      <c r="AC63" s="897"/>
      <c r="AD63" s="511"/>
      <c r="AE63" s="511"/>
      <c r="AF63" s="97">
        <f t="shared" si="7"/>
        <v>0</v>
      </c>
      <c r="AG63" s="506" t="e">
        <f t="shared" si="8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912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897"/>
      <c r="AC64" s="897"/>
      <c r="AD64" s="511"/>
      <c r="AE64" s="511"/>
      <c r="AF64" s="97">
        <f t="shared" si="7"/>
        <v>0</v>
      </c>
      <c r="AG64" s="502" t="e">
        <f t="shared" si="8"/>
        <v>#DIV/0!</v>
      </c>
      <c r="AH64" s="912"/>
    </row>
    <row r="65" spans="1:34" ht="19.2" customHeight="1">
      <c r="A65" s="926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912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897"/>
      <c r="AC65" s="897"/>
      <c r="AD65" s="511"/>
      <c r="AE65" s="511"/>
      <c r="AF65" s="97">
        <f t="shared" si="7"/>
        <v>0</v>
      </c>
      <c r="AG65" s="502" t="e">
        <f t="shared" si="8"/>
        <v>#DIV/0!</v>
      </c>
      <c r="AH65" s="912"/>
    </row>
    <row r="66" spans="1:34" ht="19.2" customHeight="1">
      <c r="A66" s="926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912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897"/>
      <c r="AC66" s="897"/>
      <c r="AD66" s="511"/>
      <c r="AE66" s="511"/>
      <c r="AF66" s="97">
        <f t="shared" si="7"/>
        <v>0</v>
      </c>
      <c r="AG66" s="506" t="e">
        <f t="shared" si="8"/>
        <v>#DIV/0!</v>
      </c>
      <c r="AH66" s="912"/>
    </row>
    <row r="67" spans="1:34" ht="19.2" customHeight="1">
      <c r="A67" s="926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912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897"/>
      <c r="AC67" s="897"/>
      <c r="AD67" s="511"/>
      <c r="AE67" s="511"/>
      <c r="AF67" s="97">
        <f t="shared" si="7"/>
        <v>0</v>
      </c>
      <c r="AG67" s="502" t="e">
        <f t="shared" si="8"/>
        <v>#DIV/0!</v>
      </c>
      <c r="AH67" s="912"/>
    </row>
    <row r="68" spans="1:34" ht="19.2" customHeight="1">
      <c r="A68" s="926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912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897"/>
      <c r="AC68" s="897"/>
      <c r="AD68" s="511"/>
      <c r="AE68" s="511"/>
      <c r="AF68" s="97"/>
      <c r="AG68" s="502"/>
      <c r="AH68" s="912"/>
    </row>
    <row r="69" spans="1:34" ht="19.2" customHeight="1">
      <c r="A69" s="926"/>
      <c r="B69" s="239">
        <v>0</v>
      </c>
      <c r="C69" s="240" t="s">
        <v>159</v>
      </c>
      <c r="D69" s="893" t="s">
        <v>130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1469.4286452501249</v>
      </c>
      <c r="O69" s="125">
        <f t="shared" si="48"/>
        <v>230.80157581944144</v>
      </c>
      <c r="P69" s="97">
        <f>M69-J69</f>
        <v>0</v>
      </c>
      <c r="Q69" s="98">
        <f>N69-K69</f>
        <v>-30.571354749875127</v>
      </c>
      <c r="R69" s="245">
        <f t="shared" ref="R69:R76" si="49">O69/L69</f>
        <v>0.97915820044611523</v>
      </c>
      <c r="S69" s="912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2</v>
      </c>
      <c r="AF69" s="97">
        <f t="shared" si="7"/>
        <v>-30.571354749875127</v>
      </c>
      <c r="AG69" s="502">
        <f t="shared" si="8"/>
        <v>0.97961909683341664</v>
      </c>
      <c r="AH69" s="912"/>
    </row>
    <row r="70" spans="1:34" ht="19.2" customHeight="1">
      <c r="A70" s="927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952.80000000000007</v>
      </c>
      <c r="H70" s="92">
        <f>F70*G70</f>
        <v>51536.952000000005</v>
      </c>
      <c r="I70" s="498"/>
      <c r="J70" s="94">
        <v>16</v>
      </c>
      <c r="K70" s="91">
        <v>1500</v>
      </c>
      <c r="L70" s="95">
        <f t="shared" ref="L70:L76" si="50">K70/J70</f>
        <v>93.75</v>
      </c>
      <c r="M70" s="496">
        <v>17</v>
      </c>
      <c r="N70" s="91">
        <f t="shared" ref="N70:N76" si="51">G70/W70*60</f>
        <v>1299.2727272727275</v>
      </c>
      <c r="O70" s="95">
        <f t="shared" ref="O70:O76" si="52">N70/M70</f>
        <v>76.427807486631025</v>
      </c>
      <c r="P70" s="97">
        <f t="shared" ref="P70:P76" si="53">M70-J70</f>
        <v>1</v>
      </c>
      <c r="Q70" s="98">
        <f t="shared" ref="Q70:Q76" si="54">O70-L70</f>
        <v>-17.322192513368975</v>
      </c>
      <c r="R70" s="502">
        <f t="shared" si="49"/>
        <v>0.81522994652406422</v>
      </c>
      <c r="S70" s="912">
        <f>R82</f>
        <v>0.8772868914434786</v>
      </c>
      <c r="T70" s="232">
        <v>0.25</v>
      </c>
      <c r="U70" s="232">
        <v>0.28055555555555556</v>
      </c>
      <c r="V70" s="498">
        <v>5</v>
      </c>
      <c r="W70" s="495">
        <f>(U70-T70)*24*60</f>
        <v>44</v>
      </c>
      <c r="X70" s="498"/>
      <c r="Y70" s="498"/>
      <c r="Z70" s="105"/>
      <c r="AA70" s="105"/>
      <c r="AB70" s="897"/>
      <c r="AC70" s="897"/>
      <c r="AD70" s="511"/>
      <c r="AE70" s="511"/>
      <c r="AF70" s="97">
        <f t="shared" si="7"/>
        <v>-200.72727272727252</v>
      </c>
      <c r="AG70" s="502">
        <f t="shared" si="8"/>
        <v>0.86618181818181827</v>
      </c>
      <c r="AH70" s="912">
        <f>AG82</f>
        <v>0.88383140951316652</v>
      </c>
    </row>
    <row r="71" spans="1:34" ht="19.2" customHeight="1">
      <c r="A71" s="927"/>
      <c r="B71" s="498" t="s">
        <v>242</v>
      </c>
      <c r="C71" s="87"/>
      <c r="D71" s="247" t="s">
        <v>162</v>
      </c>
      <c r="E71" s="89"/>
      <c r="F71" s="90">
        <v>77.34</v>
      </c>
      <c r="G71" s="91">
        <v>1676.7</v>
      </c>
      <c r="H71" s="92">
        <f>F71*G71</f>
        <v>129675.978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1323.71052631579</v>
      </c>
      <c r="O71" s="95">
        <f t="shared" si="52"/>
        <v>73.539473684210563</v>
      </c>
      <c r="P71" s="97">
        <f t="shared" si="53"/>
        <v>0</v>
      </c>
      <c r="Q71" s="98">
        <f t="shared" si="54"/>
        <v>-6.460526315789437</v>
      </c>
      <c r="R71" s="502">
        <f t="shared" si="49"/>
        <v>0.91924342105263201</v>
      </c>
      <c r="S71" s="912"/>
      <c r="T71" s="232">
        <v>0.28541666666666665</v>
      </c>
      <c r="U71" s="232">
        <v>0.33819444444444441</v>
      </c>
      <c r="V71" s="498">
        <v>7</v>
      </c>
      <c r="W71" s="495">
        <f t="shared" ref="W71:W81" si="55">(U71-T71)*24*60</f>
        <v>75.999999999999972</v>
      </c>
      <c r="X71" s="104"/>
      <c r="Y71" s="104"/>
      <c r="Z71" s="105"/>
      <c r="AA71" s="105"/>
      <c r="AB71" s="897"/>
      <c r="AC71" s="897"/>
      <c r="AD71" s="511">
        <v>1</v>
      </c>
      <c r="AE71" s="511">
        <v>1</v>
      </c>
      <c r="AF71" s="97">
        <f>N71-K71</f>
        <v>-116.28947368420995</v>
      </c>
      <c r="AG71" s="502">
        <f>N71/K71</f>
        <v>0.91924342105263201</v>
      </c>
      <c r="AH71" s="912"/>
    </row>
    <row r="72" spans="1:34" ht="19.2" customHeight="1">
      <c r="A72" s="927"/>
      <c r="B72" s="498" t="s">
        <v>242</v>
      </c>
      <c r="C72" s="117"/>
      <c r="D72" s="247" t="s">
        <v>163</v>
      </c>
      <c r="E72" s="89"/>
      <c r="F72" s="90">
        <v>53.36</v>
      </c>
      <c r="G72" s="91">
        <v>4427.75</v>
      </c>
      <c r="H72" s="92">
        <f t="shared" ref="H72:H76" si="56">F72*G72</f>
        <v>236264.74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1405.6349206349209</v>
      </c>
      <c r="O72" s="95">
        <f t="shared" si="52"/>
        <v>73.98078529657478</v>
      </c>
      <c r="P72" s="97">
        <f t="shared" si="53"/>
        <v>0</v>
      </c>
      <c r="Q72" s="98">
        <f t="shared" si="54"/>
        <v>-12.12447786131996</v>
      </c>
      <c r="R72" s="502">
        <f t="shared" si="49"/>
        <v>0.85919004928784892</v>
      </c>
      <c r="S72" s="912"/>
      <c r="T72" s="232">
        <v>0.35416666666666663</v>
      </c>
      <c r="U72" s="232">
        <v>0.48541666666666661</v>
      </c>
      <c r="V72" s="498">
        <v>23</v>
      </c>
      <c r="W72" s="495">
        <f t="shared" si="55"/>
        <v>188.99999999999997</v>
      </c>
      <c r="X72" s="104">
        <v>0.3430555555555555</v>
      </c>
      <c r="Y72" s="104">
        <v>0.3527777777777778</v>
      </c>
      <c r="Z72" s="105"/>
      <c r="AA72" s="105"/>
      <c r="AB72" s="897"/>
      <c r="AC72" s="897"/>
      <c r="AD72" s="511">
        <v>1</v>
      </c>
      <c r="AE72" s="511"/>
      <c r="AF72" s="97">
        <f>N72-K72</f>
        <v>-230.36507936507905</v>
      </c>
      <c r="AG72" s="502">
        <f>N72/K72</f>
        <v>0.85919004928784903</v>
      </c>
      <c r="AH72" s="912"/>
    </row>
    <row r="73" spans="1:34" ht="19.2" customHeight="1">
      <c r="A73" s="927"/>
      <c r="B73" s="498" t="s">
        <v>242</v>
      </c>
      <c r="C73" s="249"/>
      <c r="D73" s="250" t="s">
        <v>165</v>
      </c>
      <c r="E73" s="251"/>
      <c r="F73" s="90">
        <v>47.51</v>
      </c>
      <c r="G73" s="91">
        <v>1762</v>
      </c>
      <c r="H73" s="92">
        <f t="shared" si="56"/>
        <v>83712.62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1321.4999999999995</v>
      </c>
      <c r="O73" s="95">
        <f t="shared" si="52"/>
        <v>77.73529411764703</v>
      </c>
      <c r="P73" s="97">
        <f t="shared" si="53"/>
        <v>0</v>
      </c>
      <c r="Q73" s="98">
        <f t="shared" si="54"/>
        <v>-6.9705882352941444</v>
      </c>
      <c r="R73" s="502">
        <f t="shared" si="49"/>
        <v>0.91770833333333302</v>
      </c>
      <c r="S73" s="912"/>
      <c r="T73" s="232">
        <v>0.52569444444444435</v>
      </c>
      <c r="U73" s="232">
        <v>0.58124999999999993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897"/>
      <c r="AC73" s="897"/>
      <c r="AD73" s="511"/>
      <c r="AE73" s="511"/>
      <c r="AF73" s="97">
        <f>N73-K73</f>
        <v>-118.50000000000045</v>
      </c>
      <c r="AG73" s="502">
        <f>N73/K73</f>
        <v>0.91770833333333302</v>
      </c>
      <c r="AH73" s="912"/>
    </row>
    <row r="74" spans="1:34" ht="19.2" customHeight="1">
      <c r="A74" s="927"/>
      <c r="B74" s="498" t="s">
        <v>242</v>
      </c>
      <c r="C74" s="249"/>
      <c r="D74" s="250" t="s">
        <v>166</v>
      </c>
      <c r="E74" s="251"/>
      <c r="F74" s="90">
        <v>53.76</v>
      </c>
      <c r="G74" s="248">
        <v>2337</v>
      </c>
      <c r="H74" s="92">
        <f t="shared" si="56"/>
        <v>125637.12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1348.2692307692314</v>
      </c>
      <c r="O74" s="95">
        <f t="shared" si="52"/>
        <v>84.266826923076962</v>
      </c>
      <c r="P74" s="97">
        <f t="shared" si="53"/>
        <v>0</v>
      </c>
      <c r="Q74" s="98">
        <f t="shared" si="54"/>
        <v>-5.7331730769230376</v>
      </c>
      <c r="R74" s="502">
        <f t="shared" si="49"/>
        <v>0.93629807692307732</v>
      </c>
      <c r="S74" s="912"/>
      <c r="T74" s="232">
        <v>0.58611111111111103</v>
      </c>
      <c r="U74" s="232">
        <v>0.65833333333333321</v>
      </c>
      <c r="V74" s="498">
        <v>7</v>
      </c>
      <c r="W74" s="495">
        <f t="shared" si="55"/>
        <v>103.99999999999994</v>
      </c>
      <c r="X74" s="254"/>
      <c r="Y74" s="254"/>
      <c r="Z74" s="189"/>
      <c r="AA74" s="189"/>
      <c r="AB74" s="897"/>
      <c r="AC74" s="897"/>
      <c r="AD74" s="511"/>
      <c r="AE74" s="511"/>
      <c r="AF74" s="97">
        <f t="shared" ref="AF74:AF80" si="57">N74-K74</f>
        <v>-91.730769230768601</v>
      </c>
      <c r="AG74" s="502">
        <f t="shared" ref="AG74:AG80" si="58">N74/K74</f>
        <v>0.93629807692307732</v>
      </c>
      <c r="AH74" s="912"/>
    </row>
    <row r="75" spans="1:34" ht="19.2" customHeight="1">
      <c r="A75" s="927"/>
      <c r="B75" s="498" t="s">
        <v>242</v>
      </c>
      <c r="C75" s="117"/>
      <c r="D75" s="250" t="s">
        <v>162</v>
      </c>
      <c r="E75" s="251"/>
      <c r="F75" s="90">
        <v>77.34</v>
      </c>
      <c r="G75" s="248">
        <v>186.3</v>
      </c>
      <c r="H75" s="92">
        <f t="shared" si="56"/>
        <v>14408.442000000001</v>
      </c>
      <c r="I75" s="498">
        <v>1</v>
      </c>
      <c r="J75" s="252">
        <v>18</v>
      </c>
      <c r="K75" s="253">
        <v>1440</v>
      </c>
      <c r="L75" s="142">
        <f t="shared" si="50"/>
        <v>80</v>
      </c>
      <c r="M75" s="496">
        <v>18</v>
      </c>
      <c r="N75" s="91">
        <f t="shared" si="51"/>
        <v>1242.0000000000045</v>
      </c>
      <c r="O75" s="95">
        <f t="shared" si="52"/>
        <v>69.000000000000256</v>
      </c>
      <c r="P75" s="97">
        <f t="shared" si="53"/>
        <v>0</v>
      </c>
      <c r="Q75" s="98">
        <f t="shared" si="54"/>
        <v>-10.999999999999744</v>
      </c>
      <c r="R75" s="502">
        <f t="shared" si="49"/>
        <v>0.86250000000000315</v>
      </c>
      <c r="S75" s="912"/>
      <c r="T75" s="232">
        <v>0.67361111111111094</v>
      </c>
      <c r="U75" s="232">
        <v>0.67986111111111092</v>
      </c>
      <c r="V75" s="498">
        <v>22</v>
      </c>
      <c r="W75" s="495">
        <f t="shared" si="55"/>
        <v>8.999999999999968</v>
      </c>
      <c r="X75" s="254">
        <v>0.66249999999999998</v>
      </c>
      <c r="Y75" s="254">
        <v>0.67222222222222217</v>
      </c>
      <c r="Z75" s="189"/>
      <c r="AA75" s="189"/>
      <c r="AB75" s="897"/>
      <c r="AC75" s="897"/>
      <c r="AD75" s="511"/>
      <c r="AE75" s="511"/>
      <c r="AF75" s="97">
        <f t="shared" si="57"/>
        <v>-197.99999999999545</v>
      </c>
      <c r="AG75" s="502">
        <f t="shared" si="58"/>
        <v>0.86250000000000315</v>
      </c>
      <c r="AH75" s="912"/>
    </row>
    <row r="76" spans="1:34" ht="19.2" customHeight="1">
      <c r="A76" s="927"/>
      <c r="B76" s="498" t="s">
        <v>242</v>
      </c>
      <c r="C76" s="249"/>
      <c r="D76" s="88" t="s">
        <v>163</v>
      </c>
      <c r="E76" s="89"/>
      <c r="F76" s="90">
        <v>53.36</v>
      </c>
      <c r="G76" s="248">
        <v>547.25</v>
      </c>
      <c r="H76" s="92">
        <f t="shared" si="56"/>
        <v>29201.26</v>
      </c>
      <c r="I76" s="498">
        <v>1</v>
      </c>
      <c r="J76" s="252">
        <v>19</v>
      </c>
      <c r="K76" s="253">
        <v>1636</v>
      </c>
      <c r="L76" s="142">
        <f t="shared" si="50"/>
        <v>86.10526315789474</v>
      </c>
      <c r="M76" s="501">
        <v>19</v>
      </c>
      <c r="N76" s="91">
        <f t="shared" si="51"/>
        <v>1368.1249999999957</v>
      </c>
      <c r="O76" s="95">
        <f t="shared" si="52"/>
        <v>72.006578947368197</v>
      </c>
      <c r="P76" s="97">
        <f t="shared" si="53"/>
        <v>0</v>
      </c>
      <c r="Q76" s="98">
        <f t="shared" si="54"/>
        <v>-14.098684210526542</v>
      </c>
      <c r="R76" s="502">
        <f t="shared" si="49"/>
        <v>0.8362622249388727</v>
      </c>
      <c r="S76" s="912"/>
      <c r="T76" s="232">
        <v>0.68541666666666645</v>
      </c>
      <c r="U76" s="232">
        <v>0.70208333333333317</v>
      </c>
      <c r="V76" s="498">
        <v>8</v>
      </c>
      <c r="W76" s="495">
        <f t="shared" si="55"/>
        <v>24.000000000000075</v>
      </c>
      <c r="X76" s="254"/>
      <c r="Y76" s="254"/>
      <c r="Z76" s="189"/>
      <c r="AA76" s="189"/>
      <c r="AB76" s="897"/>
      <c r="AC76" s="897"/>
      <c r="AD76" s="511"/>
      <c r="AE76" s="511"/>
      <c r="AF76" s="97">
        <f t="shared" si="57"/>
        <v>-267.87500000000432</v>
      </c>
      <c r="AG76" s="502">
        <f t="shared" si="58"/>
        <v>0.8362622249388727</v>
      </c>
      <c r="AH76" s="912"/>
    </row>
    <row r="77" spans="1:34" ht="19.2" customHeight="1">
      <c r="A77" s="927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912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897"/>
      <c r="AC77" s="897"/>
      <c r="AD77" s="511"/>
      <c r="AE77" s="511"/>
      <c r="AF77" s="97">
        <f t="shared" si="57"/>
        <v>0</v>
      </c>
      <c r="AG77" s="502" t="e">
        <f t="shared" si="58"/>
        <v>#DIV/0!</v>
      </c>
      <c r="AH77" s="912"/>
    </row>
    <row r="78" spans="1:34" ht="19.2" customHeight="1">
      <c r="A78" s="927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912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897"/>
      <c r="AC78" s="897"/>
      <c r="AD78" s="511"/>
      <c r="AE78" s="511"/>
      <c r="AF78" s="97">
        <f t="shared" si="57"/>
        <v>0</v>
      </c>
      <c r="AG78" s="502" t="e">
        <f t="shared" si="58"/>
        <v>#DIV/0!</v>
      </c>
      <c r="AH78" s="912"/>
    </row>
    <row r="79" spans="1:34" ht="19.2" customHeight="1">
      <c r="A79" s="927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912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897"/>
      <c r="AC79" s="897"/>
      <c r="AD79" s="511"/>
      <c r="AE79" s="511"/>
      <c r="AF79" s="97">
        <f t="shared" si="57"/>
        <v>0</v>
      </c>
      <c r="AG79" s="502" t="e">
        <f t="shared" si="58"/>
        <v>#DIV/0!</v>
      </c>
      <c r="AH79" s="912"/>
    </row>
    <row r="80" spans="1:34" ht="19.2" customHeight="1">
      <c r="A80" s="927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912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897"/>
      <c r="AC80" s="897"/>
      <c r="AD80" s="511"/>
      <c r="AE80" s="511"/>
      <c r="AF80" s="97">
        <f t="shared" si="57"/>
        <v>0</v>
      </c>
      <c r="AG80" s="502" t="e">
        <f t="shared" si="58"/>
        <v>#DIV/0!</v>
      </c>
      <c r="AH80" s="912"/>
    </row>
    <row r="81" spans="1:34" ht="19.2" customHeight="1">
      <c r="A81" s="927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912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897"/>
      <c r="AC81" s="897"/>
      <c r="AD81" s="511"/>
      <c r="AE81" s="511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167</v>
      </c>
      <c r="D82" s="893" t="s">
        <v>130</v>
      </c>
      <c r="E82" s="893"/>
      <c r="F82" s="259"/>
      <c r="G82" s="126"/>
      <c r="H82" s="162"/>
      <c r="I82" s="163"/>
      <c r="J82" s="126">
        <v>17.571428571428573</v>
      </c>
      <c r="K82" s="126">
        <v>1504.5714285714287</v>
      </c>
      <c r="L82" s="164">
        <f t="shared" ref="L82:O82" si="59">AVERAGE(L70:L81)</f>
        <v>85.809486952675798</v>
      </c>
      <c r="M82" s="126">
        <f t="shared" si="59"/>
        <v>17.714285714285715</v>
      </c>
      <c r="N82" s="126">
        <f t="shared" si="59"/>
        <v>1329.7874864275243</v>
      </c>
      <c r="O82" s="260">
        <f t="shared" si="59"/>
        <v>75.279538065072686</v>
      </c>
      <c r="P82" s="178">
        <f>M82-J82</f>
        <v>0.14285714285714235</v>
      </c>
      <c r="Q82" s="179">
        <f>N82-K82</f>
        <v>-174.78394214390437</v>
      </c>
      <c r="R82" s="245">
        <f>O82/L82</f>
        <v>0.8772868914434786</v>
      </c>
      <c r="S82" s="912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2</v>
      </c>
      <c r="AE82" s="167">
        <f>SUM(AE70:AE81)</f>
        <v>1</v>
      </c>
      <c r="AF82" s="97">
        <f>N82-K82</f>
        <v>-174.78394214390437</v>
      </c>
      <c r="AG82" s="502">
        <f>N82/K82</f>
        <v>0.88383140951316652</v>
      </c>
      <c r="AH82" s="912"/>
    </row>
    <row r="83" spans="1:34" ht="19.2" customHeight="1">
      <c r="A83" s="920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1601.6</v>
      </c>
      <c r="H83" s="140">
        <f t="shared" ref="H83:H94" si="60">F83*G83</f>
        <v>90378.288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89" si="62">G83/W83*60</f>
        <v>1216.4050632911399</v>
      </c>
      <c r="O83" s="257">
        <f t="shared" ref="O83:O89" si="63">N83/M83</f>
        <v>67.578059071729996</v>
      </c>
      <c r="P83" s="105">
        <f t="shared" ref="P83:P85" si="64">M83-J83</f>
        <v>0</v>
      </c>
      <c r="Q83" s="143">
        <f t="shared" ref="Q83:Q85" si="65">O83-L83</f>
        <v>-15.755274261603333</v>
      </c>
      <c r="R83" s="262">
        <f t="shared" ref="R83:R85" si="66">O83/L83</f>
        <v>0.81093670886075997</v>
      </c>
      <c r="S83" s="912">
        <f>R95</f>
        <v>0.87282458933321527</v>
      </c>
      <c r="T83" s="232">
        <v>0.33333333333333331</v>
      </c>
      <c r="U83" s="232">
        <v>0.3881944444444444</v>
      </c>
      <c r="V83" s="498">
        <v>5</v>
      </c>
      <c r="W83" s="495">
        <f t="shared" ref="W83:W93" si="67">(U83-T83)*24*60</f>
        <v>78.999999999999957</v>
      </c>
      <c r="X83" s="104"/>
      <c r="Y83" s="104"/>
      <c r="Z83" s="105"/>
      <c r="AA83" s="105"/>
      <c r="AB83" s="897"/>
      <c r="AC83" s="897"/>
      <c r="AD83" s="511"/>
      <c r="AE83" s="511"/>
      <c r="AF83" s="97">
        <f t="shared" ref="AF83:AF173" si="68">N83-K83</f>
        <v>-283.59493670886013</v>
      </c>
      <c r="AG83" s="502">
        <f t="shared" ref="AG83:AG173" si="69">N83/K83</f>
        <v>0.81093670886075986</v>
      </c>
      <c r="AH83" s="912">
        <f>AG95</f>
        <v>0.85490317275493266</v>
      </c>
    </row>
    <row r="84" spans="1:34" ht="19.2" customHeight="1">
      <c r="A84" s="921"/>
      <c r="B84" s="170" t="s">
        <v>242</v>
      </c>
      <c r="C84" s="508"/>
      <c r="D84" s="263" t="s">
        <v>170</v>
      </c>
      <c r="E84" s="89"/>
      <c r="F84" s="205">
        <v>61.02</v>
      </c>
      <c r="G84" s="91">
        <v>2641</v>
      </c>
      <c r="H84" s="140">
        <f t="shared" si="60"/>
        <v>161153.82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1298.8524590163936</v>
      </c>
      <c r="O84" s="257">
        <f t="shared" si="63"/>
        <v>86.590163934426243</v>
      </c>
      <c r="P84" s="105">
        <f t="shared" si="64"/>
        <v>-1</v>
      </c>
      <c r="Q84" s="143">
        <f t="shared" si="65"/>
        <v>-3.4098360655737565</v>
      </c>
      <c r="R84" s="262">
        <f t="shared" si="66"/>
        <v>0.96211293260473607</v>
      </c>
      <c r="S84" s="912"/>
      <c r="T84" s="232">
        <v>0.40347222222222218</v>
      </c>
      <c r="U84" s="232">
        <v>0.48819444444444438</v>
      </c>
      <c r="V84" s="498">
        <v>22</v>
      </c>
      <c r="W84" s="495">
        <f t="shared" si="67"/>
        <v>121.99999999999997</v>
      </c>
      <c r="X84" s="104">
        <v>0.3923611111111111</v>
      </c>
      <c r="Y84" s="104">
        <v>0.40277777777777773</v>
      </c>
      <c r="Z84" s="105"/>
      <c r="AA84" s="105"/>
      <c r="AB84" s="897"/>
      <c r="AC84" s="897"/>
      <c r="AD84" s="511"/>
      <c r="AE84" s="511"/>
      <c r="AF84" s="97">
        <f t="shared" si="68"/>
        <v>-141.1475409836064</v>
      </c>
      <c r="AG84" s="502">
        <f t="shared" si="69"/>
        <v>0.90198087431693996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1912</v>
      </c>
      <c r="H85" s="140">
        <f t="shared" si="60"/>
        <v>116804.08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1303.6363636363635</v>
      </c>
      <c r="O85" s="257">
        <f t="shared" si="63"/>
        <v>76.684491978609614</v>
      </c>
      <c r="P85" s="105">
        <f t="shared" si="64"/>
        <v>0</v>
      </c>
      <c r="Q85" s="143">
        <f t="shared" si="65"/>
        <v>-8.0213903743315598</v>
      </c>
      <c r="R85" s="262">
        <f t="shared" si="66"/>
        <v>0.90530303030303017</v>
      </c>
      <c r="S85" s="912"/>
      <c r="T85" s="232">
        <v>0.52847222222222212</v>
      </c>
      <c r="U85" s="232">
        <v>0.58958333333333324</v>
      </c>
      <c r="V85" s="498">
        <v>5</v>
      </c>
      <c r="W85" s="495">
        <f t="shared" si="67"/>
        <v>88</v>
      </c>
      <c r="X85" s="104"/>
      <c r="Y85" s="104"/>
      <c r="Z85" s="105"/>
      <c r="AA85" s="105"/>
      <c r="AB85" s="897"/>
      <c r="AC85" s="897"/>
      <c r="AD85" s="511"/>
      <c r="AE85" s="511"/>
      <c r="AF85" s="97">
        <f t="shared" si="68"/>
        <v>-136.36363636363649</v>
      </c>
      <c r="AG85" s="502">
        <f t="shared" si="69"/>
        <v>0.90530303030303017</v>
      </c>
      <c r="AH85" s="912"/>
    </row>
    <row r="86" spans="1:34" ht="19.2" customHeight="1">
      <c r="A86" s="921"/>
      <c r="B86" s="170" t="s">
        <v>241</v>
      </c>
      <c r="C86" s="155"/>
      <c r="D86" s="263" t="s">
        <v>164</v>
      </c>
      <c r="E86" s="89"/>
      <c r="F86" s="205">
        <v>51.44</v>
      </c>
      <c r="G86" s="91">
        <v>1103</v>
      </c>
      <c r="H86" s="140">
        <f t="shared" si="60"/>
        <v>56738.32</v>
      </c>
      <c r="I86" s="498"/>
      <c r="J86" s="157">
        <v>20</v>
      </c>
      <c r="K86" s="107">
        <v>1440</v>
      </c>
      <c r="L86" s="142">
        <f>K86/J86</f>
        <v>72</v>
      </c>
      <c r="M86" s="501">
        <v>21</v>
      </c>
      <c r="N86" s="107">
        <f t="shared" si="62"/>
        <v>1181.7857142857151</v>
      </c>
      <c r="O86" s="257">
        <f t="shared" si="63"/>
        <v>56.275510204081669</v>
      </c>
      <c r="P86" s="105">
        <f>M86-J86</f>
        <v>1</v>
      </c>
      <c r="Q86" s="143">
        <f>O86-L86</f>
        <v>-15.724489795918331</v>
      </c>
      <c r="R86" s="262">
        <f>O86/L86</f>
        <v>0.78160430839002315</v>
      </c>
      <c r="S86" s="912"/>
      <c r="T86" s="232">
        <v>0.59444444444444433</v>
      </c>
      <c r="U86" s="232">
        <v>0.63333333333333319</v>
      </c>
      <c r="V86" s="498">
        <v>7</v>
      </c>
      <c r="W86" s="495">
        <f t="shared" si="67"/>
        <v>55.999999999999957</v>
      </c>
      <c r="X86" s="104"/>
      <c r="Y86" s="104"/>
      <c r="Z86" s="105"/>
      <c r="AA86" s="105"/>
      <c r="AB86" s="897"/>
      <c r="AC86" s="897"/>
      <c r="AD86" s="511">
        <v>1</v>
      </c>
      <c r="AE86" s="511"/>
      <c r="AF86" s="97">
        <f>N86-K86</f>
        <v>-258.21428571428487</v>
      </c>
      <c r="AG86" s="502">
        <f>N86/K86</f>
        <v>0.82068452380952439</v>
      </c>
      <c r="AH86" s="912"/>
    </row>
    <row r="87" spans="1:34" ht="19.2" customHeight="1">
      <c r="A87" s="92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1018.5</v>
      </c>
      <c r="H87" s="140">
        <f t="shared" si="60"/>
        <v>34863.254999999997</v>
      </c>
      <c r="I87" s="498">
        <v>1</v>
      </c>
      <c r="J87" s="157">
        <v>13</v>
      </c>
      <c r="K87" s="107">
        <v>2250</v>
      </c>
      <c r="L87" s="142">
        <f>K87/J87</f>
        <v>173.07692307692307</v>
      </c>
      <c r="M87" s="501">
        <v>13</v>
      </c>
      <c r="N87" s="107">
        <f t="shared" si="62"/>
        <v>2107.2413793103406</v>
      </c>
      <c r="O87" s="257">
        <f t="shared" si="63"/>
        <v>162.09549071618005</v>
      </c>
      <c r="P87" s="105">
        <f>M87-J87</f>
        <v>0</v>
      </c>
      <c r="Q87" s="143">
        <f>O87-L87</f>
        <v>-10.981432360743014</v>
      </c>
      <c r="R87" s="262">
        <f>O87/L87</f>
        <v>0.9365517241379292</v>
      </c>
      <c r="S87" s="912"/>
      <c r="T87" s="232">
        <v>0.64861111111111092</v>
      </c>
      <c r="U87" s="232">
        <v>0.66874999999999984</v>
      </c>
      <c r="V87" s="498">
        <v>22</v>
      </c>
      <c r="W87" s="495">
        <f t="shared" si="67"/>
        <v>29.000000000000057</v>
      </c>
      <c r="X87" s="104">
        <v>0.63750000000000007</v>
      </c>
      <c r="Y87" s="104">
        <v>0.64722222222222225</v>
      </c>
      <c r="Z87" s="105"/>
      <c r="AA87" s="105"/>
      <c r="AB87" s="897"/>
      <c r="AC87" s="897"/>
      <c r="AD87" s="511"/>
      <c r="AE87" s="511"/>
      <c r="AF87" s="97">
        <f>N87-K87</f>
        <v>-142.75862068965944</v>
      </c>
      <c r="AG87" s="502">
        <f>N87/K87</f>
        <v>0.93655172413792909</v>
      </c>
      <c r="AH87" s="912"/>
    </row>
    <row r="88" spans="1:34" ht="19.2" customHeight="1">
      <c r="A88" s="921"/>
      <c r="B88" s="170" t="s">
        <v>241</v>
      </c>
      <c r="C88" s="508"/>
      <c r="D88" s="88" t="s">
        <v>169</v>
      </c>
      <c r="E88" s="89"/>
      <c r="F88" s="205">
        <v>56.43</v>
      </c>
      <c r="G88" s="107">
        <v>218.4</v>
      </c>
      <c r="H88" s="140">
        <f t="shared" si="60"/>
        <v>12324.312</v>
      </c>
      <c r="I88" s="498">
        <v>1</v>
      </c>
      <c r="J88" s="157">
        <v>18</v>
      </c>
      <c r="K88" s="107">
        <v>1500</v>
      </c>
      <c r="L88" s="142">
        <f t="shared" ref="L88:L89" si="70">K88/J88</f>
        <v>83.333333333333329</v>
      </c>
      <c r="M88" s="501">
        <v>18</v>
      </c>
      <c r="N88" s="107">
        <f t="shared" si="62"/>
        <v>1092.0000000000041</v>
      </c>
      <c r="O88" s="257">
        <f t="shared" si="63"/>
        <v>60.666666666666892</v>
      </c>
      <c r="P88" s="105">
        <f t="shared" ref="P88:P89" si="71">M88-J88</f>
        <v>0</v>
      </c>
      <c r="Q88" s="143">
        <f t="shared" ref="Q88:Q89" si="72">O88-L88</f>
        <v>-22.666666666666437</v>
      </c>
      <c r="R88" s="262">
        <f t="shared" ref="R88:R89" si="73">O88/L88</f>
        <v>0.72800000000000276</v>
      </c>
      <c r="S88" s="912"/>
      <c r="T88" s="232">
        <v>0.67361111111111094</v>
      </c>
      <c r="U88" s="232">
        <v>0.68194444444444424</v>
      </c>
      <c r="V88" s="498">
        <v>7</v>
      </c>
      <c r="W88" s="495">
        <f t="shared" si="67"/>
        <v>11.999999999999957</v>
      </c>
      <c r="X88" s="104"/>
      <c r="Y88" s="104"/>
      <c r="Z88" s="105"/>
      <c r="AA88" s="105"/>
      <c r="AB88" s="897"/>
      <c r="AC88" s="897"/>
      <c r="AD88" s="511">
        <v>1</v>
      </c>
      <c r="AE88" s="511"/>
      <c r="AF88" s="97">
        <f>N88-K88</f>
        <v>-407.99999999999591</v>
      </c>
      <c r="AG88" s="502">
        <f>N88/K88</f>
        <v>0.72800000000000276</v>
      </c>
      <c r="AH88" s="912"/>
    </row>
    <row r="89" spans="1:34" ht="19.2" customHeight="1">
      <c r="A89" s="921"/>
      <c r="B89" s="170" t="s">
        <v>238</v>
      </c>
      <c r="C89" s="508"/>
      <c r="D89" s="88" t="s">
        <v>145</v>
      </c>
      <c r="E89" s="89"/>
      <c r="F89" s="205">
        <v>43.14</v>
      </c>
      <c r="G89" s="176">
        <v>294.89999999999998</v>
      </c>
      <c r="H89" s="140">
        <f t="shared" si="60"/>
        <v>12721.985999999999</v>
      </c>
      <c r="I89" s="498">
        <v>1</v>
      </c>
      <c r="J89" s="157">
        <v>17</v>
      </c>
      <c r="K89" s="107">
        <v>1500</v>
      </c>
      <c r="L89" s="142">
        <f t="shared" si="70"/>
        <v>88.235294117647058</v>
      </c>
      <c r="M89" s="501">
        <v>16</v>
      </c>
      <c r="N89" s="107">
        <f t="shared" si="62"/>
        <v>1263.8571428571472</v>
      </c>
      <c r="O89" s="257">
        <f t="shared" si="63"/>
        <v>78.991071428571701</v>
      </c>
      <c r="P89" s="105">
        <f t="shared" si="71"/>
        <v>-1</v>
      </c>
      <c r="Q89" s="143">
        <f t="shared" si="72"/>
        <v>-9.2442226890753574</v>
      </c>
      <c r="R89" s="262">
        <f t="shared" si="73"/>
        <v>0.89523214285714592</v>
      </c>
      <c r="S89" s="912"/>
      <c r="T89" s="232">
        <v>0.68611111111111089</v>
      </c>
      <c r="U89" s="232">
        <v>0.69583333333333308</v>
      </c>
      <c r="V89" s="498">
        <v>6</v>
      </c>
      <c r="W89" s="495">
        <f t="shared" si="67"/>
        <v>13.99999999999995</v>
      </c>
      <c r="X89" s="104"/>
      <c r="Y89" s="104"/>
      <c r="Z89" s="105"/>
      <c r="AA89" s="105"/>
      <c r="AB89" s="897"/>
      <c r="AC89" s="897"/>
      <c r="AD89" s="511"/>
      <c r="AE89" s="511"/>
      <c r="AF89" s="97">
        <f>N89-K89</f>
        <v>-236.14285714285279</v>
      </c>
      <c r="AG89" s="502">
        <f>N89/K89</f>
        <v>0.84257142857143152</v>
      </c>
      <c r="AH89" s="912"/>
    </row>
    <row r="90" spans="1:34" ht="19.2" customHeight="1">
      <c r="A90" s="921"/>
      <c r="B90" s="170">
        <v>0</v>
      </c>
      <c r="C90" s="508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501"/>
      <c r="N90" s="107"/>
      <c r="O90" s="257"/>
      <c r="P90" s="105"/>
      <c r="Q90" s="143"/>
      <c r="R90" s="262"/>
      <c r="S90" s="912"/>
      <c r="T90" s="232"/>
      <c r="U90" s="232"/>
      <c r="V90" s="498"/>
      <c r="W90" s="495">
        <f t="shared" si="67"/>
        <v>0</v>
      </c>
      <c r="X90" s="265"/>
      <c r="Y90" s="265"/>
      <c r="Z90" s="105"/>
      <c r="AA90" s="105"/>
      <c r="AB90" s="897"/>
      <c r="AC90" s="897"/>
      <c r="AD90" s="511"/>
      <c r="AE90" s="511"/>
      <c r="AF90" s="97">
        <f t="shared" si="68"/>
        <v>0</v>
      </c>
      <c r="AG90" s="502" t="e">
        <f t="shared" si="69"/>
        <v>#DIV/0!</v>
      </c>
      <c r="AH90" s="912"/>
    </row>
    <row r="91" spans="1:34" ht="19.2" customHeight="1">
      <c r="A91" s="921"/>
      <c r="B91" s="170">
        <v>0</v>
      </c>
      <c r="C91" s="508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501"/>
      <c r="N91" s="107"/>
      <c r="O91" s="257"/>
      <c r="P91" s="105"/>
      <c r="Q91" s="143"/>
      <c r="R91" s="262"/>
      <c r="S91" s="913"/>
      <c r="T91" s="232"/>
      <c r="U91" s="232"/>
      <c r="V91" s="498"/>
      <c r="W91" s="495">
        <f t="shared" si="67"/>
        <v>0</v>
      </c>
      <c r="X91" s="177"/>
      <c r="Y91" s="177"/>
      <c r="Z91" s="105"/>
      <c r="AA91" s="105"/>
      <c r="AB91" s="897"/>
      <c r="AC91" s="897"/>
      <c r="AD91" s="511"/>
      <c r="AE91" s="511"/>
      <c r="AF91" s="97">
        <f t="shared" si="68"/>
        <v>0</v>
      </c>
      <c r="AG91" s="502" t="e">
        <f t="shared" si="69"/>
        <v>#DIV/0!</v>
      </c>
      <c r="AH91" s="913"/>
    </row>
    <row r="92" spans="1:34" ht="19.2" customHeight="1">
      <c r="A92" s="921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897"/>
      <c r="AC92" s="897"/>
      <c r="AD92" s="511"/>
      <c r="AE92" s="511"/>
      <c r="AF92" s="97">
        <f t="shared" si="68"/>
        <v>0</v>
      </c>
      <c r="AG92" s="502" t="e">
        <f t="shared" si="69"/>
        <v>#DIV/0!</v>
      </c>
      <c r="AH92" s="913"/>
    </row>
    <row r="93" spans="1:34" ht="19.2" customHeight="1">
      <c r="A93" s="921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922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897"/>
      <c r="AC93" s="897"/>
      <c r="AD93" s="511"/>
      <c r="AE93" s="511"/>
      <c r="AF93" s="97">
        <f t="shared" si="68"/>
        <v>0</v>
      </c>
      <c r="AG93" s="502" t="e">
        <f t="shared" si="69"/>
        <v>#DIV/0!</v>
      </c>
      <c r="AH93" s="913"/>
    </row>
    <row r="94" spans="1:34" ht="19.2" customHeight="1">
      <c r="A94" s="921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922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897"/>
      <c r="AC94" s="897"/>
      <c r="AD94" s="511"/>
      <c r="AE94" s="511"/>
      <c r="AF94" s="97">
        <f t="shared" si="68"/>
        <v>0</v>
      </c>
      <c r="AG94" s="502" t="e">
        <f t="shared" si="69"/>
        <v>#DIV/0!</v>
      </c>
      <c r="AH94" s="913"/>
    </row>
    <row r="95" spans="1:34" ht="19.2" customHeight="1">
      <c r="A95" s="921"/>
      <c r="B95" s="274">
        <v>0</v>
      </c>
      <c r="C95" s="160" t="s">
        <v>176</v>
      </c>
      <c r="D95" s="893" t="s">
        <v>130</v>
      </c>
      <c r="E95" s="893"/>
      <c r="F95" s="121"/>
      <c r="G95" s="122"/>
      <c r="H95" s="275"/>
      <c r="I95" s="163"/>
      <c r="J95" s="276">
        <v>17</v>
      </c>
      <c r="K95" s="276">
        <v>1581.4285714285713</v>
      </c>
      <c r="L95" s="277">
        <f t="shared" ref="L95:O95" si="74">AVERAGE(L83:L94)</f>
        <v>96.383538030596853</v>
      </c>
      <c r="M95" s="276">
        <f t="shared" si="74"/>
        <v>16.857142857142858</v>
      </c>
      <c r="N95" s="276">
        <f t="shared" si="74"/>
        <v>1351.9683031995862</v>
      </c>
      <c r="O95" s="277">
        <f t="shared" si="74"/>
        <v>84.125922000038031</v>
      </c>
      <c r="P95" s="278">
        <f>M95-J95</f>
        <v>-0.14285714285714235</v>
      </c>
      <c r="Q95" s="279">
        <f t="shared" ref="Q95:Q101" si="75">O95-L95</f>
        <v>-12.257616030558822</v>
      </c>
      <c r="R95" s="280">
        <f>O95/L95</f>
        <v>0.87282458933321527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2</v>
      </c>
      <c r="AE95" s="167">
        <f>SUM(AE83:AE94)</f>
        <v>0</v>
      </c>
      <c r="AF95" s="127">
        <f t="shared" si="68"/>
        <v>-229.46026822898511</v>
      </c>
      <c r="AG95" s="503">
        <f t="shared" si="69"/>
        <v>0.85490317275493266</v>
      </c>
      <c r="AH95" s="913"/>
    </row>
    <row r="96" spans="1:34" ht="19.2" customHeight="1">
      <c r="A96" s="923" t="s">
        <v>177</v>
      </c>
      <c r="B96" s="498" t="s">
        <v>242</v>
      </c>
      <c r="C96" s="155"/>
      <c r="D96" s="156" t="s">
        <v>173</v>
      </c>
      <c r="E96" s="89"/>
      <c r="F96" s="90">
        <v>69.260000000000005</v>
      </c>
      <c r="G96" s="91">
        <v>1473</v>
      </c>
      <c r="H96" s="92">
        <f t="shared" ref="H96:H105" si="76">F96*G96</f>
        <v>102019.98000000001</v>
      </c>
      <c r="I96" s="498">
        <v>1</v>
      </c>
      <c r="J96" s="94">
        <v>20</v>
      </c>
      <c r="K96" s="91">
        <v>1385</v>
      </c>
      <c r="L96" s="95">
        <f t="shared" ref="L96:L101" si="77">K96/J96</f>
        <v>69.25</v>
      </c>
      <c r="M96" s="496">
        <v>20</v>
      </c>
      <c r="N96" s="91">
        <f t="shared" ref="N96:N101" si="78">G96/W96*60</f>
        <v>1262.5714285714289</v>
      </c>
      <c r="O96" s="95">
        <f t="shared" ref="O96:O101" si="79">N96/M96</f>
        <v>63.128571428571448</v>
      </c>
      <c r="P96" s="97">
        <f t="shared" ref="P96:P101" si="80">M96-J96</f>
        <v>0</v>
      </c>
      <c r="Q96" s="98">
        <f t="shared" si="75"/>
        <v>-6.1214285714285523</v>
      </c>
      <c r="R96" s="502">
        <f t="shared" ref="R96:R101" si="81">O96/L96</f>
        <v>0.91160391954615805</v>
      </c>
      <c r="S96" s="912">
        <f>R108</f>
        <v>0.88012623289784164</v>
      </c>
      <c r="T96" s="101">
        <v>0.33333333333333331</v>
      </c>
      <c r="U96" s="101">
        <v>0.38194444444444442</v>
      </c>
      <c r="V96" s="511">
        <v>5</v>
      </c>
      <c r="W96" s="146">
        <f t="shared" ref="W96:W133" si="82">(U96-T96)*24*60</f>
        <v>69.999999999999986</v>
      </c>
      <c r="X96" s="154"/>
      <c r="Y96" s="154"/>
      <c r="Z96" s="105"/>
      <c r="AA96" s="105"/>
      <c r="AB96" s="897"/>
      <c r="AC96" s="897"/>
      <c r="AD96" s="511"/>
      <c r="AE96" s="511"/>
      <c r="AF96" s="105">
        <f t="shared" si="68"/>
        <v>-122.4285714285711</v>
      </c>
      <c r="AG96" s="505">
        <f t="shared" si="69"/>
        <v>0.91160391954615805</v>
      </c>
      <c r="AH96" s="896">
        <f>AG108</f>
        <v>0.88524248469603661</v>
      </c>
    </row>
    <row r="97" spans="1:34" s="290" customFormat="1" ht="19.2" customHeight="1">
      <c r="A97" s="923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2914</v>
      </c>
      <c r="H97" s="285">
        <f t="shared" si="76"/>
        <v>84835.71865443424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1128</v>
      </c>
      <c r="O97" s="95">
        <f t="shared" si="79"/>
        <v>56.4</v>
      </c>
      <c r="P97" s="97">
        <f t="shared" si="80"/>
        <v>0</v>
      </c>
      <c r="Q97" s="98">
        <f t="shared" si="75"/>
        <v>-12.850000000000001</v>
      </c>
      <c r="R97" s="502">
        <f t="shared" si="81"/>
        <v>0.81444043321299642</v>
      </c>
      <c r="S97" s="912"/>
      <c r="T97" s="286">
        <v>0.3972222222222222</v>
      </c>
      <c r="U97" s="286">
        <v>0.50486111111111109</v>
      </c>
      <c r="V97" s="287">
        <v>22</v>
      </c>
      <c r="W97" s="146">
        <f t="shared" si="82"/>
        <v>155</v>
      </c>
      <c r="X97" s="104">
        <v>0.38611111111111113</v>
      </c>
      <c r="Y97" s="104">
        <v>0.39583333333333331</v>
      </c>
      <c r="Z97" s="105"/>
      <c r="AA97" s="105"/>
      <c r="AB97" s="897"/>
      <c r="AC97" s="897"/>
      <c r="AD97" s="287"/>
      <c r="AE97" s="287"/>
      <c r="AF97" s="288">
        <f t="shared" si="68"/>
        <v>-257</v>
      </c>
      <c r="AG97" s="289">
        <f t="shared" si="69"/>
        <v>0.81444043321299642</v>
      </c>
      <c r="AH97" s="896"/>
    </row>
    <row r="98" spans="1:34" s="293" customFormat="1" ht="19.2" customHeight="1">
      <c r="A98" s="923"/>
      <c r="B98" s="498" t="s">
        <v>239</v>
      </c>
      <c r="C98" s="108"/>
      <c r="D98" s="88" t="s">
        <v>174</v>
      </c>
      <c r="E98" s="138"/>
      <c r="F98" s="283">
        <v>68.88</v>
      </c>
      <c r="G98" s="107">
        <v>949</v>
      </c>
      <c r="H98" s="285">
        <f t="shared" si="76"/>
        <v>65367.119999999995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1294.090909090909</v>
      </c>
      <c r="O98" s="95">
        <f t="shared" si="79"/>
        <v>76.122994652406419</v>
      </c>
      <c r="P98" s="97">
        <f t="shared" si="80"/>
        <v>0</v>
      </c>
      <c r="Q98" s="98">
        <f t="shared" si="75"/>
        <v>-8.582887700534755</v>
      </c>
      <c r="R98" s="502">
        <f t="shared" si="81"/>
        <v>0.89867424242424243</v>
      </c>
      <c r="S98" s="912"/>
      <c r="T98" s="101">
        <v>0.5444444444444444</v>
      </c>
      <c r="U98" s="101">
        <v>0.57499999999999996</v>
      </c>
      <c r="V98" s="511">
        <v>4</v>
      </c>
      <c r="W98" s="146">
        <f t="shared" si="82"/>
        <v>44</v>
      </c>
      <c r="X98" s="291"/>
      <c r="Y98" s="291"/>
      <c r="Z98" s="292"/>
      <c r="AA98" s="292"/>
      <c r="AB98" s="897"/>
      <c r="AC98" s="897"/>
      <c r="AD98" s="511"/>
      <c r="AE98" s="511"/>
      <c r="AF98" s="288">
        <f t="shared" si="68"/>
        <v>-145.90909090909099</v>
      </c>
      <c r="AG98" s="505">
        <f t="shared" si="69"/>
        <v>0.89867424242424232</v>
      </c>
      <c r="AH98" s="896"/>
    </row>
    <row r="99" spans="1:34" ht="19.2" customHeight="1">
      <c r="A99" s="923"/>
      <c r="B99" s="498" t="s">
        <v>241</v>
      </c>
      <c r="C99" s="136"/>
      <c r="D99" s="137" t="s">
        <v>164</v>
      </c>
      <c r="E99" s="138"/>
      <c r="F99" s="283">
        <v>51.44</v>
      </c>
      <c r="G99" s="107">
        <v>1103</v>
      </c>
      <c r="H99" s="285">
        <f t="shared" si="76"/>
        <v>56738.32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1181.7857142857151</v>
      </c>
      <c r="O99" s="95">
        <f t="shared" si="79"/>
        <v>56.275510204081669</v>
      </c>
      <c r="P99" s="97">
        <f t="shared" si="80"/>
        <v>1</v>
      </c>
      <c r="Q99" s="98">
        <f t="shared" si="75"/>
        <v>-15.724489795918331</v>
      </c>
      <c r="R99" s="502">
        <f t="shared" si="81"/>
        <v>0.78160430839002315</v>
      </c>
      <c r="S99" s="912"/>
      <c r="T99" s="101">
        <v>0.57986111111111105</v>
      </c>
      <c r="U99" s="101">
        <v>0.61874999999999991</v>
      </c>
      <c r="V99" s="511">
        <v>7</v>
      </c>
      <c r="W99" s="146">
        <f t="shared" si="82"/>
        <v>55.999999999999957</v>
      </c>
      <c r="X99" s="254"/>
      <c r="Y99" s="254"/>
      <c r="Z99" s="189"/>
      <c r="AA99" s="189"/>
      <c r="AB99" s="897"/>
      <c r="AC99" s="897"/>
      <c r="AD99" s="511"/>
      <c r="AE99" s="511"/>
      <c r="AF99" s="288">
        <f t="shared" si="68"/>
        <v>-258.21428571428487</v>
      </c>
      <c r="AG99" s="289">
        <f t="shared" si="69"/>
        <v>0.82068452380952439</v>
      </c>
      <c r="AH99" s="896"/>
    </row>
    <row r="100" spans="1:34" s="293" customFormat="1" ht="19.2" customHeight="1">
      <c r="A100" s="923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1122</v>
      </c>
      <c r="H100" s="285">
        <f t="shared" si="76"/>
        <v>66803.88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1246.6666666666674</v>
      </c>
      <c r="O100" s="95">
        <f t="shared" si="79"/>
        <v>69.259259259259295</v>
      </c>
      <c r="P100" s="97">
        <f t="shared" si="80"/>
        <v>0</v>
      </c>
      <c r="Q100" s="98">
        <f t="shared" si="75"/>
        <v>-7.6851851851851478</v>
      </c>
      <c r="R100" s="502">
        <f t="shared" si="81"/>
        <v>0.90012033694344207</v>
      </c>
      <c r="S100" s="912"/>
      <c r="T100" s="286">
        <v>0.63402777777777763</v>
      </c>
      <c r="U100" s="286">
        <v>0.67152777777777761</v>
      </c>
      <c r="V100" s="287">
        <v>22</v>
      </c>
      <c r="W100" s="146">
        <f t="shared" si="82"/>
        <v>53.999999999999972</v>
      </c>
      <c r="X100" s="294">
        <v>0.62361111111111112</v>
      </c>
      <c r="Y100" s="294">
        <v>0.6333333333333333</v>
      </c>
      <c r="Z100" s="292"/>
      <c r="AA100" s="292"/>
      <c r="AB100" s="897"/>
      <c r="AC100" s="897"/>
      <c r="AD100" s="511">
        <v>1</v>
      </c>
      <c r="AE100" s="511"/>
      <c r="AF100" s="288">
        <f t="shared" si="68"/>
        <v>-138.33333333333258</v>
      </c>
      <c r="AG100" s="505">
        <f t="shared" si="69"/>
        <v>0.90012033694344218</v>
      </c>
      <c r="AH100" s="896"/>
    </row>
    <row r="101" spans="1:34" s="293" customFormat="1" ht="19.2" customHeight="1">
      <c r="A101" s="923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1373</v>
      </c>
      <c r="H101" s="285">
        <f t="shared" si="76"/>
        <v>38800.980000000003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1176.8571428571418</v>
      </c>
      <c r="O101" s="95">
        <f t="shared" si="79"/>
        <v>61.939849624060095</v>
      </c>
      <c r="P101" s="97">
        <f t="shared" si="80"/>
        <v>0</v>
      </c>
      <c r="Q101" s="98">
        <f t="shared" si="75"/>
        <v>-1.2180451127820078</v>
      </c>
      <c r="R101" s="502">
        <f t="shared" si="81"/>
        <v>0.98071428571428487</v>
      </c>
      <c r="S101" s="912"/>
      <c r="T101" s="286">
        <v>0.67638888888888871</v>
      </c>
      <c r="U101" s="101">
        <v>0.72499999999999987</v>
      </c>
      <c r="V101" s="287">
        <v>7</v>
      </c>
      <c r="W101" s="146">
        <f t="shared" si="82"/>
        <v>70.000000000000071</v>
      </c>
      <c r="X101" s="295"/>
      <c r="Y101" s="295"/>
      <c r="Z101" s="292"/>
      <c r="AA101" s="292"/>
      <c r="AB101" s="897"/>
      <c r="AC101" s="897"/>
      <c r="AD101" s="511"/>
      <c r="AE101" s="511"/>
      <c r="AF101" s="288">
        <f t="shared" si="68"/>
        <v>-23.142857142858247</v>
      </c>
      <c r="AG101" s="289">
        <f t="shared" si="69"/>
        <v>0.98071428571428476</v>
      </c>
      <c r="AH101" s="896"/>
    </row>
    <row r="102" spans="1:34" s="293" customFormat="1" ht="19.2" customHeight="1">
      <c r="A102" s="923"/>
      <c r="B102" s="498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498"/>
      <c r="J102" s="94"/>
      <c r="K102" s="91"/>
      <c r="L102" s="95"/>
      <c r="M102" s="157"/>
      <c r="N102" s="91"/>
      <c r="O102" s="95"/>
      <c r="P102" s="97"/>
      <c r="Q102" s="98"/>
      <c r="R102" s="502"/>
      <c r="S102" s="912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897"/>
      <c r="AC102" s="897"/>
      <c r="AD102" s="511"/>
      <c r="AE102" s="511"/>
      <c r="AF102" s="288">
        <f t="shared" si="68"/>
        <v>0</v>
      </c>
      <c r="AG102" s="505" t="e">
        <f t="shared" si="69"/>
        <v>#DIV/0!</v>
      </c>
      <c r="AH102" s="896"/>
    </row>
    <row r="103" spans="1:34" s="293" customFormat="1" ht="19.2" customHeight="1">
      <c r="A103" s="923"/>
      <c r="B103" s="498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02"/>
      <c r="S103" s="912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897"/>
      <c r="AC103" s="897"/>
      <c r="AD103" s="511"/>
      <c r="AE103" s="511"/>
      <c r="AF103" s="105">
        <f t="shared" si="68"/>
        <v>0</v>
      </c>
      <c r="AG103" s="505" t="e">
        <f t="shared" si="69"/>
        <v>#DIV/0!</v>
      </c>
      <c r="AH103" s="896"/>
    </row>
    <row r="104" spans="1:34" s="293" customFormat="1" ht="19.2" customHeight="1">
      <c r="A104" s="923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913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897"/>
      <c r="AC104" s="897"/>
      <c r="AD104" s="511"/>
      <c r="AE104" s="511"/>
      <c r="AF104" s="288">
        <f t="shared" si="68"/>
        <v>0</v>
      </c>
      <c r="AG104" s="289" t="e">
        <f t="shared" si="69"/>
        <v>#DIV/0!</v>
      </c>
      <c r="AH104" s="896"/>
    </row>
    <row r="105" spans="1:34" s="293" customFormat="1" ht="19.2" customHeight="1">
      <c r="A105" s="923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913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897"/>
      <c r="AC105" s="897"/>
      <c r="AD105" s="511"/>
      <c r="AE105" s="511"/>
      <c r="AF105" s="105">
        <f t="shared" si="68"/>
        <v>0</v>
      </c>
      <c r="AG105" s="505" t="e">
        <f t="shared" si="69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922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897"/>
      <c r="AC106" s="897"/>
      <c r="AD106" s="511"/>
      <c r="AE106" s="511"/>
      <c r="AF106" s="105">
        <f t="shared" si="68"/>
        <v>0</v>
      </c>
      <c r="AG106" s="505" t="e">
        <f t="shared" si="69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922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897"/>
      <c r="AC107" s="897"/>
      <c r="AD107" s="511"/>
      <c r="AE107" s="511"/>
      <c r="AF107" s="292"/>
      <c r="AG107" s="505"/>
      <c r="AH107" s="896"/>
    </row>
    <row r="108" spans="1:34" ht="19.2" customHeight="1">
      <c r="A108" s="923"/>
      <c r="B108" s="170">
        <v>0</v>
      </c>
      <c r="C108" s="160" t="s">
        <v>180</v>
      </c>
      <c r="D108" s="893" t="s">
        <v>130</v>
      </c>
      <c r="E108" s="893"/>
      <c r="F108" s="301"/>
      <c r="G108" s="126"/>
      <c r="H108" s="162"/>
      <c r="I108" s="163"/>
      <c r="J108" s="126">
        <v>19</v>
      </c>
      <c r="K108" s="126">
        <v>1372.5</v>
      </c>
      <c r="L108" s="164">
        <f t="shared" ref="L108:O108" si="83">AVERAGE(L96:L107)</f>
        <v>72.551370255704612</v>
      </c>
      <c r="M108" s="126">
        <f t="shared" si="83"/>
        <v>19.166666666666668</v>
      </c>
      <c r="N108" s="126">
        <f t="shared" si="83"/>
        <v>1214.9953102453103</v>
      </c>
      <c r="O108" s="164">
        <f t="shared" si="83"/>
        <v>63.854364194729818</v>
      </c>
      <c r="P108" s="105">
        <f t="shared" ref="P108:P116" si="84">M108-J108</f>
        <v>0.16666666666666785</v>
      </c>
      <c r="Q108" s="143">
        <f t="shared" ref="Q108:Q116" si="85">O108-L108</f>
        <v>-8.6970060609747932</v>
      </c>
      <c r="R108" s="165">
        <f t="shared" ref="R108:R116" si="86">O108/L108</f>
        <v>0.88012623289784164</v>
      </c>
      <c r="S108" s="913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8"/>
        <v>-157.50468975468971</v>
      </c>
      <c r="AG108" s="505">
        <f t="shared" si="69"/>
        <v>0.88524248469603661</v>
      </c>
      <c r="AH108" s="896"/>
    </row>
    <row r="109" spans="1:34" ht="19.2" customHeight="1">
      <c r="A109" s="914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1583</v>
      </c>
      <c r="H109" s="92">
        <f t="shared" ref="H109:H119" si="87">F109*G109</f>
        <v>47435.376121463072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1117.4117647058822</v>
      </c>
      <c r="O109" s="95">
        <f t="shared" ref="O109:O116" si="89">N109/M109</f>
        <v>62.078431372549012</v>
      </c>
      <c r="P109" s="97">
        <f t="shared" si="84"/>
        <v>0</v>
      </c>
      <c r="Q109" s="98">
        <f t="shared" si="85"/>
        <v>-4.5882352941176592</v>
      </c>
      <c r="R109" s="502">
        <f t="shared" si="86"/>
        <v>0.93117647058823516</v>
      </c>
      <c r="S109" s="917">
        <f>R121</f>
        <v>0.93280530618198898</v>
      </c>
      <c r="T109" s="303">
        <v>0.5</v>
      </c>
      <c r="U109" s="303">
        <v>0.55902777777777779</v>
      </c>
      <c r="V109" s="304">
        <v>5</v>
      </c>
      <c r="W109" s="495">
        <f t="shared" si="82"/>
        <v>85.000000000000014</v>
      </c>
      <c r="X109" s="104"/>
      <c r="Y109" s="104"/>
      <c r="Z109" s="105"/>
      <c r="AA109" s="105"/>
      <c r="AB109" s="897"/>
      <c r="AC109" s="897"/>
      <c r="AD109" s="511"/>
      <c r="AE109" s="511"/>
      <c r="AF109" s="97">
        <f t="shared" si="68"/>
        <v>-82.588235294117794</v>
      </c>
      <c r="AG109" s="190">
        <f t="shared" si="69"/>
        <v>0.93117647058823516</v>
      </c>
      <c r="AH109" s="896">
        <f>AG121</f>
        <v>0.89739841371897133</v>
      </c>
    </row>
    <row r="110" spans="1:34" ht="19.2" customHeight="1">
      <c r="A110" s="915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906</v>
      </c>
      <c r="H110" s="92">
        <f t="shared" si="87"/>
        <v>51125.58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1208</v>
      </c>
      <c r="O110" s="95">
        <f t="shared" si="89"/>
        <v>60.4</v>
      </c>
      <c r="P110" s="97">
        <f t="shared" si="84"/>
        <v>-1</v>
      </c>
      <c r="Q110" s="98">
        <f t="shared" si="85"/>
        <v>-5.5523809523809504</v>
      </c>
      <c r="R110" s="502">
        <f t="shared" si="86"/>
        <v>0.91581227436823109</v>
      </c>
      <c r="S110" s="903"/>
      <c r="T110" s="303">
        <v>0.56388888888888888</v>
      </c>
      <c r="U110" s="303">
        <v>0.59513888888888888</v>
      </c>
      <c r="V110" s="304">
        <v>7</v>
      </c>
      <c r="W110" s="495">
        <f t="shared" si="82"/>
        <v>45</v>
      </c>
      <c r="X110" s="265"/>
      <c r="Y110" s="265"/>
      <c r="Z110" s="105"/>
      <c r="AA110" s="105"/>
      <c r="AB110" s="897"/>
      <c r="AC110" s="897"/>
      <c r="AD110" s="511"/>
      <c r="AE110" s="511"/>
      <c r="AF110" s="97">
        <f t="shared" si="68"/>
        <v>-177</v>
      </c>
      <c r="AG110" s="190">
        <f t="shared" si="69"/>
        <v>0.87220216606498191</v>
      </c>
      <c r="AH110" s="896"/>
    </row>
    <row r="111" spans="1:34" ht="19.2" customHeight="1">
      <c r="A111" s="915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1024</v>
      </c>
      <c r="H111" s="92">
        <f t="shared" si="87"/>
        <v>56893.440000000002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1335.6521739130435</v>
      </c>
      <c r="O111" s="95">
        <f t="shared" si="89"/>
        <v>83.478260869565219</v>
      </c>
      <c r="P111" s="97">
        <f t="shared" si="84"/>
        <v>0</v>
      </c>
      <c r="Q111" s="98">
        <f t="shared" si="85"/>
        <v>-6.5217391304347814</v>
      </c>
      <c r="R111" s="502">
        <f t="shared" si="86"/>
        <v>0.92753623188405798</v>
      </c>
      <c r="S111" s="903"/>
      <c r="T111" s="303">
        <v>0.70833333333333337</v>
      </c>
      <c r="U111" s="303">
        <v>0.74027777777777781</v>
      </c>
      <c r="V111" s="304">
        <v>5</v>
      </c>
      <c r="W111" s="495">
        <f t="shared" si="82"/>
        <v>46</v>
      </c>
      <c r="X111" s="104"/>
      <c r="Y111" s="104"/>
      <c r="Z111" s="105"/>
      <c r="AA111" s="105"/>
      <c r="AB111" s="897"/>
      <c r="AC111" s="897"/>
      <c r="AD111" s="511"/>
      <c r="AE111" s="511"/>
      <c r="AF111" s="97">
        <f t="shared" si="68"/>
        <v>-104.3478260869565</v>
      </c>
      <c r="AG111" s="190">
        <f t="shared" si="69"/>
        <v>0.92753623188405798</v>
      </c>
      <c r="AH111" s="896"/>
    </row>
    <row r="112" spans="1:34" ht="19.2" customHeight="1">
      <c r="A112" s="915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1242</v>
      </c>
      <c r="H112" s="92">
        <f t="shared" si="87"/>
        <v>72247.14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1307.3684210526326</v>
      </c>
      <c r="O112" s="95">
        <f t="shared" si="89"/>
        <v>100.56680161943328</v>
      </c>
      <c r="P112" s="97">
        <f t="shared" si="84"/>
        <v>-1</v>
      </c>
      <c r="Q112" s="98">
        <f t="shared" si="85"/>
        <v>-2.2903412377095833</v>
      </c>
      <c r="R112" s="502">
        <f t="shared" si="86"/>
        <v>0.97773279352226794</v>
      </c>
      <c r="S112" s="903"/>
      <c r="T112" s="303">
        <v>0.74375000000000002</v>
      </c>
      <c r="U112" s="303">
        <v>0.78333333333333333</v>
      </c>
      <c r="V112" s="304">
        <v>5</v>
      </c>
      <c r="W112" s="495">
        <f t="shared" si="82"/>
        <v>56.999999999999957</v>
      </c>
      <c r="X112" s="291"/>
      <c r="Y112" s="291"/>
      <c r="Z112" s="105"/>
      <c r="AA112" s="105"/>
      <c r="AB112" s="897"/>
      <c r="AC112" s="897"/>
      <c r="AD112" s="511"/>
      <c r="AE112" s="511"/>
      <c r="AF112" s="97">
        <f t="shared" si="68"/>
        <v>-132.63157894736742</v>
      </c>
      <c r="AG112" s="190">
        <f t="shared" si="69"/>
        <v>0.90789473684210598</v>
      </c>
      <c r="AH112" s="896"/>
    </row>
    <row r="113" spans="1:34" s="293" customFormat="1" ht="19.2" customHeight="1">
      <c r="A113" s="915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1265</v>
      </c>
      <c r="H113" s="92">
        <f t="shared" si="87"/>
        <v>68423.850000000006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1308.6206896551735</v>
      </c>
      <c r="O113" s="95">
        <f t="shared" si="89"/>
        <v>100.66312997347488</v>
      </c>
      <c r="P113" s="97">
        <f t="shared" si="84"/>
        <v>-1</v>
      </c>
      <c r="Q113" s="98">
        <f t="shared" si="85"/>
        <v>-2.1940128836679804</v>
      </c>
      <c r="R113" s="502">
        <f t="shared" si="86"/>
        <v>0.9786693191865613</v>
      </c>
      <c r="S113" s="903"/>
      <c r="T113" s="303">
        <v>0.78749999999999998</v>
      </c>
      <c r="U113" s="303">
        <v>0.82777777777777772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897"/>
      <c r="AC113" s="897"/>
      <c r="AD113" s="296"/>
      <c r="AE113" s="296">
        <v>1</v>
      </c>
      <c r="AF113" s="97">
        <f t="shared" si="68"/>
        <v>-131.37931034482654</v>
      </c>
      <c r="AG113" s="190">
        <f t="shared" si="69"/>
        <v>0.90876436781609271</v>
      </c>
      <c r="AH113" s="896"/>
    </row>
    <row r="114" spans="1:34" s="293" customFormat="1" ht="19.2" customHeight="1">
      <c r="A114" s="915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1010</v>
      </c>
      <c r="H114" s="92">
        <f t="shared" si="87"/>
        <v>56994.3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1289.3617021276598</v>
      </c>
      <c r="O114" s="95">
        <f t="shared" si="89"/>
        <v>75.844806007509405</v>
      </c>
      <c r="P114" s="97">
        <f t="shared" si="84"/>
        <v>1</v>
      </c>
      <c r="Q114" s="98">
        <f t="shared" si="85"/>
        <v>-17.905193992490595</v>
      </c>
      <c r="R114" s="502">
        <f t="shared" si="86"/>
        <v>0.80901126408010027</v>
      </c>
      <c r="S114" s="903"/>
      <c r="T114" s="303">
        <v>0.84375</v>
      </c>
      <c r="U114" s="303">
        <v>0.87638888888888888</v>
      </c>
      <c r="V114" s="304">
        <v>23</v>
      </c>
      <c r="W114" s="495">
        <f t="shared" si="82"/>
        <v>46.999999999999993</v>
      </c>
      <c r="X114" s="291">
        <v>0.83194444444444438</v>
      </c>
      <c r="Y114" s="291">
        <v>0.84305555555555556</v>
      </c>
      <c r="Z114" s="292"/>
      <c r="AA114" s="292"/>
      <c r="AB114" s="897"/>
      <c r="AC114" s="897"/>
      <c r="AD114" s="296">
        <v>1</v>
      </c>
      <c r="AE114" s="296"/>
      <c r="AF114" s="97">
        <f t="shared" si="68"/>
        <v>-210.63829787234022</v>
      </c>
      <c r="AG114" s="190">
        <f t="shared" si="69"/>
        <v>0.85957446808510651</v>
      </c>
      <c r="AH114" s="896"/>
    </row>
    <row r="115" spans="1:34" s="293" customFormat="1" ht="19.2" customHeight="1">
      <c r="A115" s="915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1267</v>
      </c>
      <c r="H115" s="92">
        <f t="shared" si="87"/>
        <v>68532.03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1310.6896551724146</v>
      </c>
      <c r="O115" s="95">
        <f t="shared" si="89"/>
        <v>68.983666061706032</v>
      </c>
      <c r="P115" s="97">
        <f t="shared" si="84"/>
        <v>0</v>
      </c>
      <c r="Q115" s="98">
        <f t="shared" si="85"/>
        <v>-6.8058076225044886</v>
      </c>
      <c r="R115" s="502">
        <f t="shared" si="86"/>
        <v>0.91020114942528796</v>
      </c>
      <c r="S115" s="903"/>
      <c r="T115" s="303">
        <v>0.88124999999999998</v>
      </c>
      <c r="U115" s="303">
        <v>0.92152777777777772</v>
      </c>
      <c r="V115" s="304">
        <v>7</v>
      </c>
      <c r="W115" s="495">
        <f t="shared" si="82"/>
        <v>57.999999999999957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8"/>
        <v>-129.31034482758537</v>
      </c>
      <c r="AG115" s="190">
        <f t="shared" si="69"/>
        <v>0.91020114942528796</v>
      </c>
      <c r="AH115" s="896"/>
    </row>
    <row r="116" spans="1:34" s="293" customFormat="1" ht="19.2" customHeight="1">
      <c r="A116" s="915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1456</v>
      </c>
      <c r="H116" s="92">
        <f t="shared" si="87"/>
        <v>74343.360000000001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1303.8805970149238</v>
      </c>
      <c r="O116" s="95">
        <f t="shared" si="89"/>
        <v>93.134328358208833</v>
      </c>
      <c r="P116" s="97">
        <f t="shared" si="84"/>
        <v>-2</v>
      </c>
      <c r="Q116" s="98">
        <f t="shared" si="85"/>
        <v>-0.61567164179116673</v>
      </c>
      <c r="R116" s="502">
        <f t="shared" si="86"/>
        <v>0.99343283582089426</v>
      </c>
      <c r="S116" s="903"/>
      <c r="T116" s="303">
        <v>0.92638888888888882</v>
      </c>
      <c r="U116" s="303">
        <v>0.97291666666666665</v>
      </c>
      <c r="V116" s="304">
        <v>7</v>
      </c>
      <c r="W116" s="495">
        <f t="shared" si="82"/>
        <v>67.000000000000085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8"/>
        <v>-196.11940298507625</v>
      </c>
      <c r="AG116" s="190">
        <f t="shared" si="69"/>
        <v>0.86925373134328254</v>
      </c>
      <c r="AH116" s="896"/>
    </row>
    <row r="117" spans="1:34" s="293" customFormat="1" ht="19.2" customHeight="1">
      <c r="A117" s="915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903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8"/>
        <v>0</v>
      </c>
      <c r="AG117" s="190" t="e">
        <f t="shared" si="69"/>
        <v>#DIV/0!</v>
      </c>
      <c r="AH117" s="896"/>
    </row>
    <row r="118" spans="1:34" s="293" customFormat="1" ht="19.2" customHeight="1">
      <c r="A118" s="915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903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8"/>
        <v>0</v>
      </c>
      <c r="AG118" s="190" t="e">
        <f t="shared" si="69"/>
        <v>#DIV/0!</v>
      </c>
      <c r="AH118" s="896"/>
    </row>
    <row r="119" spans="1:34" s="293" customFormat="1" ht="19.2" customHeight="1">
      <c r="A119" s="915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903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8"/>
        <v>0</v>
      </c>
      <c r="AG119" s="190" t="e">
        <f t="shared" si="69"/>
        <v>#DIV/0!</v>
      </c>
      <c r="AH119" s="896"/>
    </row>
    <row r="120" spans="1:34" s="293" customFormat="1" ht="19.2" customHeight="1">
      <c r="A120" s="915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903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8"/>
        <v>0</v>
      </c>
      <c r="AG120" s="190" t="e">
        <f t="shared" si="69"/>
        <v>#DIV/0!</v>
      </c>
      <c r="AH120" s="896"/>
    </row>
    <row r="121" spans="1:34" ht="19.2" customHeight="1">
      <c r="A121" s="916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1272.6231254552163</v>
      </c>
      <c r="O121" s="277">
        <f t="shared" si="92"/>
        <v>80.643678032805838</v>
      </c>
      <c r="P121" s="97">
        <f t="shared" ref="P121:P130" si="93">M121-J121</f>
        <v>-0.5</v>
      </c>
      <c r="Q121" s="98">
        <f t="shared" ref="Q121:Q130" si="94">O121-L121</f>
        <v>-5.8091728443871489</v>
      </c>
      <c r="R121" s="245">
        <f t="shared" ref="R121:R130" si="95">O121/L121</f>
        <v>0.93280530618198898</v>
      </c>
      <c r="S121" s="911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1</v>
      </c>
      <c r="AF121" s="97">
        <f>N121-K121</f>
        <v>-145.50187454478373</v>
      </c>
      <c r="AG121" s="190">
        <f>N121/K121</f>
        <v>0.89739841371897133</v>
      </c>
      <c r="AH121" s="896"/>
    </row>
    <row r="122" spans="1:34" ht="19.2" customHeight="1">
      <c r="A122" s="918" t="s">
        <v>189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982</v>
      </c>
      <c r="H122" s="92">
        <f t="shared" ref="H122:H132" si="96">F122*G122</f>
        <v>68013.320000000007</v>
      </c>
      <c r="I122" s="498"/>
      <c r="J122" s="94">
        <v>20</v>
      </c>
      <c r="K122" s="91">
        <v>1385</v>
      </c>
      <c r="L122" s="95">
        <f t="shared" ref="L122:L130" si="97">K122/J122</f>
        <v>69.25</v>
      </c>
      <c r="M122" s="496">
        <v>20</v>
      </c>
      <c r="N122" s="248">
        <f t="shared" ref="N122:N130" si="98">G122/W122*60</f>
        <v>1280.8695652173915</v>
      </c>
      <c r="O122" s="314">
        <f t="shared" ref="O122:O130" si="99">N122/M122</f>
        <v>64.043478260869577</v>
      </c>
      <c r="P122" s="168">
        <f t="shared" si="93"/>
        <v>0</v>
      </c>
      <c r="Q122" s="256">
        <f t="shared" si="94"/>
        <v>-5.206521739130423</v>
      </c>
      <c r="R122" s="169">
        <f t="shared" si="95"/>
        <v>0.92481557055407326</v>
      </c>
      <c r="S122" s="912">
        <f>R134</f>
        <v>0.89495000528242785</v>
      </c>
      <c r="T122" s="232">
        <v>0.5</v>
      </c>
      <c r="U122" s="232">
        <v>0.53194444444444444</v>
      </c>
      <c r="V122" s="304">
        <v>5</v>
      </c>
      <c r="W122" s="495">
        <f t="shared" si="82"/>
        <v>46</v>
      </c>
      <c r="X122" s="104"/>
      <c r="Y122" s="104"/>
      <c r="Z122" s="105"/>
      <c r="AA122" s="105"/>
      <c r="AB122" s="897"/>
      <c r="AC122" s="897"/>
      <c r="AD122" s="511"/>
      <c r="AE122" s="511"/>
      <c r="AF122" s="97">
        <f t="shared" si="68"/>
        <v>-104.13043478260852</v>
      </c>
      <c r="AG122" s="502">
        <f t="shared" si="69"/>
        <v>0.92481557055407326</v>
      </c>
      <c r="AH122" s="911">
        <f>AG134</f>
        <v>0.89635717087155309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1723</v>
      </c>
      <c r="H123" s="92">
        <f t="shared" si="96"/>
        <v>101088.41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1308.607594936708</v>
      </c>
      <c r="O123" s="142">
        <f t="shared" si="99"/>
        <v>68.874083944037267</v>
      </c>
      <c r="P123" s="105">
        <f t="shared" si="93"/>
        <v>0</v>
      </c>
      <c r="Q123" s="143">
        <f t="shared" si="94"/>
        <v>-6.9153897401732536</v>
      </c>
      <c r="R123" s="505">
        <f t="shared" si="95"/>
        <v>0.90875527426160285</v>
      </c>
      <c r="S123" s="912"/>
      <c r="T123" s="232">
        <v>0.53680555555555554</v>
      </c>
      <c r="U123" s="232">
        <v>0.59166666666666667</v>
      </c>
      <c r="V123" s="304">
        <v>7</v>
      </c>
      <c r="W123" s="495">
        <f t="shared" si="82"/>
        <v>79.000000000000043</v>
      </c>
      <c r="X123" s="104"/>
      <c r="Y123" s="104"/>
      <c r="Z123" s="105"/>
      <c r="AA123" s="105"/>
      <c r="AB123" s="897"/>
      <c r="AC123" s="897"/>
      <c r="AD123" s="511"/>
      <c r="AE123" s="511"/>
      <c r="AF123" s="97">
        <f t="shared" si="68"/>
        <v>-131.39240506329202</v>
      </c>
      <c r="AG123" s="502">
        <f t="shared" si="69"/>
        <v>0.90875527426160274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1915</v>
      </c>
      <c r="H124" s="92">
        <f t="shared" si="96"/>
        <v>113980.8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1291.0112359550562</v>
      </c>
      <c r="O124" s="314">
        <f t="shared" si="99"/>
        <v>61.476725521669344</v>
      </c>
      <c r="P124" s="168">
        <f t="shared" si="93"/>
        <v>0</v>
      </c>
      <c r="Q124" s="256">
        <f t="shared" si="94"/>
        <v>-4.4756554307116048</v>
      </c>
      <c r="R124" s="169">
        <f t="shared" si="95"/>
        <v>0.93213807650184566</v>
      </c>
      <c r="S124" s="919"/>
      <c r="T124" s="232">
        <v>0.6069444444444444</v>
      </c>
      <c r="U124" s="232">
        <v>0.66874999999999996</v>
      </c>
      <c r="V124" s="304">
        <v>22</v>
      </c>
      <c r="W124" s="495">
        <f t="shared" si="82"/>
        <v>89</v>
      </c>
      <c r="X124" s="265">
        <v>0.59583333333333333</v>
      </c>
      <c r="Y124" s="265">
        <v>0.60555555555555551</v>
      </c>
      <c r="Z124" s="105"/>
      <c r="AA124" s="105"/>
      <c r="AB124" s="897"/>
      <c r="AC124" s="897"/>
      <c r="AD124" s="511"/>
      <c r="AE124" s="511"/>
      <c r="AF124" s="168">
        <f t="shared" si="68"/>
        <v>-93.988764044943764</v>
      </c>
      <c r="AG124" s="169">
        <f t="shared" si="69"/>
        <v>0.93213807650184566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1394</v>
      </c>
      <c r="H125" s="92">
        <f t="shared" si="96"/>
        <v>79165.259999999995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1394.0000000000014</v>
      </c>
      <c r="O125" s="314">
        <f t="shared" si="99"/>
        <v>77.444444444444514</v>
      </c>
      <c r="P125" s="168">
        <f t="shared" si="93"/>
        <v>0</v>
      </c>
      <c r="Q125" s="256">
        <f t="shared" si="94"/>
        <v>-13.444444444444372</v>
      </c>
      <c r="R125" s="169">
        <f t="shared" si="95"/>
        <v>0.8520782396088028</v>
      </c>
      <c r="S125" s="919"/>
      <c r="T125" s="232">
        <v>0.70833333333333337</v>
      </c>
      <c r="U125" s="232">
        <v>0.75</v>
      </c>
      <c r="V125" s="304">
        <v>4</v>
      </c>
      <c r="W125" s="495">
        <f t="shared" si="82"/>
        <v>59.999999999999943</v>
      </c>
      <c r="X125" s="116"/>
      <c r="Y125" s="116"/>
      <c r="Z125" s="105"/>
      <c r="AA125" s="105"/>
      <c r="AB125" s="897"/>
      <c r="AC125" s="897"/>
      <c r="AD125" s="511"/>
      <c r="AE125" s="511"/>
      <c r="AF125" s="97">
        <f t="shared" si="68"/>
        <v>-241.99999999999864</v>
      </c>
      <c r="AG125" s="502">
        <f t="shared" si="69"/>
        <v>0.8520782396088028</v>
      </c>
      <c r="AH125" s="913"/>
    </row>
    <row r="126" spans="1:34" ht="19.2" customHeight="1">
      <c r="A126" s="918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1099</v>
      </c>
      <c r="H126" s="92">
        <f t="shared" si="96"/>
        <v>62500.13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1402.9787234042556</v>
      </c>
      <c r="O126" s="142">
        <f t="shared" si="99"/>
        <v>77.943262411347533</v>
      </c>
      <c r="P126" s="105">
        <f t="shared" si="93"/>
        <v>0</v>
      </c>
      <c r="Q126" s="143">
        <f t="shared" si="94"/>
        <v>-12.945626477541353</v>
      </c>
      <c r="R126" s="505">
        <f t="shared" si="95"/>
        <v>0.85756645684856703</v>
      </c>
      <c r="S126" s="919"/>
      <c r="T126" s="232">
        <v>0.75416666666666665</v>
      </c>
      <c r="U126" s="232">
        <v>0.78680555555555554</v>
      </c>
      <c r="V126" s="304">
        <v>6</v>
      </c>
      <c r="W126" s="495">
        <f t="shared" si="82"/>
        <v>46.999999999999993</v>
      </c>
      <c r="X126" s="116"/>
      <c r="Y126" s="116"/>
      <c r="Z126" s="105"/>
      <c r="AA126" s="105"/>
      <c r="AB126" s="897"/>
      <c r="AC126" s="897"/>
      <c r="AD126" s="511"/>
      <c r="AE126" s="511"/>
      <c r="AF126" s="168">
        <f t="shared" si="68"/>
        <v>-233.02127659574444</v>
      </c>
      <c r="AG126" s="169">
        <f t="shared" si="69"/>
        <v>0.85756645684856692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1496</v>
      </c>
      <c r="H127" s="92">
        <f t="shared" si="96"/>
        <v>71209.600000000006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1319.9999999999982</v>
      </c>
      <c r="O127" s="142">
        <f t="shared" si="99"/>
        <v>69.473684210526216</v>
      </c>
      <c r="P127" s="105">
        <f t="shared" si="93"/>
        <v>0</v>
      </c>
      <c r="Q127" s="143">
        <f t="shared" si="94"/>
        <v>-6.3157894736843048</v>
      </c>
      <c r="R127" s="505">
        <f t="shared" si="95"/>
        <v>0.91666666666666541</v>
      </c>
      <c r="S127" s="919"/>
      <c r="T127" s="232">
        <v>0.80208333333333326</v>
      </c>
      <c r="U127" s="232">
        <v>0.84930555555555554</v>
      </c>
      <c r="V127" s="498">
        <v>22</v>
      </c>
      <c r="W127" s="495">
        <f t="shared" si="82"/>
        <v>68.000000000000085</v>
      </c>
      <c r="X127" s="116">
        <v>0.79166666666666663</v>
      </c>
      <c r="Y127" s="116">
        <v>0.80138888888888893</v>
      </c>
      <c r="Z127" s="105"/>
      <c r="AA127" s="105"/>
      <c r="AB127" s="897"/>
      <c r="AC127" s="897"/>
      <c r="AD127" s="511">
        <v>1</v>
      </c>
      <c r="AE127" s="511"/>
      <c r="AF127" s="168">
        <f t="shared" si="68"/>
        <v>-120.00000000000182</v>
      </c>
      <c r="AG127" s="169">
        <f t="shared" si="69"/>
        <v>0.91666666666666541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1481</v>
      </c>
      <c r="H128" s="92">
        <f t="shared" si="96"/>
        <v>75042.27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1367.0769230769247</v>
      </c>
      <c r="O128" s="142">
        <f t="shared" si="99"/>
        <v>75.948717948718041</v>
      </c>
      <c r="P128" s="105">
        <f t="shared" si="93"/>
        <v>0</v>
      </c>
      <c r="Q128" s="143">
        <f t="shared" si="94"/>
        <v>-7.3846153846152873</v>
      </c>
      <c r="R128" s="505">
        <f t="shared" si="95"/>
        <v>0.91138461538461657</v>
      </c>
      <c r="S128" s="919"/>
      <c r="T128" s="232">
        <v>0.85416666666666663</v>
      </c>
      <c r="U128" s="232">
        <v>0.89930555555555547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897"/>
      <c r="AC128" s="897"/>
      <c r="AD128" s="511">
        <v>1</v>
      </c>
      <c r="AE128" s="511"/>
      <c r="AF128" s="97">
        <f t="shared" si="68"/>
        <v>-132.92307692307531</v>
      </c>
      <c r="AG128" s="502">
        <f t="shared" si="69"/>
        <v>0.91138461538461646</v>
      </c>
      <c r="AH128" s="913"/>
    </row>
    <row r="129" spans="1:34" ht="19.2" customHeight="1">
      <c r="A129" s="918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1026</v>
      </c>
      <c r="H129" s="92">
        <f t="shared" si="96"/>
        <v>59682.42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1431.627906976744</v>
      </c>
      <c r="O129" s="142">
        <f t="shared" si="99"/>
        <v>89.476744186046503</v>
      </c>
      <c r="P129" s="105">
        <f t="shared" si="93"/>
        <v>0</v>
      </c>
      <c r="Q129" s="143">
        <f t="shared" si="94"/>
        <v>-12.773255813953497</v>
      </c>
      <c r="R129" s="505">
        <f t="shared" si="95"/>
        <v>0.87507818274862104</v>
      </c>
      <c r="S129" s="919"/>
      <c r="T129" s="232">
        <v>0.90347222222222212</v>
      </c>
      <c r="U129" s="232">
        <v>0.93333333333333324</v>
      </c>
      <c r="V129" s="498">
        <v>6</v>
      </c>
      <c r="W129" s="495">
        <f t="shared" si="82"/>
        <v>43.000000000000007</v>
      </c>
      <c r="X129" s="116"/>
      <c r="Y129" s="116"/>
      <c r="Z129" s="105"/>
      <c r="AA129" s="105"/>
      <c r="AB129" s="897"/>
      <c r="AC129" s="897"/>
      <c r="AD129" s="511"/>
      <c r="AE129" s="511"/>
      <c r="AF129" s="168">
        <f t="shared" si="68"/>
        <v>-204.37209302325596</v>
      </c>
      <c r="AG129" s="169">
        <f t="shared" si="69"/>
        <v>0.87507818274862104</v>
      </c>
      <c r="AH129" s="913"/>
    </row>
    <row r="130" spans="1:34" ht="19.2" customHeight="1">
      <c r="A130" s="918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1064</v>
      </c>
      <c r="H130" s="92">
        <f t="shared" si="96"/>
        <v>60967.199999999997</v>
      </c>
      <c r="I130" s="511"/>
      <c r="J130" s="94">
        <v>19</v>
      </c>
      <c r="K130" s="91">
        <v>1440</v>
      </c>
      <c r="L130" s="95">
        <f t="shared" si="97"/>
        <v>75.78947368421052</v>
      </c>
      <c r="M130" s="501">
        <v>19</v>
      </c>
      <c r="N130" s="107">
        <f t="shared" si="98"/>
        <v>1302.8571428571431</v>
      </c>
      <c r="O130" s="142">
        <f t="shared" si="99"/>
        <v>68.571428571428584</v>
      </c>
      <c r="P130" s="105">
        <f t="shared" si="93"/>
        <v>0</v>
      </c>
      <c r="Q130" s="143">
        <f t="shared" si="94"/>
        <v>-7.2180451127819367</v>
      </c>
      <c r="R130" s="505">
        <f t="shared" si="95"/>
        <v>0.90476190476190499</v>
      </c>
      <c r="S130" s="919"/>
      <c r="T130" s="232">
        <v>0.93819444444444433</v>
      </c>
      <c r="U130" s="232">
        <v>0.9722222222222221</v>
      </c>
      <c r="V130" s="498">
        <v>7</v>
      </c>
      <c r="W130" s="495">
        <f t="shared" si="82"/>
        <v>48.999999999999986</v>
      </c>
      <c r="X130" s="116"/>
      <c r="Y130" s="116"/>
      <c r="Z130" s="105"/>
      <c r="AA130" s="105"/>
      <c r="AB130" s="897"/>
      <c r="AC130" s="897"/>
      <c r="AD130" s="511"/>
      <c r="AE130" s="511"/>
      <c r="AF130" s="168">
        <f t="shared" si="68"/>
        <v>-137.14285714285688</v>
      </c>
      <c r="AG130" s="169">
        <f t="shared" si="69"/>
        <v>0.90476190476190499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919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897"/>
      <c r="AC131" s="897"/>
      <c r="AD131" s="511"/>
      <c r="AE131" s="511"/>
      <c r="AF131" s="97">
        <f t="shared" si="68"/>
        <v>0</v>
      </c>
      <c r="AG131" s="502" t="e">
        <f t="shared" si="69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919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897"/>
      <c r="AC132" s="897"/>
      <c r="AD132" s="511"/>
      <c r="AE132" s="511"/>
      <c r="AF132" s="127"/>
      <c r="AG132" s="503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919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897"/>
      <c r="AC133" s="897"/>
      <c r="AD133" s="511"/>
      <c r="AE133" s="511"/>
      <c r="AF133" s="127"/>
      <c r="AG133" s="503"/>
      <c r="AH133" s="913"/>
    </row>
    <row r="134" spans="1:34" ht="19.2" customHeight="1">
      <c r="A134" s="918"/>
      <c r="B134" s="239">
        <v>0</v>
      </c>
      <c r="C134" s="160" t="s">
        <v>198</v>
      </c>
      <c r="D134" s="893" t="s">
        <v>130</v>
      </c>
      <c r="E134" s="893"/>
      <c r="F134" s="259"/>
      <c r="G134" s="126"/>
      <c r="H134" s="162"/>
      <c r="I134" s="322"/>
      <c r="J134" s="323">
        <v>18.666666666666668</v>
      </c>
      <c r="K134" s="323">
        <v>1499.7777777777778</v>
      </c>
      <c r="L134" s="324">
        <f t="shared" ref="L134:O134" si="100">AVERAGE(L122:L133)</f>
        <v>81.10354590179152</v>
      </c>
      <c r="M134" s="323">
        <f t="shared" si="100"/>
        <v>18.666666666666668</v>
      </c>
      <c r="N134" s="323">
        <f t="shared" si="100"/>
        <v>1344.3365658249138</v>
      </c>
      <c r="O134" s="324">
        <f t="shared" si="100"/>
        <v>72.583618833231952</v>
      </c>
      <c r="P134" s="102">
        <f t="shared" ref="P134:P143" si="101">M134-J134</f>
        <v>0</v>
      </c>
      <c r="Q134" s="209">
        <f t="shared" ref="Q134:Q143" si="102">O134-L134</f>
        <v>-8.5199270685595678</v>
      </c>
      <c r="R134" s="325">
        <f t="shared" ref="R134:R143" si="103">O134/L134</f>
        <v>0.89495000528242785</v>
      </c>
      <c r="S134" s="912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2</v>
      </c>
      <c r="AE134" s="167">
        <f>SUM(AE122:AE133)</f>
        <v>0</v>
      </c>
      <c r="AF134" s="97">
        <f t="shared" si="68"/>
        <v>-155.44121195286402</v>
      </c>
      <c r="AG134" s="502">
        <f t="shared" si="69"/>
        <v>0.89635717087155309</v>
      </c>
      <c r="AH134" s="913"/>
    </row>
    <row r="135" spans="1:34" ht="19.2" customHeight="1">
      <c r="A135" s="899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1429.2</v>
      </c>
      <c r="H135" s="326">
        <f t="shared" ref="H135:H146" si="104">F135*G135</f>
        <v>77305.428000000014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1279.8805970149253</v>
      </c>
      <c r="O135" s="177">
        <f t="shared" ref="O135:O143" si="107">N135/M135</f>
        <v>75.287093942054426</v>
      </c>
      <c r="P135" s="105">
        <f t="shared" si="101"/>
        <v>1</v>
      </c>
      <c r="Q135" s="143">
        <f t="shared" si="102"/>
        <v>-18.462906057945574</v>
      </c>
      <c r="R135" s="505">
        <f t="shared" si="103"/>
        <v>0.80306233538191385</v>
      </c>
      <c r="S135" s="903">
        <f>R147</f>
        <v>0.86372263168523522</v>
      </c>
      <c r="T135" s="327">
        <v>0.45833333333333331</v>
      </c>
      <c r="U135" s="232">
        <v>0.50486111111111109</v>
      </c>
      <c r="V135" s="182">
        <v>5</v>
      </c>
      <c r="W135" s="328">
        <f t="shared" ref="W135:W147" si="108">(U135-T135)*24*60</f>
        <v>67</v>
      </c>
      <c r="X135" s="104"/>
      <c r="Y135" s="104"/>
      <c r="Z135" s="105"/>
      <c r="AA135" s="105"/>
      <c r="AB135" s="897"/>
      <c r="AC135" s="897"/>
      <c r="AD135" s="511"/>
      <c r="AE135" s="511"/>
      <c r="AF135" s="178">
        <f t="shared" si="68"/>
        <v>-220.11940298507466</v>
      </c>
      <c r="AG135" s="184">
        <f t="shared" si="69"/>
        <v>0.85325373134328353</v>
      </c>
      <c r="AH135" s="896">
        <f>AG147</f>
        <v>0.87817754374690249</v>
      </c>
    </row>
    <row r="136" spans="1:34" ht="19.2" customHeight="1">
      <c r="A136" s="900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1162</v>
      </c>
      <c r="H136" s="140">
        <f t="shared" si="104"/>
        <v>58878.54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1291.1111111111118</v>
      </c>
      <c r="O136" s="142">
        <f t="shared" si="107"/>
        <v>71.728395061728435</v>
      </c>
      <c r="P136" s="105">
        <f t="shared" si="101"/>
        <v>0</v>
      </c>
      <c r="Q136" s="143">
        <f t="shared" si="102"/>
        <v>-11.604938271604894</v>
      </c>
      <c r="R136" s="505">
        <f t="shared" si="103"/>
        <v>0.86074074074074125</v>
      </c>
      <c r="S136" s="903"/>
      <c r="T136" s="327">
        <v>0.50972222222222219</v>
      </c>
      <c r="U136" s="232">
        <v>0.54722222222222217</v>
      </c>
      <c r="V136" s="182">
        <v>7</v>
      </c>
      <c r="W136" s="328">
        <f t="shared" si="108"/>
        <v>53.999999999999972</v>
      </c>
      <c r="X136" s="104"/>
      <c r="Y136" s="104"/>
      <c r="Z136" s="105"/>
      <c r="AA136" s="105"/>
      <c r="AB136" s="897"/>
      <c r="AC136" s="897"/>
      <c r="AD136" s="511"/>
      <c r="AE136" s="511"/>
      <c r="AF136" s="97">
        <f t="shared" si="68"/>
        <v>-208.88888888888823</v>
      </c>
      <c r="AG136" s="190">
        <f t="shared" si="69"/>
        <v>0.86074074074074114</v>
      </c>
      <c r="AH136" s="896"/>
    </row>
    <row r="137" spans="1:34" ht="19.2" customHeight="1">
      <c r="A137" s="900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1343</v>
      </c>
      <c r="H137" s="140">
        <f t="shared" si="104"/>
        <v>71541.61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1299.6774193548399</v>
      </c>
      <c r="O137" s="177">
        <f t="shared" si="107"/>
        <v>81.229838709677495</v>
      </c>
      <c r="P137" s="105">
        <f t="shared" si="101"/>
        <v>0</v>
      </c>
      <c r="Q137" s="143">
        <f t="shared" si="102"/>
        <v>-12.520161290322505</v>
      </c>
      <c r="R137" s="505">
        <f t="shared" si="103"/>
        <v>0.86645161290322659</v>
      </c>
      <c r="S137" s="903"/>
      <c r="T137" s="232">
        <v>0.56249999999999989</v>
      </c>
      <c r="U137" s="232">
        <v>0.6055555555555554</v>
      </c>
      <c r="V137" s="329">
        <v>22</v>
      </c>
      <c r="W137" s="328">
        <f t="shared" si="108"/>
        <v>61.999999999999943</v>
      </c>
      <c r="X137" s="104">
        <v>0.55138888888888882</v>
      </c>
      <c r="Y137" s="104">
        <v>0.56111111111111112</v>
      </c>
      <c r="Z137" s="105"/>
      <c r="AA137" s="105"/>
      <c r="AB137" s="897"/>
      <c r="AC137" s="897"/>
      <c r="AD137" s="511"/>
      <c r="AE137" s="511"/>
      <c r="AF137" s="97">
        <f t="shared" si="68"/>
        <v>-200.32258064516009</v>
      </c>
      <c r="AG137" s="190">
        <f t="shared" si="69"/>
        <v>0.86645161290322659</v>
      </c>
      <c r="AH137" s="896"/>
    </row>
    <row r="138" spans="1:34" ht="19.2" customHeight="1">
      <c r="A138" s="900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1617</v>
      </c>
      <c r="H138" s="140">
        <f t="shared" si="104"/>
        <v>93357.494999999995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1276.5789473684201</v>
      </c>
      <c r="O138" s="142">
        <f t="shared" si="107"/>
        <v>79.786184210526258</v>
      </c>
      <c r="P138" s="105">
        <f t="shared" si="101"/>
        <v>0</v>
      </c>
      <c r="Q138" s="143">
        <f t="shared" si="102"/>
        <v>-18.026315789473742</v>
      </c>
      <c r="R138" s="505">
        <f t="shared" si="103"/>
        <v>0.81570539767950168</v>
      </c>
      <c r="S138" s="903"/>
      <c r="T138" s="232">
        <v>0.6104166666666665</v>
      </c>
      <c r="U138" s="232">
        <v>0.66319444444444431</v>
      </c>
      <c r="V138" s="329">
        <v>7</v>
      </c>
      <c r="W138" s="328">
        <f t="shared" si="108"/>
        <v>76.000000000000057</v>
      </c>
      <c r="X138" s="104"/>
      <c r="Y138" s="104"/>
      <c r="Z138" s="105"/>
      <c r="AA138" s="105"/>
      <c r="AB138" s="897"/>
      <c r="AC138" s="897"/>
      <c r="AD138" s="511"/>
      <c r="AE138" s="511"/>
      <c r="AF138" s="97">
        <f t="shared" si="68"/>
        <v>-288.42105263157987</v>
      </c>
      <c r="AG138" s="190">
        <f t="shared" si="69"/>
        <v>0.81570539767950168</v>
      </c>
      <c r="AH138" s="896"/>
    </row>
    <row r="139" spans="1:34" ht="19.2" customHeight="1">
      <c r="A139" s="900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1591</v>
      </c>
      <c r="H139" s="140">
        <f t="shared" si="104"/>
        <v>81109.179999999993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1307.6712328767114</v>
      </c>
      <c r="O139" s="177">
        <f t="shared" si="107"/>
        <v>65.383561643835577</v>
      </c>
      <c r="P139" s="105">
        <f t="shared" si="101"/>
        <v>0</v>
      </c>
      <c r="Q139" s="143">
        <f t="shared" si="102"/>
        <v>-6.6164383561644229</v>
      </c>
      <c r="R139" s="505">
        <f t="shared" si="103"/>
        <v>0.90810502283104966</v>
      </c>
      <c r="S139" s="903"/>
      <c r="T139" s="232">
        <v>0.70833333333333337</v>
      </c>
      <c r="U139" s="232">
        <v>0.75902777777777786</v>
      </c>
      <c r="V139" s="330">
        <v>5</v>
      </c>
      <c r="W139" s="328">
        <f t="shared" si="108"/>
        <v>73.000000000000057</v>
      </c>
      <c r="X139" s="104"/>
      <c r="Y139" s="104"/>
      <c r="Z139" s="105"/>
      <c r="AA139" s="105"/>
      <c r="AB139" s="897"/>
      <c r="AC139" s="897"/>
      <c r="AD139" s="511"/>
      <c r="AE139" s="511"/>
      <c r="AF139" s="97">
        <f t="shared" si="68"/>
        <v>-132.32876712328857</v>
      </c>
      <c r="AG139" s="190">
        <f t="shared" si="69"/>
        <v>0.90810502283104966</v>
      </c>
      <c r="AH139" s="896"/>
    </row>
    <row r="140" spans="1:34" ht="19.2" customHeight="1">
      <c r="A140" s="901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898</v>
      </c>
      <c r="H140" s="140">
        <f t="shared" si="104"/>
        <v>45501.66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1314.1463414634143</v>
      </c>
      <c r="O140" s="142">
        <f t="shared" si="107"/>
        <v>77.302725968436135</v>
      </c>
      <c r="P140" s="105">
        <f t="shared" si="101"/>
        <v>0</v>
      </c>
      <c r="Q140" s="143">
        <f t="shared" si="102"/>
        <v>-10.932568149210923</v>
      </c>
      <c r="R140" s="505">
        <f t="shared" si="103"/>
        <v>0.87609756097560954</v>
      </c>
      <c r="S140" s="904"/>
      <c r="T140" s="270">
        <v>0.76388888888888895</v>
      </c>
      <c r="U140" s="332">
        <v>0.79236111111111118</v>
      </c>
      <c r="V140" s="333">
        <v>7</v>
      </c>
      <c r="W140" s="328">
        <f t="shared" si="108"/>
        <v>41.000000000000014</v>
      </c>
      <c r="X140" s="104"/>
      <c r="Y140" s="104"/>
      <c r="Z140" s="105"/>
      <c r="AA140" s="105"/>
      <c r="AB140" s="897"/>
      <c r="AC140" s="897"/>
      <c r="AD140" s="511"/>
      <c r="AE140" s="511"/>
      <c r="AF140" s="97">
        <f t="shared" si="68"/>
        <v>-185.85365853658573</v>
      </c>
      <c r="AG140" s="190">
        <f t="shared" si="69"/>
        <v>0.87609756097560954</v>
      </c>
      <c r="AH140" s="896"/>
    </row>
    <row r="141" spans="1:34" ht="19.2" customHeight="1">
      <c r="A141" s="901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1678</v>
      </c>
      <c r="H141" s="140">
        <f t="shared" si="104"/>
        <v>85443.760000000009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1324.7368421052622</v>
      </c>
      <c r="O141" s="177">
        <f t="shared" si="107"/>
        <v>69.722991689750643</v>
      </c>
      <c r="P141" s="105">
        <f t="shared" si="101"/>
        <v>0</v>
      </c>
      <c r="Q141" s="143">
        <f t="shared" si="102"/>
        <v>-6.0664819944598776</v>
      </c>
      <c r="R141" s="505">
        <f t="shared" si="103"/>
        <v>0.91995614035087658</v>
      </c>
      <c r="S141" s="904"/>
      <c r="T141" s="270">
        <v>0.80833333333333335</v>
      </c>
      <c r="U141" s="332">
        <v>0.86111111111111116</v>
      </c>
      <c r="V141" s="108">
        <v>23</v>
      </c>
      <c r="W141" s="328">
        <f t="shared" si="108"/>
        <v>76.000000000000057</v>
      </c>
      <c r="X141" s="104">
        <v>0.79722222222222217</v>
      </c>
      <c r="Y141" s="104">
        <v>0.80694444444444446</v>
      </c>
      <c r="Z141" s="105"/>
      <c r="AA141" s="105"/>
      <c r="AB141" s="897"/>
      <c r="AC141" s="897"/>
      <c r="AD141" s="511"/>
      <c r="AE141" s="511"/>
      <c r="AF141" s="97">
        <f t="shared" si="68"/>
        <v>-115.26315789473779</v>
      </c>
      <c r="AG141" s="190">
        <f t="shared" si="69"/>
        <v>0.91995614035087658</v>
      </c>
      <c r="AH141" s="896"/>
    </row>
    <row r="142" spans="1:34" ht="19.2" customHeight="1">
      <c r="A142" s="901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874</v>
      </c>
      <c r="H142" s="140">
        <f t="shared" si="104"/>
        <v>44285.58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1279.024390243902</v>
      </c>
      <c r="O142" s="142">
        <f t="shared" si="107"/>
        <v>75.236728837876583</v>
      </c>
      <c r="P142" s="105">
        <f t="shared" si="101"/>
        <v>0</v>
      </c>
      <c r="Q142" s="143">
        <f t="shared" si="102"/>
        <v>-9.4691535150645905</v>
      </c>
      <c r="R142" s="505">
        <f t="shared" si="103"/>
        <v>0.88821138211382078</v>
      </c>
      <c r="S142" s="904"/>
      <c r="T142" s="270">
        <v>0.86527777777777781</v>
      </c>
      <c r="U142" s="332">
        <v>0.89375000000000004</v>
      </c>
      <c r="V142" s="108">
        <v>6</v>
      </c>
      <c r="W142" s="328">
        <f t="shared" si="108"/>
        <v>41.000000000000014</v>
      </c>
      <c r="X142" s="104"/>
      <c r="Y142" s="104"/>
      <c r="Z142" s="105"/>
      <c r="AA142" s="105"/>
      <c r="AB142" s="897"/>
      <c r="AC142" s="897"/>
      <c r="AD142" s="511"/>
      <c r="AE142" s="511"/>
      <c r="AF142" s="97">
        <f t="shared" si="68"/>
        <v>-160.97560975609804</v>
      </c>
      <c r="AG142" s="190">
        <f t="shared" si="69"/>
        <v>0.88821138211382078</v>
      </c>
      <c r="AH142" s="896"/>
    </row>
    <row r="143" spans="1:34" ht="19.2" customHeight="1">
      <c r="A143" s="901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1196</v>
      </c>
      <c r="H143" s="140">
        <f t="shared" si="104"/>
        <v>60386.04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1328.8888888888896</v>
      </c>
      <c r="O143" s="177">
        <f t="shared" si="107"/>
        <v>88.592592592592638</v>
      </c>
      <c r="P143" s="105">
        <f t="shared" si="101"/>
        <v>1</v>
      </c>
      <c r="Q143" s="143">
        <f t="shared" si="102"/>
        <v>-14.264550264550223</v>
      </c>
      <c r="R143" s="505">
        <f t="shared" si="103"/>
        <v>0.86131687242798394</v>
      </c>
      <c r="S143" s="904"/>
      <c r="T143" s="270">
        <v>0.8979166666666667</v>
      </c>
      <c r="U143" s="332">
        <v>0.93541666666666667</v>
      </c>
      <c r="V143" s="108">
        <v>6</v>
      </c>
      <c r="W143" s="328">
        <f t="shared" si="108"/>
        <v>53.999999999999972</v>
      </c>
      <c r="X143" s="104"/>
      <c r="Y143" s="104"/>
      <c r="Z143" s="105"/>
      <c r="AA143" s="105"/>
      <c r="AB143" s="897"/>
      <c r="AC143" s="897"/>
      <c r="AD143" s="511"/>
      <c r="AE143" s="511"/>
      <c r="AF143" s="97">
        <f t="shared" si="68"/>
        <v>-111.1111111111104</v>
      </c>
      <c r="AG143" s="190">
        <f t="shared" si="69"/>
        <v>0.92283950617284005</v>
      </c>
      <c r="AH143" s="896"/>
    </row>
    <row r="144" spans="1:34" ht="19.2" customHeight="1">
      <c r="A144" s="901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904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897"/>
      <c r="AC144" s="897"/>
      <c r="AD144" s="511"/>
      <c r="AE144" s="511"/>
      <c r="AF144" s="97">
        <f t="shared" si="68"/>
        <v>0</v>
      </c>
      <c r="AG144" s="190" t="e">
        <f t="shared" si="69"/>
        <v>#DIV/0!</v>
      </c>
      <c r="AH144" s="896"/>
    </row>
    <row r="145" spans="1:34" ht="19.2" customHeight="1">
      <c r="A145" s="901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904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897"/>
      <c r="AC145" s="897"/>
      <c r="AD145" s="511"/>
      <c r="AE145" s="511"/>
      <c r="AF145" s="97">
        <f t="shared" si="68"/>
        <v>0</v>
      </c>
      <c r="AG145" s="190" t="e">
        <f t="shared" si="69"/>
        <v>#DIV/0!</v>
      </c>
      <c r="AH145" s="896"/>
    </row>
    <row r="146" spans="1:34" ht="19.2" customHeight="1">
      <c r="A146" s="901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904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897"/>
      <c r="AC146" s="897"/>
      <c r="AD146" s="511"/>
      <c r="AE146" s="511"/>
      <c r="AF146" s="105"/>
      <c r="AG146" s="505"/>
      <c r="AH146" s="896"/>
    </row>
    <row r="147" spans="1:34" ht="19.2" customHeight="1">
      <c r="A147" s="902"/>
      <c r="B147" s="337">
        <v>0</v>
      </c>
      <c r="C147" s="160" t="s">
        <v>208</v>
      </c>
      <c r="D147" s="893" t="s">
        <v>130</v>
      </c>
      <c r="E147" s="893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1300.1906411586085</v>
      </c>
      <c r="O147" s="324">
        <f t="shared" si="109"/>
        <v>76.030012517386467</v>
      </c>
      <c r="P147" s="102">
        <f t="shared" ref="P147:P152" si="110">M147-J147</f>
        <v>0.22222222222222143</v>
      </c>
      <c r="Q147" s="209">
        <f t="shared" ref="Q147:Q152" si="111">O147-L147</f>
        <v>-11.995945965421868</v>
      </c>
      <c r="R147" s="339">
        <f t="shared" ref="R147:R152" si="112">O147/L147</f>
        <v>0.86372263168523522</v>
      </c>
      <c r="S147" s="905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8"/>
        <v>-180.36491439694714</v>
      </c>
      <c r="AG147" s="340">
        <f t="shared" si="69"/>
        <v>0.87817754374690249</v>
      </c>
      <c r="AH147" s="896"/>
    </row>
    <row r="148" spans="1:34" ht="19.2" customHeight="1">
      <c r="A148" s="908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1875.9</v>
      </c>
      <c r="H148" s="140">
        <f t="shared" ref="H148:H172" si="113">F148*G148</f>
        <v>69258.228000000003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1563.2500000000005</v>
      </c>
      <c r="O148" s="95">
        <f t="shared" ref="O148:O152" si="116">N148/M148</f>
        <v>130.27083333333337</v>
      </c>
      <c r="P148" s="97">
        <f t="shared" si="110"/>
        <v>0</v>
      </c>
      <c r="Q148" s="98">
        <f t="shared" si="111"/>
        <v>-36.395833333333286</v>
      </c>
      <c r="R148" s="502">
        <f t="shared" si="112"/>
        <v>0.78162500000000024</v>
      </c>
      <c r="S148" s="909">
        <f>R160</f>
        <v>0.8209445013589588</v>
      </c>
      <c r="T148" s="327">
        <v>0.45833333333333331</v>
      </c>
      <c r="U148" s="232">
        <v>0.5083333333333333</v>
      </c>
      <c r="V148" s="498">
        <v>5</v>
      </c>
      <c r="W148" s="495">
        <f>(U148-T148)*24*60</f>
        <v>71.999999999999986</v>
      </c>
      <c r="X148" s="104"/>
      <c r="Y148" s="104"/>
      <c r="Z148" s="105"/>
      <c r="AA148" s="105"/>
      <c r="AB148" s="897"/>
      <c r="AC148" s="897"/>
      <c r="AD148" s="511"/>
      <c r="AE148" s="511"/>
      <c r="AF148" s="97">
        <f t="shared" si="68"/>
        <v>-436.74999999999955</v>
      </c>
      <c r="AG148" s="190">
        <f t="shared" si="69"/>
        <v>0.78162500000000024</v>
      </c>
      <c r="AH148" s="896">
        <f>AG160</f>
        <v>0.80840201343460882</v>
      </c>
    </row>
    <row r="149" spans="1:34" ht="19.2" customHeight="1">
      <c r="A149" s="908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801.5</v>
      </c>
      <c r="H149" s="140">
        <f t="shared" si="113"/>
        <v>21239.75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1551.2903225806426</v>
      </c>
      <c r="O149" s="95">
        <f t="shared" si="116"/>
        <v>129.27419354838688</v>
      </c>
      <c r="P149" s="97">
        <f t="shared" si="110"/>
        <v>0</v>
      </c>
      <c r="Q149" s="98">
        <f t="shared" si="111"/>
        <v>-37.392473118279781</v>
      </c>
      <c r="R149" s="502">
        <f t="shared" si="112"/>
        <v>0.77564516129032135</v>
      </c>
      <c r="S149" s="910"/>
      <c r="T149" s="327">
        <v>0.5131944444444444</v>
      </c>
      <c r="U149" s="232">
        <v>0.53472222222222221</v>
      </c>
      <c r="V149" s="498">
        <v>7</v>
      </c>
      <c r="W149" s="495">
        <f t="shared" ref="W149:W159" si="117">(U149-T149)*24*60</f>
        <v>31.00000000000005</v>
      </c>
      <c r="X149" s="104"/>
      <c r="Y149" s="104"/>
      <c r="Z149" s="105"/>
      <c r="AA149" s="105"/>
      <c r="AB149" s="897"/>
      <c r="AC149" s="897"/>
      <c r="AD149" s="511"/>
      <c r="AE149" s="511"/>
      <c r="AF149" s="97">
        <f t="shared" si="68"/>
        <v>-448.70967741935738</v>
      </c>
      <c r="AG149" s="190">
        <f t="shared" si="69"/>
        <v>0.77564516129032135</v>
      </c>
      <c r="AH149" s="898"/>
    </row>
    <row r="150" spans="1:34" ht="19.2" customHeight="1">
      <c r="A150" s="908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13"/>
        <v>6328.1399999999994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1140.0000000000041</v>
      </c>
      <c r="O150" s="95">
        <f t="shared" si="116"/>
        <v>142.50000000000051</v>
      </c>
      <c r="P150" s="97">
        <f t="shared" si="110"/>
        <v>0</v>
      </c>
      <c r="Q150" s="98">
        <f t="shared" si="111"/>
        <v>-44.999999999999488</v>
      </c>
      <c r="R150" s="502">
        <f t="shared" si="112"/>
        <v>0.76000000000000267</v>
      </c>
      <c r="S150" s="910"/>
      <c r="T150" s="327">
        <v>0.70833333333333337</v>
      </c>
      <c r="U150" s="232">
        <v>0.71250000000000002</v>
      </c>
      <c r="V150" s="498">
        <v>5</v>
      </c>
      <c r="W150" s="495">
        <f t="shared" si="117"/>
        <v>5.9999999999999787</v>
      </c>
      <c r="X150" s="291"/>
      <c r="Y150" s="291"/>
      <c r="Z150" s="292"/>
      <c r="AA150" s="292"/>
      <c r="AB150" s="897"/>
      <c r="AC150" s="897"/>
      <c r="AD150" s="511"/>
      <c r="AE150" s="511"/>
      <c r="AF150" s="97">
        <f t="shared" si="68"/>
        <v>-359.99999999999591</v>
      </c>
      <c r="AG150" s="190">
        <f t="shared" si="69"/>
        <v>0.76000000000000267</v>
      </c>
      <c r="AH150" s="898"/>
    </row>
    <row r="151" spans="1:34" s="293" customFormat="1" ht="19.2" customHeight="1">
      <c r="A151" s="908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1686</v>
      </c>
      <c r="H151" s="140">
        <f t="shared" si="113"/>
        <v>48169.020000000004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1466.0869565217376</v>
      </c>
      <c r="O151" s="95">
        <f t="shared" si="116"/>
        <v>183.26086956521721</v>
      </c>
      <c r="P151" s="97">
        <f t="shared" si="110"/>
        <v>0</v>
      </c>
      <c r="Q151" s="98">
        <f t="shared" si="111"/>
        <v>-4.2391304347827941</v>
      </c>
      <c r="R151" s="502">
        <f t="shared" si="112"/>
        <v>0.97739130434782506</v>
      </c>
      <c r="S151" s="910"/>
      <c r="T151" s="327">
        <v>0.71597222222222223</v>
      </c>
      <c r="U151" s="232">
        <v>0.76388888888888895</v>
      </c>
      <c r="V151" s="498">
        <v>5</v>
      </c>
      <c r="W151" s="495">
        <f t="shared" si="117"/>
        <v>69.000000000000071</v>
      </c>
      <c r="X151" s="291"/>
      <c r="Y151" s="291"/>
      <c r="Z151" s="292"/>
      <c r="AA151" s="292"/>
      <c r="AB151" s="897"/>
      <c r="AC151" s="897"/>
      <c r="AD151" s="296">
        <v>1</v>
      </c>
      <c r="AE151" s="296"/>
      <c r="AF151" s="97">
        <f t="shared" si="68"/>
        <v>-33.913043478262352</v>
      </c>
      <c r="AG151" s="190">
        <f t="shared" si="69"/>
        <v>0.97739130434782506</v>
      </c>
      <c r="AH151" s="898"/>
    </row>
    <row r="152" spans="1:34" s="293" customFormat="1" ht="19.2" customHeight="1">
      <c r="A152" s="908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643</v>
      </c>
      <c r="H152" s="140">
        <f t="shared" si="113"/>
        <v>35043.5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1102.2857142857131</v>
      </c>
      <c r="O152" s="95">
        <f t="shared" si="116"/>
        <v>52.489795918367292</v>
      </c>
      <c r="P152" s="97">
        <f t="shared" si="110"/>
        <v>0</v>
      </c>
      <c r="Q152" s="98">
        <f t="shared" si="111"/>
        <v>-16.081632653061277</v>
      </c>
      <c r="R152" s="502">
        <f t="shared" si="112"/>
        <v>0.76547619047618976</v>
      </c>
      <c r="S152" s="910"/>
      <c r="T152" s="342">
        <v>0.76944444444444449</v>
      </c>
      <c r="U152" s="270">
        <v>0.79375000000000007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8"/>
        <v>-337.71428571428692</v>
      </c>
      <c r="AG152" s="190">
        <f t="shared" si="69"/>
        <v>0.76547619047618964</v>
      </c>
      <c r="AH152" s="898"/>
    </row>
    <row r="153" spans="1:34" s="293" customFormat="1" ht="19.2" customHeight="1">
      <c r="A153" s="908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910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8"/>
        <v>0</v>
      </c>
      <c r="AG153" s="190" t="e">
        <f t="shared" si="69"/>
        <v>#DIV/0!</v>
      </c>
      <c r="AH153" s="898"/>
    </row>
    <row r="154" spans="1:34" s="293" customFormat="1" ht="19.2" customHeight="1">
      <c r="A154" s="908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910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8"/>
        <v>0</v>
      </c>
      <c r="AG154" s="190" t="e">
        <f t="shared" si="69"/>
        <v>#DIV/0!</v>
      </c>
      <c r="AH154" s="898"/>
    </row>
    <row r="155" spans="1:34" s="293" customFormat="1" ht="19.2" customHeight="1">
      <c r="A155" s="908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910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8"/>
        <v>0</v>
      </c>
      <c r="AG155" s="190" t="e">
        <f t="shared" si="69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910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910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215</v>
      </c>
      <c r="D160" s="906" t="s">
        <v>130</v>
      </c>
      <c r="E160" s="907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1364.5825986776197</v>
      </c>
      <c r="O160" s="351">
        <f t="shared" si="118"/>
        <v>127.55913847306105</v>
      </c>
      <c r="P160" s="127">
        <f t="shared" ref="P160:P166" si="119">M160-J160</f>
        <v>0</v>
      </c>
      <c r="Q160" s="128">
        <f t="shared" ref="Q160:Q166" si="120">O160-L160</f>
        <v>-27.821813907891297</v>
      </c>
      <c r="R160" s="352">
        <f>O160/L160</f>
        <v>0.8209445013589588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0</v>
      </c>
      <c r="AF160" s="127">
        <f t="shared" si="68"/>
        <v>-323.41740132238033</v>
      </c>
      <c r="AG160" s="200">
        <f t="shared" si="69"/>
        <v>0.80840201343460882</v>
      </c>
      <c r="AH160" s="898"/>
    </row>
    <row r="161" spans="1:36" ht="19.2" customHeight="1">
      <c r="A161" s="895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2956</v>
      </c>
      <c r="H161" s="140">
        <f t="shared" ref="H161:H170" si="121">F161*G161</f>
        <v>89064.28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1094.8148148148148</v>
      </c>
      <c r="O161" s="142">
        <f t="shared" ref="O161:O166" si="124">N161/M161</f>
        <v>60.823045267489711</v>
      </c>
      <c r="P161" s="105">
        <f t="shared" si="119"/>
        <v>0</v>
      </c>
      <c r="Q161" s="143">
        <f t="shared" si="120"/>
        <v>-5.8436213991769606</v>
      </c>
      <c r="R161" s="505">
        <f t="shared" ref="R161:R166" si="125">O161/L161</f>
        <v>0.91234567901234565</v>
      </c>
      <c r="S161" s="896">
        <f>R173</f>
        <v>0.92804186750528461</v>
      </c>
      <c r="T161" s="101">
        <v>0.16666666666666666</v>
      </c>
      <c r="U161" s="101">
        <v>0.27916666666666667</v>
      </c>
      <c r="V161" s="511">
        <v>5</v>
      </c>
      <c r="W161" s="146">
        <f t="shared" ref="W161:W172" si="126">(U161-T161)*24*60</f>
        <v>162</v>
      </c>
      <c r="X161" s="154"/>
      <c r="Y161" s="154"/>
      <c r="Z161" s="105"/>
      <c r="AA161" s="105"/>
      <c r="AB161" s="897"/>
      <c r="AC161" s="897"/>
      <c r="AD161" s="511"/>
      <c r="AE161" s="511"/>
      <c r="AF161" s="105">
        <f t="shared" si="68"/>
        <v>-105.18518518518522</v>
      </c>
      <c r="AG161" s="505">
        <f t="shared" si="69"/>
        <v>0.91234567901234565</v>
      </c>
      <c r="AH161" s="896">
        <f>AG173</f>
        <v>0.9304280336840105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3322</v>
      </c>
      <c r="H162" s="140">
        <f t="shared" si="121"/>
        <v>113712.05999999998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2190.3296703296701</v>
      </c>
      <c r="O162" s="142">
        <f t="shared" si="124"/>
        <v>168.48689771766692</v>
      </c>
      <c r="P162" s="105">
        <f t="shared" si="119"/>
        <v>0</v>
      </c>
      <c r="Q162" s="143">
        <f t="shared" si="120"/>
        <v>-4.5900253592561455</v>
      </c>
      <c r="R162" s="505">
        <f t="shared" si="125"/>
        <v>0.97347985347985333</v>
      </c>
      <c r="S162" s="896"/>
      <c r="T162" s="101">
        <v>0.29444444444444445</v>
      </c>
      <c r="U162" s="101">
        <v>0.3576388888888889</v>
      </c>
      <c r="V162" s="511">
        <v>22</v>
      </c>
      <c r="W162" s="146">
        <f t="shared" si="126"/>
        <v>91</v>
      </c>
      <c r="X162" s="154">
        <v>0.28333333333333333</v>
      </c>
      <c r="Y162" s="154">
        <v>0.29305555555555557</v>
      </c>
      <c r="Z162" s="105"/>
      <c r="AA162" s="105"/>
      <c r="AB162" s="897"/>
      <c r="AC162" s="897"/>
      <c r="AD162" s="511">
        <v>1</v>
      </c>
      <c r="AE162" s="511"/>
      <c r="AF162" s="105">
        <f t="shared" si="68"/>
        <v>-59.67032967032992</v>
      </c>
      <c r="AG162" s="505">
        <f t="shared" si="69"/>
        <v>0.97347985347985333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2508.6</v>
      </c>
      <c r="H163" s="140">
        <f t="shared" si="121"/>
        <v>85869.377999999982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2181.391304347826</v>
      </c>
      <c r="O163" s="142">
        <f t="shared" si="124"/>
        <v>198.30830039525691</v>
      </c>
      <c r="P163" s="105">
        <f t="shared" si="119"/>
        <v>0</v>
      </c>
      <c r="Q163" s="143">
        <f t="shared" si="120"/>
        <v>-6.2371541501976253</v>
      </c>
      <c r="R163" s="505">
        <f t="shared" si="125"/>
        <v>0.96950724637681163</v>
      </c>
      <c r="S163" s="896"/>
      <c r="T163" s="101">
        <v>0.36249999999999999</v>
      </c>
      <c r="U163" s="101">
        <v>0.41041666666666665</v>
      </c>
      <c r="V163" s="511">
        <v>7</v>
      </c>
      <c r="W163" s="146">
        <f t="shared" si="126"/>
        <v>69</v>
      </c>
      <c r="X163" s="154"/>
      <c r="Y163" s="154"/>
      <c r="Z163" s="105"/>
      <c r="AA163" s="105"/>
      <c r="AB163" s="897"/>
      <c r="AC163" s="897"/>
      <c r="AD163" s="511"/>
      <c r="AE163" s="511"/>
      <c r="AF163" s="105">
        <f t="shared" si="68"/>
        <v>-68.608695652173992</v>
      </c>
      <c r="AG163" s="505">
        <f t="shared" si="69"/>
        <v>0.96950724637681152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3271.5</v>
      </c>
      <c r="H164" s="140">
        <f t="shared" si="121"/>
        <v>119115.31499999999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2453.6249999999991</v>
      </c>
      <c r="O164" s="142">
        <f t="shared" si="124"/>
        <v>245.3624999999999</v>
      </c>
      <c r="P164" s="105">
        <f t="shared" si="119"/>
        <v>0</v>
      </c>
      <c r="Q164" s="143">
        <f t="shared" si="120"/>
        <v>-31.53750000000008</v>
      </c>
      <c r="R164" s="505">
        <f t="shared" si="125"/>
        <v>0.8861050920910073</v>
      </c>
      <c r="S164" s="896"/>
      <c r="T164" s="101">
        <v>0.41527777777777775</v>
      </c>
      <c r="U164" s="101">
        <v>0.47083333333333333</v>
      </c>
      <c r="V164" s="511">
        <v>7</v>
      </c>
      <c r="W164" s="146">
        <f t="shared" si="126"/>
        <v>80.000000000000028</v>
      </c>
      <c r="X164" s="154"/>
      <c r="Y164" s="154"/>
      <c r="Z164" s="105"/>
      <c r="AA164" s="105"/>
      <c r="AB164" s="897"/>
      <c r="AC164" s="897"/>
      <c r="AD164" s="511"/>
      <c r="AE164" s="511"/>
      <c r="AF164" s="105">
        <f>N164-K164</f>
        <v>-315.37500000000091</v>
      </c>
      <c r="AG164" s="505">
        <f>N164/K164</f>
        <v>0.8861050920910073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3998.5000000000005</v>
      </c>
      <c r="H165" s="140">
        <f t="shared" si="121"/>
        <v>145585.38500000001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2448.061224489797</v>
      </c>
      <c r="O165" s="142">
        <f t="shared" si="124"/>
        <v>244.80612244897969</v>
      </c>
      <c r="P165" s="105">
        <f t="shared" si="119"/>
        <v>0</v>
      </c>
      <c r="Q165" s="143">
        <f t="shared" si="120"/>
        <v>-32.093877551020284</v>
      </c>
      <c r="R165" s="505">
        <f t="shared" si="125"/>
        <v>0.88409578349216222</v>
      </c>
      <c r="S165" s="896"/>
      <c r="T165" s="101">
        <v>0.51041666666666663</v>
      </c>
      <c r="U165" s="101">
        <v>0.57847222222222217</v>
      </c>
      <c r="V165" s="511">
        <v>4</v>
      </c>
      <c r="W165" s="146">
        <f t="shared" si="126"/>
        <v>97.999999999999972</v>
      </c>
      <c r="X165" s="154"/>
      <c r="Y165" s="154"/>
      <c r="Z165" s="105"/>
      <c r="AA165" s="105"/>
      <c r="AB165" s="897"/>
      <c r="AC165" s="897"/>
      <c r="AD165" s="511"/>
      <c r="AE165" s="511"/>
      <c r="AF165" s="105">
        <f>N165-K165</f>
        <v>-320.93877551020296</v>
      </c>
      <c r="AG165" s="505">
        <f>N165/K165</f>
        <v>0.88409578349216211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1672.4</v>
      </c>
      <c r="H166" s="140">
        <f t="shared" si="121"/>
        <v>57246.252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2181.391304347826</v>
      </c>
      <c r="O166" s="142">
        <f t="shared" si="124"/>
        <v>198.30830039525691</v>
      </c>
      <c r="P166" s="105">
        <f t="shared" si="119"/>
        <v>0</v>
      </c>
      <c r="Q166" s="143">
        <f t="shared" si="120"/>
        <v>-6.2371541501976253</v>
      </c>
      <c r="R166" s="505">
        <f t="shared" si="125"/>
        <v>0.96950724637681163</v>
      </c>
      <c r="S166" s="896"/>
      <c r="T166" s="101">
        <v>0.59374999999999989</v>
      </c>
      <c r="U166" s="101">
        <v>0.62569444444444433</v>
      </c>
      <c r="V166" s="511">
        <v>22</v>
      </c>
      <c r="W166" s="146">
        <f t="shared" si="126"/>
        <v>46</v>
      </c>
      <c r="X166" s="154">
        <v>0.58333333333333337</v>
      </c>
      <c r="Y166" s="154">
        <v>0.59305555555555556</v>
      </c>
      <c r="Z166" s="105"/>
      <c r="AA166" s="105"/>
      <c r="AB166" s="897"/>
      <c r="AC166" s="897"/>
      <c r="AD166" s="511"/>
      <c r="AE166" s="511"/>
      <c r="AF166" s="105">
        <f>N166-K166</f>
        <v>-68.608695652173992</v>
      </c>
      <c r="AG166" s="505">
        <f>N166/K166</f>
        <v>0.96950724637681152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896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897"/>
      <c r="AC167" s="897"/>
      <c r="AD167" s="511"/>
      <c r="AE167" s="511"/>
      <c r="AF167" s="105">
        <f t="shared" si="68"/>
        <v>0</v>
      </c>
      <c r="AG167" s="505" t="e">
        <f t="shared" si="69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896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897"/>
      <c r="AC168" s="897"/>
      <c r="AD168" s="511"/>
      <c r="AE168" s="511"/>
      <c r="AF168" s="105">
        <f t="shared" si="68"/>
        <v>0</v>
      </c>
      <c r="AG168" s="505" t="e">
        <f t="shared" si="69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896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897"/>
      <c r="AC169" s="897"/>
      <c r="AD169" s="511"/>
      <c r="AE169" s="511"/>
      <c r="AF169" s="105">
        <f t="shared" si="68"/>
        <v>0</v>
      </c>
      <c r="AG169" s="505" t="e">
        <f t="shared" si="69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896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897"/>
      <c r="AC170" s="897"/>
      <c r="AD170" s="511"/>
      <c r="AE170" s="511"/>
      <c r="AF170" s="105">
        <f t="shared" si="68"/>
        <v>0</v>
      </c>
      <c r="AG170" s="505" t="e">
        <f t="shared" si="69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896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897"/>
      <c r="AC171" s="897"/>
      <c r="AD171" s="511"/>
      <c r="AE171" s="511"/>
      <c r="AF171" s="105"/>
      <c r="AG171" s="50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896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897"/>
      <c r="AC172" s="897"/>
      <c r="AD172" s="511"/>
      <c r="AE172" s="511"/>
      <c r="AF172" s="105"/>
      <c r="AG172" s="505"/>
      <c r="AH172" s="896"/>
    </row>
    <row r="173" spans="1:36" ht="19.2" customHeight="1">
      <c r="A173" s="895"/>
      <c r="B173" s="186">
        <v>0</v>
      </c>
      <c r="C173" s="160" t="s">
        <v>221</v>
      </c>
      <c r="D173" s="893" t="s">
        <v>130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2091.6022197216557</v>
      </c>
      <c r="O173" s="164">
        <f t="shared" si="127"/>
        <v>186.01586103744171</v>
      </c>
      <c r="P173" s="105">
        <f>M173-J173</f>
        <v>0</v>
      </c>
      <c r="Q173" s="143">
        <f>O173-L173</f>
        <v>-14.423222101641414</v>
      </c>
      <c r="R173" s="165">
        <f>O173/L173</f>
        <v>0.92804186750528461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8"/>
        <v>-156.39778027834427</v>
      </c>
      <c r="AG173" s="505">
        <f t="shared" si="69"/>
        <v>0.9304280336840105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20" sqref="K2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702</v>
      </c>
      <c r="E3" s="829"/>
      <c r="F3" s="818" t="s">
        <v>2</v>
      </c>
      <c r="G3" s="779"/>
      <c r="H3" s="830">
        <v>273592.82999999996</v>
      </c>
      <c r="I3" s="831"/>
      <c r="J3" s="818" t="s">
        <v>3</v>
      </c>
      <c r="K3" s="779"/>
      <c r="L3" s="823">
        <v>8357973.2940911697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391.04767771997251</v>
      </c>
      <c r="G6" s="820"/>
      <c r="H6" s="798">
        <f>AVERAGE(D13:P13,Q13)</f>
        <v>140.05294410940741</v>
      </c>
      <c r="I6" s="799"/>
      <c r="J6" s="798">
        <f>AVERAGE(D30:E30,G30:H30)</f>
        <v>711.25</v>
      </c>
      <c r="K6" s="799"/>
      <c r="L6" s="800">
        <f>AVERAGE(J30:M30)</f>
        <v>949.32692307692309</v>
      </c>
      <c r="M6" s="801"/>
      <c r="N6" s="802">
        <v>0</v>
      </c>
      <c r="O6" s="787">
        <v>0</v>
      </c>
      <c r="P6" s="803">
        <v>3</v>
      </c>
      <c r="Q6" s="787">
        <v>2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365.74087078971104</v>
      </c>
      <c r="G7" s="791"/>
      <c r="H7" s="792">
        <f>AVERAGE(D14:P14,Q14)</f>
        <v>126.85889380029305</v>
      </c>
      <c r="I7" s="793"/>
      <c r="J7" s="792">
        <f>AVERAGE(D31:E31,G31:H31)</f>
        <v>715.79359271031421</v>
      </c>
      <c r="K7" s="793"/>
      <c r="L7" s="794">
        <f>AVERAGE(J31:M31)</f>
        <v>851.77506833207053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0.91143621547484199</v>
      </c>
      <c r="G8" s="797"/>
      <c r="H8" s="796">
        <f>AVERAGE(D15:O15,P15:Q15)</f>
        <v>0.89603241512204923</v>
      </c>
      <c r="I8" s="797"/>
      <c r="J8" s="796">
        <f>AVERAGE(D32:E32,G32:H32)</f>
        <v>0.97044699235498766</v>
      </c>
      <c r="K8" s="797"/>
      <c r="L8" s="796">
        <f>AVERAGE(J32:M32)</f>
        <v>0.90633873982947144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94.854226020892682</v>
      </c>
      <c r="K13" s="18">
        <v>72.551370255704612</v>
      </c>
      <c r="L13" s="18">
        <v>83.305529448621556</v>
      </c>
      <c r="M13" s="18">
        <v>81.993191311612378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771"/>
      <c r="C14" s="13" t="s">
        <v>60</v>
      </c>
      <c r="D14" s="18">
        <v>129.71789568148182</v>
      </c>
      <c r="E14" s="18">
        <v>94.299615475770366</v>
      </c>
      <c r="F14" s="18">
        <v>118.12860504781533</v>
      </c>
      <c r="G14" s="18">
        <v>275.20025674363626</v>
      </c>
      <c r="H14" s="18">
        <v>233.67626689700722</v>
      </c>
      <c r="I14" s="18">
        <v>75.907421654400054</v>
      </c>
      <c r="J14" s="18">
        <v>80.896432684804466</v>
      </c>
      <c r="K14" s="18">
        <v>64.687874302201791</v>
      </c>
      <c r="L14" s="18">
        <v>74.276755356577596</v>
      </c>
      <c r="M14" s="18">
        <v>71.892169607102147</v>
      </c>
      <c r="N14" s="18">
        <v>77.024861723430746</v>
      </c>
      <c r="O14" s="18">
        <v>150.10259505511183</v>
      </c>
      <c r="P14" s="18">
        <v>185.25728004592702</v>
      </c>
      <c r="Q14" s="8">
        <v>144.95648292883601</v>
      </c>
    </row>
    <row r="15" spans="2:17" ht="39.9" customHeight="1">
      <c r="B15" s="772"/>
      <c r="C15" s="28" t="s">
        <v>61</v>
      </c>
      <c r="D15" s="9">
        <f t="shared" ref="D15:Q15" si="0">D14/D13</f>
        <v>0.89338254885924939</v>
      </c>
      <c r="E15" s="9">
        <f t="shared" si="0"/>
        <v>0.87409298028474425</v>
      </c>
      <c r="F15" s="9">
        <f t="shared" si="0"/>
        <v>0.87891865646085321</v>
      </c>
      <c r="G15" s="9">
        <f t="shared" si="0"/>
        <v>0.91143877169362653</v>
      </c>
      <c r="H15" s="9">
        <f t="shared" si="0"/>
        <v>0.99135385956306099</v>
      </c>
      <c r="I15" s="9">
        <f t="shared" si="0"/>
        <v>0.87473384559397005</v>
      </c>
      <c r="J15" s="9">
        <f t="shared" si="0"/>
        <v>0.85285006349623416</v>
      </c>
      <c r="K15" s="9">
        <f t="shared" si="0"/>
        <v>0.8916147837623436</v>
      </c>
      <c r="L15" s="9">
        <f t="shared" si="0"/>
        <v>0.8916185497913145</v>
      </c>
      <c r="M15" s="9">
        <f t="shared" si="0"/>
        <v>0.87680657938874906</v>
      </c>
      <c r="N15" s="9">
        <f t="shared" si="0"/>
        <v>0.869371164805404</v>
      </c>
      <c r="O15" s="9">
        <f t="shared" si="0"/>
        <v>0.84763818384063161</v>
      </c>
      <c r="P15" s="30">
        <f t="shared" si="0"/>
        <v>0.9242572713096</v>
      </c>
      <c r="Q15" s="10">
        <f t="shared" si="0"/>
        <v>0.96637655285890678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0.38541666666666669</v>
      </c>
    </row>
    <row r="17" spans="2:23" ht="22.8" customHeight="1">
      <c r="B17" s="774"/>
      <c r="C17" s="28" t="s">
        <v>36</v>
      </c>
      <c r="D17" s="11">
        <v>0.63958333333333306</v>
      </c>
      <c r="E17" s="11">
        <v>0.51736111111111105</v>
      </c>
      <c r="F17" s="11">
        <v>0.53888888888888886</v>
      </c>
      <c r="G17" s="11">
        <v>0.61666666666666647</v>
      </c>
      <c r="H17" s="11">
        <v>0.65277777777777768</v>
      </c>
      <c r="I17" s="11">
        <v>0.7</v>
      </c>
      <c r="J17" s="11">
        <v>0.70833333333333304</v>
      </c>
      <c r="K17" s="11">
        <v>0.69861111111111085</v>
      </c>
      <c r="L17" s="11">
        <v>0.90625</v>
      </c>
      <c r="M17" s="11">
        <v>0.92361111111111094</v>
      </c>
      <c r="N17" s="11">
        <v>0.94236111111111109</v>
      </c>
      <c r="O17" s="21">
        <v>0.84236111111111101</v>
      </c>
      <c r="P17" s="11">
        <v>0.59513888888888888</v>
      </c>
      <c r="Q17" s="31">
        <v>0.57986111111111105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17.111111111111111</v>
      </c>
      <c r="K22" s="35">
        <v>19</v>
      </c>
      <c r="L22" s="35">
        <v>17.25</v>
      </c>
      <c r="M22" s="35">
        <v>18.399999999999999</v>
      </c>
      <c r="N22" s="35">
        <v>17</v>
      </c>
      <c r="O22" s="35">
        <v>10</v>
      </c>
      <c r="P22" s="35">
        <v>12.166666666666666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51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51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179.4496969696969</v>
      </c>
      <c r="E31" s="7">
        <v>833.49312103398995</v>
      </c>
      <c r="F31" s="7">
        <v>764.8393440221497</v>
      </c>
      <c r="G31" s="7">
        <v>834.57606774970691</v>
      </c>
      <c r="H31" s="44">
        <v>1015.6554850878632</v>
      </c>
      <c r="I31" s="43">
        <v>0</v>
      </c>
      <c r="J31" s="7">
        <v>723.45662507427244</v>
      </c>
      <c r="K31" s="7">
        <v>895.60538232520139</v>
      </c>
      <c r="L31" s="7">
        <v>848.30670027646897</v>
      </c>
      <c r="M31" s="44">
        <v>939.7315656523399</v>
      </c>
      <c r="N31" s="27"/>
      <c r="O31" s="27"/>
      <c r="P31" s="27"/>
      <c r="Q31" s="27"/>
    </row>
    <row r="32" spans="2:23" ht="39.9" customHeight="1">
      <c r="B32" s="772"/>
      <c r="C32" s="513" t="s">
        <v>61</v>
      </c>
      <c r="D32" s="45">
        <f t="shared" ref="D32:M32" si="1">D31/D30</f>
        <v>0.8156804407713496</v>
      </c>
      <c r="E32" s="9">
        <f t="shared" si="1"/>
        <v>1.0102946921624121</v>
      </c>
      <c r="F32" s="9">
        <f t="shared" si="1"/>
        <v>0.92707799275412084</v>
      </c>
      <c r="G32" s="9">
        <f t="shared" si="1"/>
        <v>0.92730674194411877</v>
      </c>
      <c r="H32" s="9">
        <f t="shared" si="1"/>
        <v>1.1285060945420702</v>
      </c>
      <c r="I32" s="43">
        <f t="shared" si="1"/>
        <v>0</v>
      </c>
      <c r="J32" s="9">
        <f t="shared" si="1"/>
        <v>0.80384069452696938</v>
      </c>
      <c r="K32" s="9">
        <f t="shared" si="1"/>
        <v>1.1025445047564033</v>
      </c>
      <c r="L32" s="9">
        <f t="shared" si="1"/>
        <v>0.88365281278798846</v>
      </c>
      <c r="M32" s="10">
        <f t="shared" si="1"/>
        <v>0.83531694724652439</v>
      </c>
      <c r="N32" s="27"/>
      <c r="O32" s="27"/>
      <c r="P32" s="27"/>
      <c r="Q32" s="27"/>
    </row>
    <row r="33" spans="2:17" ht="28.8" customHeight="1">
      <c r="B33" s="773" t="s">
        <v>62</v>
      </c>
      <c r="C33" s="513" t="s">
        <v>63</v>
      </c>
      <c r="D33" s="46">
        <v>0.17013888888888887</v>
      </c>
      <c r="E33" s="11">
        <v>0.17777777777777778</v>
      </c>
      <c r="F33" s="11">
        <v>0.26250000000000001</v>
      </c>
      <c r="G33" s="11">
        <v>3134.9999999999932</v>
      </c>
      <c r="H33" s="31">
        <v>0.18055555555555555</v>
      </c>
      <c r="I33" s="46">
        <v>0</v>
      </c>
      <c r="J33" s="11">
        <v>0.72083333333333333</v>
      </c>
      <c r="K33" s="11">
        <v>0.72083333333333333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774"/>
      <c r="C34" s="513" t="s">
        <v>36</v>
      </c>
      <c r="D34" s="46">
        <v>0.34375</v>
      </c>
      <c r="E34" s="11">
        <v>0.4201388888888889</v>
      </c>
      <c r="F34" s="11">
        <v>0.3298611111111111</v>
      </c>
      <c r="G34" s="11">
        <v>1050.4000000000003</v>
      </c>
      <c r="H34" s="31">
        <v>0.49722222222222223</v>
      </c>
      <c r="I34" s="22">
        <v>0</v>
      </c>
      <c r="J34" s="11">
        <v>0.82638888888888884</v>
      </c>
      <c r="K34" s="11">
        <v>46275.027777777781</v>
      </c>
      <c r="L34" s="11">
        <v>0.91388888888888886</v>
      </c>
      <c r="M34" s="12">
        <v>46276.107638888891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79" sqref="G7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120836</v>
      </c>
      <c r="F1" s="365" t="s">
        <v>3</v>
      </c>
      <c r="G1" s="366">
        <f>SUM(H5:H124)</f>
        <v>2329528.8894805191</v>
      </c>
      <c r="H1" s="367" t="s">
        <v>427</v>
      </c>
      <c r="I1" s="368">
        <f>+J16+J64+J24+J38+J51+J81+J100+J91+J57+J124+J111</f>
        <v>50.533333333333331</v>
      </c>
      <c r="J1" s="873" t="s">
        <v>245</v>
      </c>
      <c r="K1" s="874"/>
      <c r="L1" s="875"/>
      <c r="M1" s="873" t="s">
        <v>83</v>
      </c>
      <c r="N1" s="874"/>
      <c r="O1" s="874"/>
      <c r="P1" s="874"/>
      <c r="Q1" s="874"/>
      <c r="R1" s="875"/>
    </row>
    <row r="2" spans="1:18" ht="26.25" customHeight="1" thickBot="1">
      <c r="A2" s="879" t="s">
        <v>592</v>
      </c>
      <c r="B2" s="880"/>
      <c r="C2" s="370"/>
      <c r="D2" s="517" t="s">
        <v>593</v>
      </c>
      <c r="E2" s="372">
        <f>AVERAGE(L16,L24,L38,L51,L100,L111,L91)</f>
        <v>627.15819323294511</v>
      </c>
      <c r="F2" s="373" t="s">
        <v>91</v>
      </c>
      <c r="G2" s="374">
        <f>G1/E1</f>
        <v>19.278434319908961</v>
      </c>
      <c r="H2" s="375" t="s">
        <v>247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332</v>
      </c>
      <c r="B3" s="883" t="s">
        <v>248</v>
      </c>
      <c r="C3" s="519"/>
      <c r="D3" s="884" t="s">
        <v>95</v>
      </c>
      <c r="E3" s="884"/>
      <c r="F3" s="885" t="s">
        <v>96</v>
      </c>
      <c r="G3" s="886" t="s">
        <v>249</v>
      </c>
      <c r="H3" s="887" t="s">
        <v>250</v>
      </c>
      <c r="I3" s="888" t="s">
        <v>594</v>
      </c>
      <c r="J3" s="861" t="s">
        <v>336</v>
      </c>
      <c r="K3" s="863" t="s">
        <v>335</v>
      </c>
      <c r="L3" s="865" t="s">
        <v>593</v>
      </c>
      <c r="M3" s="890" t="s">
        <v>106</v>
      </c>
      <c r="N3" s="890"/>
      <c r="O3" s="861" t="s">
        <v>251</v>
      </c>
      <c r="P3" s="891" t="s">
        <v>339</v>
      </c>
      <c r="Q3" s="861" t="s">
        <v>418</v>
      </c>
      <c r="R3" s="861"/>
    </row>
    <row r="4" spans="1:18" ht="15.75" customHeight="1">
      <c r="A4" s="882"/>
      <c r="B4" s="883"/>
      <c r="C4" s="519"/>
      <c r="D4" s="884"/>
      <c r="E4" s="884"/>
      <c r="F4" s="885"/>
      <c r="G4" s="886"/>
      <c r="H4" s="887"/>
      <c r="I4" s="889"/>
      <c r="J4" s="862"/>
      <c r="K4" s="864"/>
      <c r="L4" s="866"/>
      <c r="M4" s="516" t="s">
        <v>113</v>
      </c>
      <c r="N4" s="516" t="s">
        <v>114</v>
      </c>
      <c r="O4" s="862"/>
      <c r="P4" s="892"/>
      <c r="Q4" s="380" t="s">
        <v>115</v>
      </c>
      <c r="R4" s="380" t="s">
        <v>595</v>
      </c>
    </row>
    <row r="5" spans="1:18">
      <c r="A5" s="867" t="s">
        <v>596</v>
      </c>
      <c r="B5" s="381" t="s">
        <v>314</v>
      </c>
      <c r="C5" s="381"/>
      <c r="D5" s="382" t="s">
        <v>254</v>
      </c>
      <c r="E5" s="383"/>
      <c r="F5" s="384">
        <v>25.64</v>
      </c>
      <c r="G5" s="519">
        <v>1197</v>
      </c>
      <c r="H5" s="385">
        <f>F5*G5</f>
        <v>30691.08</v>
      </c>
      <c r="I5" s="521"/>
      <c r="J5" s="387">
        <v>10</v>
      </c>
      <c r="K5" s="388">
        <f t="shared" ref="K5:K8" si="0">G5/P5*60</f>
        <v>1436.4000000000005</v>
      </c>
      <c r="L5" s="389">
        <f t="shared" ref="L5:L8" si="1">K5/J5</f>
        <v>143.64000000000004</v>
      </c>
      <c r="M5" s="390">
        <v>0.38541666666666669</v>
      </c>
      <c r="N5" s="390">
        <v>0.4201388888888889</v>
      </c>
      <c r="O5" s="380">
        <v>5</v>
      </c>
      <c r="P5" s="523">
        <f t="shared" ref="P5:P8" si="2">(N5-M5)*24*60</f>
        <v>49.999999999999986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519">
        <v>3293</v>
      </c>
      <c r="H6" s="385">
        <f t="shared" ref="H6:H15" si="3">F6*G6</f>
        <v>98296.05</v>
      </c>
      <c r="I6" s="521"/>
      <c r="J6" s="387">
        <v>13</v>
      </c>
      <c r="K6" s="388">
        <f t="shared" si="0"/>
        <v>1796.181818181818</v>
      </c>
      <c r="L6" s="389">
        <f t="shared" si="1"/>
        <v>138.16783216783216</v>
      </c>
      <c r="M6" s="390">
        <v>0.4236111111111111</v>
      </c>
      <c r="N6" s="390">
        <v>0.5</v>
      </c>
      <c r="O6" s="380">
        <v>5</v>
      </c>
      <c r="P6" s="523">
        <f t="shared" si="2"/>
        <v>110.00000000000001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519">
        <v>2828</v>
      </c>
      <c r="H7" s="385">
        <f t="shared" si="3"/>
        <v>83482.559999999998</v>
      </c>
      <c r="I7" s="521"/>
      <c r="J7" s="387">
        <v>13</v>
      </c>
      <c r="K7" s="388">
        <f t="shared" si="0"/>
        <v>1996.2352941176468</v>
      </c>
      <c r="L7" s="389">
        <f t="shared" si="1"/>
        <v>153.55656108597285</v>
      </c>
      <c r="M7" s="390">
        <v>0.50347222222222221</v>
      </c>
      <c r="N7" s="390">
        <v>0.5625</v>
      </c>
      <c r="O7" s="380">
        <v>5</v>
      </c>
      <c r="P7" s="523">
        <f t="shared" si="2"/>
        <v>85.000000000000014</v>
      </c>
      <c r="Q7" s="392"/>
      <c r="R7" s="392"/>
    </row>
    <row r="8" spans="1:18">
      <c r="A8" s="867"/>
      <c r="B8" s="381" t="s">
        <v>314</v>
      </c>
      <c r="C8" s="381"/>
      <c r="D8" s="382" t="s">
        <v>597</v>
      </c>
      <c r="E8" s="383"/>
      <c r="F8" s="384">
        <v>30</v>
      </c>
      <c r="G8" s="519">
        <v>626</v>
      </c>
      <c r="H8" s="385">
        <f t="shared" si="3"/>
        <v>18780</v>
      </c>
      <c r="I8" s="521"/>
      <c r="J8" s="387">
        <v>13</v>
      </c>
      <c r="K8" s="388">
        <f t="shared" si="0"/>
        <v>1878.0000000000066</v>
      </c>
      <c r="L8" s="389">
        <f t="shared" si="1"/>
        <v>144.46153846153896</v>
      </c>
      <c r="M8" s="390">
        <v>0.56597222222222221</v>
      </c>
      <c r="N8" s="390">
        <v>0.57986111111111105</v>
      </c>
      <c r="O8" s="380">
        <v>5</v>
      </c>
      <c r="P8" s="523">
        <f t="shared" si="2"/>
        <v>19.999999999999929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21"/>
      <c r="J9" s="387"/>
      <c r="K9" s="388"/>
      <c r="L9" s="389"/>
      <c r="M9" s="390"/>
      <c r="N9" s="390"/>
      <c r="O9" s="380"/>
      <c r="P9" s="523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21"/>
      <c r="J10" s="387"/>
      <c r="K10" s="388"/>
      <c r="L10" s="389"/>
      <c r="M10" s="390"/>
      <c r="N10" s="390"/>
      <c r="O10" s="380"/>
      <c r="P10" s="523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21"/>
      <c r="J11" s="387"/>
      <c r="K11" s="388"/>
      <c r="L11" s="389"/>
      <c r="M11" s="390"/>
      <c r="N11" s="390"/>
      <c r="O11" s="380"/>
      <c r="P11" s="523"/>
      <c r="Q11" s="392"/>
      <c r="R11" s="392"/>
    </row>
    <row r="12" spans="1:18">
      <c r="A12" s="868"/>
      <c r="B12" s="381">
        <v>0</v>
      </c>
      <c r="C12" s="520"/>
      <c r="D12" s="382"/>
      <c r="E12" s="383"/>
      <c r="F12" s="384" t="s">
        <v>236</v>
      </c>
      <c r="G12" s="518"/>
      <c r="H12" s="385">
        <f t="shared" si="3"/>
        <v>0</v>
      </c>
      <c r="I12" s="521"/>
      <c r="J12" s="387"/>
      <c r="K12" s="388"/>
      <c r="L12" s="389"/>
      <c r="M12" s="390"/>
      <c r="N12" s="390"/>
      <c r="O12" s="380"/>
      <c r="P12" s="523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21"/>
      <c r="J13" s="387"/>
      <c r="K13" s="388"/>
      <c r="L13" s="389"/>
      <c r="M13" s="390"/>
      <c r="N13" s="390"/>
      <c r="O13" s="380"/>
      <c r="P13" s="523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21"/>
      <c r="J14" s="387"/>
      <c r="K14" s="388"/>
      <c r="L14" s="389"/>
      <c r="M14" s="390"/>
      <c r="N14" s="390"/>
      <c r="O14" s="380"/>
      <c r="P14" s="523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21"/>
      <c r="J15" s="387"/>
      <c r="K15" s="388"/>
      <c r="L15" s="389"/>
      <c r="M15" s="390"/>
      <c r="N15" s="390"/>
      <c r="O15" s="380"/>
      <c r="P15" s="523"/>
      <c r="Q15" s="380"/>
      <c r="R15" s="380"/>
    </row>
    <row r="16" spans="1:18" ht="15.75" customHeight="1">
      <c r="A16" s="869"/>
      <c r="B16" s="381">
        <v>0</v>
      </c>
      <c r="C16" s="398" t="s">
        <v>598</v>
      </c>
      <c r="D16" s="852" t="s">
        <v>599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1776.7042780748679</v>
      </c>
      <c r="L16" s="404">
        <f>AVERAGE(L5:L15)</f>
        <v>144.95648292883601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600</v>
      </c>
      <c r="B17" s="381">
        <v>0</v>
      </c>
      <c r="C17" s="520"/>
      <c r="D17" s="382" t="s">
        <v>261</v>
      </c>
      <c r="E17" s="382"/>
      <c r="F17" s="384" t="s">
        <v>236</v>
      </c>
      <c r="G17" s="519">
        <v>2828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1696.7999999999993</v>
      </c>
      <c r="L17" s="389">
        <f>K17/J17</f>
        <v>188.53333333333325</v>
      </c>
      <c r="M17" s="390">
        <v>0.17013888888888887</v>
      </c>
      <c r="N17" s="390">
        <v>0.23958333333333334</v>
      </c>
      <c r="O17" s="380">
        <v>5</v>
      </c>
      <c r="P17" s="523">
        <f>(N17-M17)*24*60</f>
        <v>100.00000000000004</v>
      </c>
      <c r="Q17" s="380"/>
      <c r="R17" s="380"/>
    </row>
    <row r="18" spans="1:18" ht="15.75" customHeight="1">
      <c r="A18" s="870"/>
      <c r="B18" s="381">
        <v>0</v>
      </c>
      <c r="C18" s="520"/>
      <c r="D18" s="382" t="s">
        <v>262</v>
      </c>
      <c r="E18" s="382"/>
      <c r="F18" s="384" t="s">
        <v>236</v>
      </c>
      <c r="G18" s="518">
        <v>3293</v>
      </c>
      <c r="H18" s="385">
        <f t="shared" si="4"/>
        <v>0</v>
      </c>
      <c r="I18" s="521"/>
      <c r="J18" s="387">
        <v>9</v>
      </c>
      <c r="K18" s="388">
        <f t="shared" si="5"/>
        <v>1796.1818181818173</v>
      </c>
      <c r="L18" s="389">
        <f t="shared" ref="L18:L19" si="6">K18/J18</f>
        <v>199.57575757575748</v>
      </c>
      <c r="M18" s="390">
        <v>0.24305555555555555</v>
      </c>
      <c r="N18" s="390">
        <v>0.31944444444444448</v>
      </c>
      <c r="O18" s="380">
        <v>5</v>
      </c>
      <c r="P18" s="523">
        <f t="shared" ref="P18:P19" si="7">(N18-M18)*24*60</f>
        <v>110.00000000000004</v>
      </c>
      <c r="Q18" s="392"/>
      <c r="R18" s="392"/>
    </row>
    <row r="19" spans="1:18" ht="15.75" customHeight="1">
      <c r="A19" s="870"/>
      <c r="B19" s="381">
        <v>0</v>
      </c>
      <c r="C19" s="520"/>
      <c r="D19" s="382" t="s">
        <v>601</v>
      </c>
      <c r="E19" s="382"/>
      <c r="F19" s="384" t="s">
        <v>236</v>
      </c>
      <c r="G19" s="518">
        <v>626</v>
      </c>
      <c r="H19" s="385">
        <f t="shared" si="4"/>
        <v>0</v>
      </c>
      <c r="I19" s="521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0.3263888888888889</v>
      </c>
      <c r="N19" s="390">
        <v>0.34375</v>
      </c>
      <c r="O19" s="380">
        <v>10</v>
      </c>
      <c r="P19" s="523">
        <f t="shared" si="7"/>
        <v>24.999999999999993</v>
      </c>
      <c r="Q19" s="392">
        <v>0.34375</v>
      </c>
      <c r="R19" s="392">
        <v>0.38541666666666669</v>
      </c>
    </row>
    <row r="20" spans="1:18" ht="15.75" customHeight="1">
      <c r="A20" s="871"/>
      <c r="B20" s="381">
        <v>0</v>
      </c>
      <c r="C20" s="520"/>
      <c r="D20" s="382"/>
      <c r="E20" s="382"/>
      <c r="F20" s="384" t="s">
        <v>236</v>
      </c>
      <c r="G20" s="518"/>
      <c r="H20" s="385">
        <f t="shared" si="4"/>
        <v>0</v>
      </c>
      <c r="I20" s="521"/>
      <c r="J20" s="387"/>
      <c r="K20" s="388"/>
      <c r="L20" s="389"/>
      <c r="M20" s="390"/>
      <c r="N20" s="390"/>
      <c r="O20" s="380"/>
      <c r="P20" s="523"/>
      <c r="Q20" s="392"/>
      <c r="R20" s="392"/>
    </row>
    <row r="21" spans="1:18" ht="15.75" customHeight="1">
      <c r="A21" s="871"/>
      <c r="B21" s="381">
        <v>0</v>
      </c>
      <c r="C21" s="520"/>
      <c r="D21" s="382"/>
      <c r="E21" s="382"/>
      <c r="F21" s="384" t="s">
        <v>236</v>
      </c>
      <c r="G21" s="518"/>
      <c r="H21" s="385"/>
      <c r="I21" s="521"/>
      <c r="J21" s="387"/>
      <c r="K21" s="388"/>
      <c r="L21" s="389"/>
      <c r="M21" s="390"/>
      <c r="N21" s="390"/>
      <c r="O21" s="380"/>
      <c r="P21" s="523"/>
      <c r="Q21" s="392"/>
      <c r="R21" s="392"/>
    </row>
    <row r="22" spans="1:18" ht="15.75" customHeight="1">
      <c r="A22" s="871"/>
      <c r="B22" s="381">
        <v>0</v>
      </c>
      <c r="C22" s="520"/>
      <c r="D22" s="382"/>
      <c r="E22" s="383"/>
      <c r="F22" s="384" t="s">
        <v>236</v>
      </c>
      <c r="G22" s="518"/>
      <c r="H22" s="385">
        <f t="shared" si="4"/>
        <v>0</v>
      </c>
      <c r="I22" s="521"/>
      <c r="J22" s="387"/>
      <c r="K22" s="388"/>
      <c r="L22" s="389"/>
      <c r="M22" s="390"/>
      <c r="N22" s="390"/>
      <c r="O22" s="380"/>
      <c r="P22" s="523"/>
      <c r="Q22" s="380"/>
      <c r="R22" s="380"/>
    </row>
    <row r="23" spans="1:18" ht="15.75" customHeight="1">
      <c r="A23" s="871"/>
      <c r="B23" s="381">
        <v>0</v>
      </c>
      <c r="C23" s="520"/>
      <c r="D23" s="382"/>
      <c r="E23" s="383"/>
      <c r="F23" s="384" t="s">
        <v>236</v>
      </c>
      <c r="G23" s="518"/>
      <c r="H23" s="385">
        <f t="shared" si="4"/>
        <v>0</v>
      </c>
      <c r="I23" s="521"/>
      <c r="J23" s="387"/>
      <c r="K23" s="388"/>
      <c r="L23" s="389"/>
      <c r="M23" s="390"/>
      <c r="N23" s="390"/>
      <c r="O23" s="380"/>
      <c r="P23" s="523"/>
      <c r="Q23" s="380"/>
      <c r="R23" s="380"/>
    </row>
    <row r="24" spans="1:18" ht="17.399999999999999" customHeight="1">
      <c r="A24" s="872"/>
      <c r="B24" s="381">
        <v>0</v>
      </c>
      <c r="C24" s="240" t="s">
        <v>602</v>
      </c>
      <c r="D24" s="852" t="s">
        <v>599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1665.1272727272724</v>
      </c>
      <c r="L24" s="404">
        <f>AVERAGE(L17:L23)</f>
        <v>179.4496969696969</v>
      </c>
      <c r="M24" s="390"/>
      <c r="N24" s="390"/>
      <c r="O24" s="380"/>
      <c r="P24" s="380"/>
      <c r="Q24" s="380"/>
      <c r="R24" s="380"/>
    </row>
    <row r="25" spans="1:18">
      <c r="A25" s="859" t="s">
        <v>603</v>
      </c>
      <c r="B25" s="381" t="s">
        <v>240</v>
      </c>
      <c r="C25" s="408"/>
      <c r="D25" s="409" t="s">
        <v>265</v>
      </c>
      <c r="E25" s="410"/>
      <c r="F25" s="384">
        <v>18.53</v>
      </c>
      <c r="G25" s="519">
        <v>2036</v>
      </c>
      <c r="H25" s="385">
        <f t="shared" ref="H25:H37" si="8">F25*G25</f>
        <v>37727.08</v>
      </c>
      <c r="I25" s="521"/>
      <c r="J25" s="387">
        <v>3</v>
      </c>
      <c r="K25" s="388">
        <f t="shared" ref="K25:K30" si="9">G25/P25*60</f>
        <v>2776.3636363636365</v>
      </c>
      <c r="L25" s="389">
        <f t="shared" ref="L25:L30" si="10">K25/J25</f>
        <v>925.4545454545455</v>
      </c>
      <c r="M25" s="390">
        <v>0.17777777777777778</v>
      </c>
      <c r="N25" s="390">
        <v>0.20833333333333334</v>
      </c>
      <c r="O25" s="380">
        <v>16</v>
      </c>
      <c r="P25" s="523">
        <f>(N25-M25)*24*60</f>
        <v>44</v>
      </c>
      <c r="Q25" s="392"/>
      <c r="R25" s="392"/>
    </row>
    <row r="26" spans="1:18">
      <c r="A26" s="859"/>
      <c r="B26" s="381" t="s">
        <v>240</v>
      </c>
      <c r="C26" s="408"/>
      <c r="D26" s="382" t="s">
        <v>604</v>
      </c>
      <c r="E26" s="411"/>
      <c r="F26" s="384">
        <v>18.18</v>
      </c>
      <c r="G26" s="519">
        <v>2867</v>
      </c>
      <c r="H26" s="385">
        <f t="shared" si="8"/>
        <v>52122.06</v>
      </c>
      <c r="I26" s="521"/>
      <c r="J26" s="387">
        <v>4</v>
      </c>
      <c r="K26" s="388">
        <f t="shared" si="9"/>
        <v>2774.5161290322571</v>
      </c>
      <c r="L26" s="389">
        <f t="shared" si="10"/>
        <v>693.62903225806429</v>
      </c>
      <c r="M26" s="390">
        <v>0.21875</v>
      </c>
      <c r="N26" s="390">
        <v>0.26180555555555557</v>
      </c>
      <c r="O26" s="380">
        <v>15</v>
      </c>
      <c r="P26" s="523">
        <f>(N26-M26)*24*60</f>
        <v>62.000000000000021</v>
      </c>
      <c r="Q26" s="392"/>
      <c r="R26" s="392"/>
    </row>
    <row r="27" spans="1:18">
      <c r="A27" s="859"/>
      <c r="B27" s="381" t="s">
        <v>314</v>
      </c>
      <c r="C27" s="408"/>
      <c r="D27" s="409" t="s">
        <v>605</v>
      </c>
      <c r="E27" s="411"/>
      <c r="F27" s="384">
        <v>22.32</v>
      </c>
      <c r="G27" s="519">
        <v>3023</v>
      </c>
      <c r="H27" s="385">
        <f t="shared" si="8"/>
        <v>67473.36</v>
      </c>
      <c r="I27" s="521"/>
      <c r="J27" s="387">
        <v>4</v>
      </c>
      <c r="K27" s="388">
        <f t="shared" si="9"/>
        <v>2973.4426229508185</v>
      </c>
      <c r="L27" s="389">
        <f t="shared" si="10"/>
        <v>743.36065573770463</v>
      </c>
      <c r="M27" s="390">
        <v>0.27777777777777779</v>
      </c>
      <c r="N27" s="390">
        <v>0.32013888888888892</v>
      </c>
      <c r="O27" s="380">
        <v>23</v>
      </c>
      <c r="P27" s="523">
        <f t="shared" ref="P27:P30" si="11">(N27-M27)*24*60</f>
        <v>61.000000000000021</v>
      </c>
      <c r="Q27" s="392"/>
      <c r="R27" s="392"/>
    </row>
    <row r="28" spans="1:18">
      <c r="A28" s="859"/>
      <c r="B28" s="381" t="s">
        <v>240</v>
      </c>
      <c r="C28" s="520"/>
      <c r="D28" s="410" t="s">
        <v>606</v>
      </c>
      <c r="E28" s="411"/>
      <c r="F28" s="384">
        <v>17.890909090909091</v>
      </c>
      <c r="G28" s="519">
        <v>2448</v>
      </c>
      <c r="H28" s="385">
        <f t="shared" si="8"/>
        <v>43796.945454545457</v>
      </c>
      <c r="I28" s="521"/>
      <c r="J28" s="387">
        <v>3</v>
      </c>
      <c r="K28" s="388">
        <f t="shared" si="9"/>
        <v>3193.043478260864</v>
      </c>
      <c r="L28" s="389">
        <f t="shared" si="10"/>
        <v>1064.3478260869547</v>
      </c>
      <c r="M28" s="390">
        <v>0.33333333333333331</v>
      </c>
      <c r="N28" s="390">
        <v>0.36527777777777781</v>
      </c>
      <c r="O28" s="380">
        <v>19</v>
      </c>
      <c r="P28" s="523">
        <f t="shared" si="11"/>
        <v>46.000000000000078</v>
      </c>
      <c r="Q28" s="392"/>
      <c r="R28" s="392"/>
    </row>
    <row r="29" spans="1:18">
      <c r="A29" s="859"/>
      <c r="B29" s="381" t="s">
        <v>314</v>
      </c>
      <c r="C29" s="519"/>
      <c r="D29" s="382" t="s">
        <v>269</v>
      </c>
      <c r="E29" s="411"/>
      <c r="F29" s="384">
        <v>18.77</v>
      </c>
      <c r="G29" s="519">
        <v>1399</v>
      </c>
      <c r="H29" s="385">
        <f t="shared" si="8"/>
        <v>26259.23</v>
      </c>
      <c r="I29" s="521"/>
      <c r="J29" s="387">
        <v>4</v>
      </c>
      <c r="K29" s="388">
        <f t="shared" si="9"/>
        <v>2798.0000000000027</v>
      </c>
      <c r="L29" s="389">
        <f t="shared" si="10"/>
        <v>699.50000000000068</v>
      </c>
      <c r="M29" s="390">
        <v>0.375</v>
      </c>
      <c r="N29" s="390">
        <v>0.39583333333333331</v>
      </c>
      <c r="O29" s="380">
        <v>14</v>
      </c>
      <c r="P29" s="523">
        <f t="shared" si="11"/>
        <v>29.999999999999972</v>
      </c>
      <c r="Q29" s="392"/>
      <c r="R29" s="392"/>
    </row>
    <row r="30" spans="1:18">
      <c r="A30" s="859"/>
      <c r="B30" s="381" t="s">
        <v>240</v>
      </c>
      <c r="C30" s="519"/>
      <c r="D30" s="409" t="s">
        <v>607</v>
      </c>
      <c r="E30" s="411"/>
      <c r="F30" s="384">
        <v>24.93</v>
      </c>
      <c r="G30" s="519">
        <v>656</v>
      </c>
      <c r="H30" s="385">
        <f t="shared" si="8"/>
        <v>16354.08</v>
      </c>
      <c r="I30" s="521"/>
      <c r="J30" s="387">
        <v>3</v>
      </c>
      <c r="K30" s="388">
        <f t="shared" si="9"/>
        <v>2624.0000000000095</v>
      </c>
      <c r="L30" s="389">
        <f t="shared" si="10"/>
        <v>874.66666666666981</v>
      </c>
      <c r="M30" s="390">
        <v>0.40972222222222227</v>
      </c>
      <c r="N30" s="390">
        <v>0.4201388888888889</v>
      </c>
      <c r="O30" s="380">
        <v>20</v>
      </c>
      <c r="P30" s="523">
        <f t="shared" si="11"/>
        <v>14.999999999999947</v>
      </c>
      <c r="Q30" s="392"/>
      <c r="R30" s="392"/>
    </row>
    <row r="31" spans="1:18" ht="15.75" customHeight="1">
      <c r="A31" s="859"/>
      <c r="B31" s="381">
        <v>0</v>
      </c>
      <c r="C31" s="520"/>
      <c r="D31" s="409"/>
      <c r="E31" s="411"/>
      <c r="F31" s="384" t="s">
        <v>236</v>
      </c>
      <c r="G31" s="519"/>
      <c r="H31" s="385">
        <f t="shared" si="8"/>
        <v>0</v>
      </c>
      <c r="I31" s="521"/>
      <c r="J31" s="387"/>
      <c r="K31" s="388"/>
      <c r="L31" s="389"/>
      <c r="M31" s="390"/>
      <c r="N31" s="390"/>
      <c r="O31" s="380"/>
      <c r="P31" s="523"/>
      <c r="Q31" s="392"/>
      <c r="R31" s="392"/>
    </row>
    <row r="32" spans="1:18">
      <c r="A32" s="859"/>
      <c r="B32" s="381">
        <v>0</v>
      </c>
      <c r="C32" s="520"/>
      <c r="D32" s="409"/>
      <c r="E32" s="383"/>
      <c r="F32" s="384" t="s">
        <v>236</v>
      </c>
      <c r="G32" s="519"/>
      <c r="H32" s="385">
        <f t="shared" si="8"/>
        <v>0</v>
      </c>
      <c r="I32" s="521"/>
      <c r="J32" s="387"/>
      <c r="K32" s="388"/>
      <c r="L32" s="389"/>
      <c r="M32" s="390"/>
      <c r="N32" s="390"/>
      <c r="O32" s="380"/>
      <c r="P32" s="523"/>
      <c r="Q32" s="392"/>
      <c r="R32" s="392"/>
    </row>
    <row r="33" spans="1:18">
      <c r="A33" s="859"/>
      <c r="B33" s="381">
        <v>0</v>
      </c>
      <c r="C33" s="519"/>
      <c r="D33" s="412"/>
      <c r="E33" s="411"/>
      <c r="F33" s="384" t="s">
        <v>236</v>
      </c>
      <c r="G33" s="519"/>
      <c r="H33" s="385">
        <f t="shared" si="8"/>
        <v>0</v>
      </c>
      <c r="I33" s="521"/>
      <c r="J33" s="387"/>
      <c r="K33" s="388"/>
      <c r="L33" s="389"/>
      <c r="M33" s="390"/>
      <c r="N33" s="390"/>
      <c r="O33" s="380"/>
      <c r="P33" s="523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21"/>
      <c r="J34" s="387"/>
      <c r="K34" s="388"/>
      <c r="L34" s="389"/>
      <c r="M34" s="390"/>
      <c r="N34" s="390"/>
      <c r="O34" s="380"/>
      <c r="P34" s="523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21"/>
      <c r="J35" s="387"/>
      <c r="K35" s="388"/>
      <c r="L35" s="389"/>
      <c r="M35" s="390"/>
      <c r="N35" s="390"/>
      <c r="O35" s="380"/>
      <c r="P35" s="523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21"/>
      <c r="J36" s="387"/>
      <c r="K36" s="388"/>
      <c r="L36" s="389"/>
      <c r="M36" s="390"/>
      <c r="N36" s="390"/>
      <c r="O36" s="380"/>
      <c r="P36" s="523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21"/>
      <c r="J37" s="387"/>
      <c r="K37" s="388"/>
      <c r="L37" s="389"/>
      <c r="M37" s="390"/>
      <c r="N37" s="390"/>
      <c r="O37" s="380"/>
      <c r="P37" s="523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2856.5609777679315</v>
      </c>
      <c r="L38" s="404">
        <f>AVERAGE(L25:L37)</f>
        <v>833.49312103398995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608</v>
      </c>
      <c r="B39" s="381" t="s">
        <v>240</v>
      </c>
      <c r="C39" s="520"/>
      <c r="D39" s="409" t="s">
        <v>609</v>
      </c>
      <c r="E39" s="383"/>
      <c r="F39" s="384">
        <v>16.66</v>
      </c>
      <c r="G39" s="519">
        <v>4502</v>
      </c>
      <c r="H39" s="385">
        <f t="shared" ref="H39:H47" si="12">F39*G39</f>
        <v>75003.320000000007</v>
      </c>
      <c r="I39" s="521"/>
      <c r="J39" s="387">
        <v>4</v>
      </c>
      <c r="K39" s="388">
        <f t="shared" ref="K39" si="13">G39/P39*60</f>
        <v>2784.7422680412378</v>
      </c>
      <c r="L39" s="389">
        <f t="shared" ref="L39" si="14">K39/J39</f>
        <v>696.18556701030946</v>
      </c>
      <c r="M39" s="390">
        <v>0.26250000000000001</v>
      </c>
      <c r="N39" s="390">
        <v>0.3298611111111111</v>
      </c>
      <c r="O39" s="380">
        <v>18</v>
      </c>
      <c r="P39" s="523">
        <f t="shared" ref="P39" si="15">(N39-M39)*24*60</f>
        <v>96.999999999999972</v>
      </c>
      <c r="Q39" s="392"/>
      <c r="R39" s="392"/>
    </row>
    <row r="40" spans="1:18">
      <c r="A40" s="849"/>
      <c r="B40" s="381">
        <v>0</v>
      </c>
      <c r="C40" s="520"/>
      <c r="D40" s="410"/>
      <c r="E40" s="383"/>
      <c r="F40" s="384" t="s">
        <v>236</v>
      </c>
      <c r="G40" s="519"/>
      <c r="H40" s="385">
        <f t="shared" si="12"/>
        <v>0</v>
      </c>
      <c r="I40" s="52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520"/>
      <c r="D41" s="410"/>
      <c r="E41" s="383"/>
      <c r="F41" s="384" t="s">
        <v>236</v>
      </c>
      <c r="G41" s="519"/>
      <c r="H41" s="385">
        <f t="shared" si="12"/>
        <v>0</v>
      </c>
      <c r="I41" s="52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520"/>
      <c r="D42" s="410"/>
      <c r="E42" s="383"/>
      <c r="F42" s="384" t="s">
        <v>236</v>
      </c>
      <c r="G42" s="519"/>
      <c r="H42" s="385">
        <f t="shared" si="12"/>
        <v>0</v>
      </c>
      <c r="I42" s="52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520"/>
      <c r="D43" s="412"/>
      <c r="E43" s="383"/>
      <c r="F43" s="384" t="s">
        <v>236</v>
      </c>
      <c r="G43" s="519"/>
      <c r="H43" s="385">
        <f t="shared" si="12"/>
        <v>0</v>
      </c>
      <c r="I43" s="521"/>
      <c r="J43" s="387"/>
      <c r="K43" s="388"/>
      <c r="L43" s="389"/>
      <c r="M43" s="390"/>
      <c r="N43" s="390"/>
      <c r="O43" s="380"/>
      <c r="P43" s="523"/>
      <c r="Q43" s="392"/>
      <c r="R43" s="392"/>
    </row>
    <row r="44" spans="1:18">
      <c r="A44" s="849"/>
      <c r="B44" s="381">
        <v>0</v>
      </c>
      <c r="C44" s="520"/>
      <c r="D44" s="410"/>
      <c r="E44" s="416"/>
      <c r="F44" s="384" t="s">
        <v>236</v>
      </c>
      <c r="G44" s="417"/>
      <c r="H44" s="418">
        <f t="shared" si="12"/>
        <v>0</v>
      </c>
      <c r="I44" s="522"/>
      <c r="J44" s="387"/>
      <c r="K44" s="388"/>
      <c r="L44" s="389"/>
      <c r="M44" s="390"/>
      <c r="N44" s="390"/>
      <c r="O44" s="380"/>
      <c r="P44" s="523"/>
      <c r="Q44" s="392"/>
      <c r="R44" s="392"/>
    </row>
    <row r="45" spans="1:18">
      <c r="A45" s="849"/>
      <c r="B45" s="381">
        <v>0</v>
      </c>
      <c r="C45" s="520"/>
      <c r="D45" s="410"/>
      <c r="E45" s="411"/>
      <c r="F45" s="384" t="s">
        <v>236</v>
      </c>
      <c r="G45" s="519"/>
      <c r="H45" s="385">
        <f t="shared" si="12"/>
        <v>0</v>
      </c>
      <c r="I45" s="521"/>
      <c r="J45" s="387"/>
      <c r="K45" s="388"/>
      <c r="L45" s="389"/>
      <c r="M45" s="390"/>
      <c r="N45" s="390"/>
      <c r="O45" s="380"/>
      <c r="P45" s="523"/>
      <c r="Q45" s="392"/>
      <c r="R45" s="392"/>
    </row>
    <row r="46" spans="1:18">
      <c r="A46" s="849"/>
      <c r="B46" s="381">
        <v>0</v>
      </c>
      <c r="C46" s="520"/>
      <c r="D46" s="412"/>
      <c r="E46" s="416"/>
      <c r="F46" s="384" t="s">
        <v>236</v>
      </c>
      <c r="G46" s="417"/>
      <c r="H46" s="418">
        <f t="shared" si="12"/>
        <v>0</v>
      </c>
      <c r="I46" s="522"/>
      <c r="J46" s="387"/>
      <c r="K46" s="388"/>
      <c r="L46" s="389"/>
      <c r="M46" s="390"/>
      <c r="N46" s="390"/>
      <c r="O46" s="380"/>
      <c r="P46" s="523"/>
      <c r="Q46" s="392"/>
      <c r="R46" s="392"/>
    </row>
    <row r="47" spans="1:18">
      <c r="A47" s="849"/>
      <c r="B47" s="381">
        <v>0</v>
      </c>
      <c r="C47" s="520"/>
      <c r="D47" s="410"/>
      <c r="E47" s="411"/>
      <c r="F47" s="384" t="s">
        <v>236</v>
      </c>
      <c r="G47" s="519"/>
      <c r="H47" s="385">
        <f t="shared" si="12"/>
        <v>0</v>
      </c>
      <c r="I47" s="521"/>
      <c r="J47" s="387"/>
      <c r="K47" s="388"/>
      <c r="L47" s="389"/>
      <c r="M47" s="390"/>
      <c r="N47" s="390"/>
      <c r="O47" s="380"/>
      <c r="P47" s="523"/>
      <c r="Q47" s="392"/>
      <c r="R47" s="392"/>
    </row>
    <row r="48" spans="1:18">
      <c r="A48" s="850"/>
      <c r="B48" s="381">
        <v>0</v>
      </c>
      <c r="C48" s="519"/>
      <c r="D48" s="410"/>
      <c r="E48" s="420"/>
      <c r="F48" s="384" t="s">
        <v>236</v>
      </c>
      <c r="G48" s="519"/>
      <c r="H48" s="385"/>
      <c r="I48" s="521"/>
      <c r="J48" s="387"/>
      <c r="K48" s="388"/>
      <c r="L48" s="389"/>
      <c r="M48" s="390"/>
      <c r="N48" s="390"/>
      <c r="O48" s="380"/>
      <c r="P48" s="523"/>
      <c r="Q48" s="392"/>
      <c r="R48" s="392"/>
    </row>
    <row r="49" spans="1:18">
      <c r="A49" s="850"/>
      <c r="B49" s="381">
        <v>0</v>
      </c>
      <c r="C49" s="519"/>
      <c r="D49" s="409"/>
      <c r="E49" s="421"/>
      <c r="F49" s="384" t="s">
        <v>236</v>
      </c>
      <c r="G49" s="380"/>
      <c r="H49" s="418">
        <f>F49*G49</f>
        <v>0</v>
      </c>
      <c r="I49" s="523"/>
      <c r="J49" s="387"/>
      <c r="K49" s="388"/>
      <c r="L49" s="389"/>
      <c r="M49" s="390"/>
      <c r="N49" s="390"/>
      <c r="O49" s="380"/>
      <c r="P49" s="523"/>
      <c r="Q49" s="392"/>
      <c r="R49" s="392"/>
    </row>
    <row r="50" spans="1:18">
      <c r="A50" s="850"/>
      <c r="B50" s="381">
        <v>0</v>
      </c>
      <c r="C50" s="519"/>
      <c r="D50" s="410"/>
      <c r="E50" s="421"/>
      <c r="F50" s="384" t="s">
        <v>236</v>
      </c>
      <c r="G50" s="380"/>
      <c r="H50" s="418">
        <f>F50*G50</f>
        <v>0</v>
      </c>
      <c r="I50" s="523"/>
      <c r="J50" s="387"/>
      <c r="K50" s="388"/>
      <c r="L50" s="389"/>
      <c r="M50" s="390"/>
      <c r="N50" s="390"/>
      <c r="O50" s="380"/>
      <c r="P50" s="523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610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2820.6516229045847</v>
      </c>
      <c r="L51" s="404">
        <f>AVERAGE(L38:L50)</f>
        <v>764.8393440221497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611</v>
      </c>
      <c r="B52" s="381" t="s">
        <v>240</v>
      </c>
      <c r="C52" s="520"/>
      <c r="D52" s="410" t="s">
        <v>275</v>
      </c>
      <c r="E52" s="425"/>
      <c r="F52" s="384">
        <v>25.03</v>
      </c>
      <c r="G52" s="519">
        <v>1221</v>
      </c>
      <c r="H52" s="385">
        <f>F52*G52</f>
        <v>30561.63</v>
      </c>
      <c r="I52" s="521"/>
      <c r="J52" s="387">
        <v>4</v>
      </c>
      <c r="K52" s="388">
        <f>G52/P52*60</f>
        <v>3185.217391304348</v>
      </c>
      <c r="L52" s="389">
        <f>K52/J52</f>
        <v>796.304347826087</v>
      </c>
      <c r="M52" s="390">
        <v>0.18055555555555555</v>
      </c>
      <c r="N52" s="390">
        <v>0.19652777777777777</v>
      </c>
      <c r="O52" s="388">
        <v>20</v>
      </c>
      <c r="P52" s="523">
        <f>(N52-M52)*24*60</f>
        <v>23</v>
      </c>
      <c r="Q52" s="392"/>
      <c r="R52" s="392"/>
    </row>
    <row r="53" spans="1:18" ht="15.6" customHeight="1">
      <c r="A53" s="854"/>
      <c r="B53" s="381" t="s">
        <v>240</v>
      </c>
      <c r="C53" s="520"/>
      <c r="D53" s="410" t="s">
        <v>276</v>
      </c>
      <c r="E53" s="426"/>
      <c r="F53" s="384">
        <v>24.82</v>
      </c>
      <c r="G53" s="393">
        <v>1540</v>
      </c>
      <c r="H53" s="385">
        <f t="shared" ref="H53:H116" si="16">F53*G53</f>
        <v>38222.800000000003</v>
      </c>
      <c r="I53" s="521"/>
      <c r="J53" s="387">
        <v>4</v>
      </c>
      <c r="K53" s="388">
        <f t="shared" ref="K53:K57" si="17">G53/P53*60</f>
        <v>3186.2068965517265</v>
      </c>
      <c r="L53" s="389">
        <f t="shared" ref="L53:L57" si="18">K53/J53</f>
        <v>796.55172413793161</v>
      </c>
      <c r="M53" s="390">
        <v>0.20694444444444446</v>
      </c>
      <c r="N53" s="390">
        <v>0.22708333333333333</v>
      </c>
      <c r="O53" s="388">
        <v>15</v>
      </c>
      <c r="P53" s="523">
        <f t="shared" ref="P53:P57" si="19">(N53-M53)*24*60</f>
        <v>28.999999999999979</v>
      </c>
      <c r="Q53" s="392"/>
      <c r="R53" s="392"/>
    </row>
    <row r="54" spans="1:18" ht="15.6" customHeight="1">
      <c r="A54" s="854"/>
      <c r="B54" s="381" t="s">
        <v>240</v>
      </c>
      <c r="C54" s="520"/>
      <c r="D54" s="410" t="s">
        <v>277</v>
      </c>
      <c r="E54" s="383"/>
      <c r="F54" s="384">
        <v>30</v>
      </c>
      <c r="G54" s="393">
        <v>1522</v>
      </c>
      <c r="H54" s="385">
        <f t="shared" si="16"/>
        <v>45660</v>
      </c>
      <c r="I54" s="521"/>
      <c r="J54" s="387">
        <v>4</v>
      </c>
      <c r="K54" s="388">
        <f t="shared" si="17"/>
        <v>3148.9655172413773</v>
      </c>
      <c r="L54" s="389">
        <f t="shared" si="18"/>
        <v>787.24137931034431</v>
      </c>
      <c r="M54" s="390">
        <v>0.23611111111111113</v>
      </c>
      <c r="N54" s="390">
        <v>0.25625000000000003</v>
      </c>
      <c r="O54" s="388">
        <v>13</v>
      </c>
      <c r="P54" s="523">
        <f t="shared" si="19"/>
        <v>29.000000000000018</v>
      </c>
      <c r="Q54" s="392"/>
      <c r="R54" s="392"/>
    </row>
    <row r="55" spans="1:18" ht="15.6" customHeight="1">
      <c r="A55" s="854"/>
      <c r="B55" s="381" t="s">
        <v>240</v>
      </c>
      <c r="C55" s="520"/>
      <c r="D55" s="412" t="s">
        <v>612</v>
      </c>
      <c r="E55" s="411"/>
      <c r="F55" s="384">
        <v>30</v>
      </c>
      <c r="G55" s="393">
        <v>1463</v>
      </c>
      <c r="H55" s="385">
        <f t="shared" si="16"/>
        <v>43890</v>
      </c>
      <c r="I55" s="521"/>
      <c r="J55" s="387">
        <v>4</v>
      </c>
      <c r="K55" s="388">
        <f t="shared" si="17"/>
        <v>3134.9999999999932</v>
      </c>
      <c r="L55" s="389">
        <f t="shared" si="18"/>
        <v>783.74999999999829</v>
      </c>
      <c r="M55" s="390">
        <v>0.26666666666666666</v>
      </c>
      <c r="N55" s="390">
        <v>0.28611111111111115</v>
      </c>
      <c r="O55" s="388">
        <v>15</v>
      </c>
      <c r="P55" s="523">
        <f t="shared" si="19"/>
        <v>28.00000000000006</v>
      </c>
      <c r="Q55" s="392"/>
      <c r="R55" s="392"/>
    </row>
    <row r="56" spans="1:18" ht="15.6" customHeight="1">
      <c r="A56" s="854"/>
      <c r="B56" s="381" t="s">
        <v>240</v>
      </c>
      <c r="C56" s="520"/>
      <c r="D56" s="410" t="s">
        <v>613</v>
      </c>
      <c r="E56" s="411"/>
      <c r="F56" s="384">
        <v>27.48</v>
      </c>
      <c r="G56" s="393">
        <v>2626</v>
      </c>
      <c r="H56" s="385">
        <f t="shared" si="16"/>
        <v>72162.48</v>
      </c>
      <c r="I56" s="521"/>
      <c r="J56" s="387">
        <v>3</v>
      </c>
      <c r="K56" s="388">
        <f t="shared" si="17"/>
        <v>3151.2000000000012</v>
      </c>
      <c r="L56" s="389">
        <f t="shared" si="18"/>
        <v>1050.4000000000003</v>
      </c>
      <c r="M56" s="390">
        <v>0.2986111111111111</v>
      </c>
      <c r="N56" s="390">
        <v>0.33333333333333331</v>
      </c>
      <c r="O56" s="388">
        <v>18</v>
      </c>
      <c r="P56" s="523">
        <f t="shared" si="19"/>
        <v>49.999999999999986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614</v>
      </c>
      <c r="E57" s="411"/>
      <c r="F57" s="384">
        <v>23.8</v>
      </c>
      <c r="G57" s="393">
        <v>3543</v>
      </c>
      <c r="H57" s="385">
        <f t="shared" si="16"/>
        <v>84323.400000000009</v>
      </c>
      <c r="I57" s="521"/>
      <c r="J57" s="387">
        <v>4</v>
      </c>
      <c r="K57" s="388">
        <f t="shared" si="17"/>
        <v>3172.8358208955224</v>
      </c>
      <c r="L57" s="389">
        <f t="shared" si="18"/>
        <v>793.20895522388059</v>
      </c>
      <c r="M57" s="390">
        <v>0.34375</v>
      </c>
      <c r="N57" s="390">
        <v>0.39027777777777778</v>
      </c>
      <c r="O57" s="388">
        <v>15</v>
      </c>
      <c r="P57" s="523">
        <f t="shared" si="19"/>
        <v>67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21"/>
      <c r="J58" s="387"/>
      <c r="K58" s="388"/>
      <c r="L58" s="389"/>
      <c r="M58" s="390"/>
      <c r="N58" s="390"/>
      <c r="O58" s="388"/>
      <c r="P58" s="523"/>
      <c r="Q58" s="392"/>
      <c r="R58" s="392"/>
    </row>
    <row r="59" spans="1:18" ht="15.6" customHeight="1">
      <c r="A59" s="854"/>
      <c r="B59" s="381">
        <v>0</v>
      </c>
      <c r="C59" s="520"/>
      <c r="D59" s="410"/>
      <c r="E59" s="411"/>
      <c r="F59" s="384" t="s">
        <v>236</v>
      </c>
      <c r="G59" s="393"/>
      <c r="H59" s="385">
        <f t="shared" si="16"/>
        <v>0</v>
      </c>
      <c r="I59" s="521"/>
      <c r="J59" s="387"/>
      <c r="K59" s="388"/>
      <c r="L59" s="389"/>
      <c r="M59" s="390"/>
      <c r="N59" s="390"/>
      <c r="O59" s="388"/>
      <c r="P59" s="523"/>
      <c r="Q59" s="392"/>
      <c r="R59" s="392"/>
    </row>
    <row r="60" spans="1:18" ht="15.6" customHeight="1">
      <c r="A60" s="854"/>
      <c r="B60" s="381">
        <v>0</v>
      </c>
      <c r="C60" s="520"/>
      <c r="D60" s="410"/>
      <c r="E60" s="429"/>
      <c r="F60" s="384" t="s">
        <v>236</v>
      </c>
      <c r="G60" s="393"/>
      <c r="H60" s="385">
        <f t="shared" si="16"/>
        <v>0</v>
      </c>
      <c r="I60" s="521"/>
      <c r="J60" s="387"/>
      <c r="K60" s="388"/>
      <c r="L60" s="389"/>
      <c r="M60" s="390"/>
      <c r="N60" s="390"/>
      <c r="O60" s="388"/>
      <c r="P60" s="523"/>
      <c r="Q60" s="392"/>
      <c r="R60" s="392"/>
    </row>
    <row r="61" spans="1:18" ht="15.6" customHeight="1">
      <c r="A61" s="854"/>
      <c r="B61" s="381">
        <v>0</v>
      </c>
      <c r="C61" s="520"/>
      <c r="D61" s="409"/>
      <c r="E61" s="411"/>
      <c r="F61" s="384" t="s">
        <v>236</v>
      </c>
      <c r="G61" s="393"/>
      <c r="H61" s="385">
        <f t="shared" si="16"/>
        <v>0</v>
      </c>
      <c r="I61" s="521"/>
      <c r="J61" s="387"/>
      <c r="K61" s="388"/>
      <c r="L61" s="389"/>
      <c r="M61" s="390"/>
      <c r="N61" s="390"/>
      <c r="O61" s="388"/>
      <c r="P61" s="523"/>
      <c r="Q61" s="392"/>
      <c r="R61" s="392"/>
    </row>
    <row r="62" spans="1:18" ht="15.6" customHeight="1">
      <c r="A62" s="854"/>
      <c r="B62" s="381">
        <v>0</v>
      </c>
      <c r="C62" s="520"/>
      <c r="D62" s="410"/>
      <c r="E62" s="430"/>
      <c r="F62" s="384" t="s">
        <v>236</v>
      </c>
      <c r="G62" s="393"/>
      <c r="H62" s="385">
        <f t="shared" si="16"/>
        <v>0</v>
      </c>
      <c r="I62" s="521"/>
      <c r="J62" s="387"/>
      <c r="K62" s="388"/>
      <c r="L62" s="389"/>
      <c r="M62" s="390"/>
      <c r="N62" s="390"/>
      <c r="O62" s="388"/>
      <c r="P62" s="523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22"/>
      <c r="J63" s="387"/>
      <c r="K63" s="388"/>
      <c r="L63" s="389"/>
      <c r="M63" s="390"/>
      <c r="N63" s="390"/>
      <c r="O63" s="380"/>
      <c r="P63" s="523"/>
      <c r="Q63" s="392"/>
      <c r="R63" s="392"/>
    </row>
    <row r="64" spans="1:18" ht="15.75" customHeight="1">
      <c r="A64" s="855"/>
      <c r="B64" s="381">
        <v>0</v>
      </c>
      <c r="C64" s="240" t="s">
        <v>615</v>
      </c>
      <c r="D64" s="852" t="s">
        <v>610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3163.2376043321615</v>
      </c>
      <c r="L64" s="404">
        <f>AVERAGE(L52:L63)</f>
        <v>834.57606774970691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616</v>
      </c>
      <c r="B65" s="381" t="s">
        <v>240</v>
      </c>
      <c r="C65" s="520"/>
      <c r="D65" s="410" t="s">
        <v>283</v>
      </c>
      <c r="E65" s="425"/>
      <c r="F65" s="384">
        <v>18.18</v>
      </c>
      <c r="G65" s="519">
        <v>1031</v>
      </c>
      <c r="H65" s="385">
        <f>F65*G65</f>
        <v>18743.579999999998</v>
      </c>
      <c r="I65" s="521"/>
      <c r="J65" s="387">
        <v>3</v>
      </c>
      <c r="K65" s="388">
        <f t="shared" ref="K65:K71" si="20">G65/P65*60</f>
        <v>3092.9999999999991</v>
      </c>
      <c r="L65" s="389">
        <f t="shared" ref="L65:L71" si="21">K65/J65</f>
        <v>1030.9999999999998</v>
      </c>
      <c r="M65" s="390">
        <v>0.18055555555555555</v>
      </c>
      <c r="N65" s="390">
        <v>0.19444444444444445</v>
      </c>
      <c r="O65" s="388">
        <v>20</v>
      </c>
      <c r="P65" s="523">
        <f>(N65-M65)*24*60</f>
        <v>20.000000000000007</v>
      </c>
      <c r="Q65" s="392"/>
      <c r="R65" s="392"/>
    </row>
    <row r="66" spans="1:18" ht="15.6" customHeight="1">
      <c r="A66" s="857"/>
      <c r="B66" s="381" t="s">
        <v>240</v>
      </c>
      <c r="C66" s="520"/>
      <c r="D66" s="432" t="s">
        <v>284</v>
      </c>
      <c r="E66" s="426"/>
      <c r="F66" s="384">
        <v>14.03</v>
      </c>
      <c r="G66" s="393">
        <v>4176</v>
      </c>
      <c r="H66" s="385">
        <f t="shared" ref="H66:H74" si="22">F66*G66</f>
        <v>58589.279999999999</v>
      </c>
      <c r="I66" s="521"/>
      <c r="J66" s="387">
        <v>3</v>
      </c>
      <c r="K66" s="388">
        <f t="shared" si="20"/>
        <v>3171.6455696202529</v>
      </c>
      <c r="L66" s="389">
        <f t="shared" si="21"/>
        <v>1057.2151898734176</v>
      </c>
      <c r="M66" s="390">
        <v>0.20486111111111113</v>
      </c>
      <c r="N66" s="390">
        <v>0.25972222222222224</v>
      </c>
      <c r="O66" s="388">
        <v>15</v>
      </c>
      <c r="P66" s="523">
        <f t="shared" ref="P66:P71" si="23">(N66-M66)*24*60</f>
        <v>79</v>
      </c>
      <c r="Q66" s="392"/>
      <c r="R66" s="392"/>
    </row>
    <row r="67" spans="1:18" ht="15.6" customHeight="1">
      <c r="A67" s="857"/>
      <c r="B67" s="381" t="s">
        <v>240</v>
      </c>
      <c r="C67" s="520"/>
      <c r="D67" s="409" t="s">
        <v>285</v>
      </c>
      <c r="E67" s="411"/>
      <c r="F67" s="384">
        <v>18.18</v>
      </c>
      <c r="G67" s="393">
        <v>1834</v>
      </c>
      <c r="H67" s="385">
        <f t="shared" si="22"/>
        <v>33342.120000000003</v>
      </c>
      <c r="I67" s="521"/>
      <c r="J67" s="387">
        <v>3</v>
      </c>
      <c r="K67" s="388">
        <f t="shared" si="20"/>
        <v>3143.9999999999968</v>
      </c>
      <c r="L67" s="389">
        <f t="shared" si="21"/>
        <v>1047.9999999999989</v>
      </c>
      <c r="M67" s="390">
        <v>0.27083333333333331</v>
      </c>
      <c r="N67" s="390">
        <v>0.2951388888888889</v>
      </c>
      <c r="O67" s="388">
        <v>16</v>
      </c>
      <c r="P67" s="523">
        <f t="shared" si="23"/>
        <v>35.000000000000036</v>
      </c>
      <c r="Q67" s="392"/>
      <c r="R67" s="392"/>
    </row>
    <row r="68" spans="1:18" ht="15.6" customHeight="1">
      <c r="A68" s="857"/>
      <c r="B68" s="381" t="s">
        <v>240</v>
      </c>
      <c r="C68" s="520"/>
      <c r="D68" s="410" t="s">
        <v>617</v>
      </c>
      <c r="E68" s="411"/>
      <c r="F68" s="384">
        <v>17.07</v>
      </c>
      <c r="G68" s="393">
        <v>1365</v>
      </c>
      <c r="H68" s="385">
        <f t="shared" si="22"/>
        <v>23300.55</v>
      </c>
      <c r="I68" s="521"/>
      <c r="J68" s="387">
        <v>3</v>
      </c>
      <c r="K68" s="388">
        <f t="shared" si="20"/>
        <v>3149.9999999999918</v>
      </c>
      <c r="L68" s="389">
        <f t="shared" si="21"/>
        <v>1049.9999999999973</v>
      </c>
      <c r="M68" s="390">
        <v>0.30555555555555552</v>
      </c>
      <c r="N68" s="390">
        <v>0.32361111111111113</v>
      </c>
      <c r="O68" s="388">
        <v>15</v>
      </c>
      <c r="P68" s="523">
        <f t="shared" si="23"/>
        <v>26.000000000000068</v>
      </c>
      <c r="Q68" s="392"/>
      <c r="R68" s="392"/>
    </row>
    <row r="69" spans="1:18" ht="15.6" customHeight="1">
      <c r="A69" s="857"/>
      <c r="B69" s="381" t="s">
        <v>240</v>
      </c>
      <c r="C69" s="520"/>
      <c r="D69" s="412" t="s">
        <v>618</v>
      </c>
      <c r="E69" s="411"/>
      <c r="F69" s="384">
        <v>20.72</v>
      </c>
      <c r="G69" s="393">
        <v>742</v>
      </c>
      <c r="H69" s="385">
        <f t="shared" si="22"/>
        <v>15374.24</v>
      </c>
      <c r="I69" s="521"/>
      <c r="J69" s="387">
        <v>3</v>
      </c>
      <c r="K69" s="388">
        <f t="shared" si="20"/>
        <v>3180.0000000000109</v>
      </c>
      <c r="L69" s="389">
        <f t="shared" si="21"/>
        <v>1060.0000000000036</v>
      </c>
      <c r="M69" s="390">
        <v>0.33333333333333331</v>
      </c>
      <c r="N69" s="390">
        <v>0.3430555555555555</v>
      </c>
      <c r="O69" s="388">
        <v>14</v>
      </c>
      <c r="P69" s="523">
        <f t="shared" si="23"/>
        <v>13.99999999999995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6435</v>
      </c>
      <c r="H70" s="385">
        <f t="shared" si="22"/>
        <v>91928.571428571406</v>
      </c>
      <c r="I70" s="521"/>
      <c r="J70" s="387">
        <v>3</v>
      </c>
      <c r="K70" s="388">
        <f t="shared" si="20"/>
        <v>3190.9090909090896</v>
      </c>
      <c r="L70" s="389">
        <f t="shared" si="21"/>
        <v>1063.6363636363633</v>
      </c>
      <c r="M70" s="390">
        <v>0.35416666666666669</v>
      </c>
      <c r="N70" s="390">
        <v>0.4381944444444445</v>
      </c>
      <c r="O70" s="388">
        <v>16</v>
      </c>
      <c r="P70" s="523">
        <f t="shared" si="23"/>
        <v>121.00000000000006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619</v>
      </c>
      <c r="E71" s="411"/>
      <c r="F71" s="384">
        <v>24.76</v>
      </c>
      <c r="G71" s="428">
        <v>4052</v>
      </c>
      <c r="H71" s="385">
        <f t="shared" si="22"/>
        <v>100327.52</v>
      </c>
      <c r="I71" s="521"/>
      <c r="J71" s="387">
        <v>4</v>
      </c>
      <c r="K71" s="388">
        <f t="shared" si="20"/>
        <v>3198.9473684210502</v>
      </c>
      <c r="L71" s="389">
        <f t="shared" si="21"/>
        <v>799.73684210526255</v>
      </c>
      <c r="M71" s="390">
        <v>0.44444444444444442</v>
      </c>
      <c r="N71" s="390">
        <v>0.49722222222222223</v>
      </c>
      <c r="O71" s="388">
        <v>19</v>
      </c>
      <c r="P71" s="523">
        <f t="shared" si="23"/>
        <v>76.000000000000057</v>
      </c>
      <c r="Q71" s="392"/>
      <c r="R71" s="392"/>
    </row>
    <row r="72" spans="1:18" ht="15.6" customHeight="1">
      <c r="A72" s="857"/>
      <c r="B72" s="381">
        <v>0</v>
      </c>
      <c r="C72" s="520"/>
      <c r="D72" s="412"/>
      <c r="E72" s="411"/>
      <c r="F72" s="384" t="s">
        <v>236</v>
      </c>
      <c r="G72" s="393"/>
      <c r="H72" s="385">
        <f t="shared" si="22"/>
        <v>0</v>
      </c>
      <c r="I72" s="521"/>
      <c r="J72" s="387"/>
      <c r="K72" s="388"/>
      <c r="L72" s="389"/>
      <c r="M72" s="390"/>
      <c r="N72" s="390"/>
      <c r="O72" s="388"/>
      <c r="P72" s="523"/>
      <c r="Q72" s="392"/>
      <c r="R72" s="392"/>
    </row>
    <row r="73" spans="1:18" ht="15.6" customHeight="1">
      <c r="A73" s="857"/>
      <c r="B73" s="381">
        <v>0</v>
      </c>
      <c r="C73" s="520"/>
      <c r="D73" s="410"/>
      <c r="E73" s="411"/>
      <c r="F73" s="384" t="s">
        <v>236</v>
      </c>
      <c r="G73" s="393"/>
      <c r="H73" s="385">
        <f t="shared" si="22"/>
        <v>0</v>
      </c>
      <c r="I73" s="521"/>
      <c r="J73" s="387"/>
      <c r="K73" s="388"/>
      <c r="L73" s="389"/>
      <c r="M73" s="390"/>
      <c r="N73" s="390"/>
      <c r="O73" s="388"/>
      <c r="P73" s="523"/>
      <c r="Q73" s="392"/>
      <c r="R73" s="392"/>
    </row>
    <row r="74" spans="1:18" ht="15.6" customHeight="1">
      <c r="A74" s="857"/>
      <c r="B74" s="381">
        <v>0</v>
      </c>
      <c r="C74" s="520"/>
      <c r="D74" s="412"/>
      <c r="E74" s="411"/>
      <c r="F74" s="384" t="s">
        <v>236</v>
      </c>
      <c r="G74" s="393"/>
      <c r="H74" s="385">
        <f t="shared" si="22"/>
        <v>0</v>
      </c>
      <c r="I74" s="521"/>
      <c r="J74" s="387"/>
      <c r="K74" s="388"/>
      <c r="L74" s="389"/>
      <c r="M74" s="390"/>
      <c r="N74" s="390"/>
      <c r="O74" s="388"/>
      <c r="P74" s="523"/>
      <c r="Q74" s="392"/>
      <c r="R74" s="392"/>
    </row>
    <row r="75" spans="1:18" ht="15.75" customHeight="1">
      <c r="A75" s="858"/>
      <c r="B75" s="381">
        <v>0</v>
      </c>
      <c r="C75" s="240" t="s">
        <v>620</v>
      </c>
      <c r="D75" s="852" t="s">
        <v>610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3161.214575564341</v>
      </c>
      <c r="L75" s="404">
        <f>AVERAGE(L65:L74)</f>
        <v>1015.6554850878632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23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519"/>
      <c r="H77" s="385">
        <f t="shared" si="16"/>
        <v>0</v>
      </c>
      <c r="I77" s="521"/>
      <c r="J77" s="387"/>
      <c r="K77" s="388"/>
      <c r="L77" s="389"/>
      <c r="M77" s="390"/>
      <c r="N77" s="390"/>
      <c r="O77" s="380"/>
      <c r="P77" s="523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21"/>
      <c r="J78" s="387"/>
      <c r="K78" s="388"/>
      <c r="L78" s="389"/>
      <c r="M78" s="390"/>
      <c r="N78" s="390"/>
      <c r="O78" s="380"/>
      <c r="P78" s="523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21"/>
      <c r="J79" s="387"/>
      <c r="K79" s="388"/>
      <c r="L79" s="389"/>
      <c r="M79" s="390"/>
      <c r="N79" s="390"/>
      <c r="O79" s="380"/>
      <c r="P79" s="523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21"/>
      <c r="J80" s="387"/>
      <c r="K80" s="388"/>
      <c r="L80" s="389"/>
      <c r="M80" s="390"/>
      <c r="N80" s="390"/>
      <c r="O80" s="380"/>
      <c r="P80" s="523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610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621</v>
      </c>
      <c r="B82" s="381" t="s">
        <v>240</v>
      </c>
      <c r="C82" s="408"/>
      <c r="D82" s="410" t="s">
        <v>622</v>
      </c>
      <c r="E82" s="438"/>
      <c r="F82" s="384">
        <v>22.32</v>
      </c>
      <c r="G82" s="413">
        <v>2679</v>
      </c>
      <c r="H82" s="439">
        <f t="shared" ref="H82:H90" si="24">F82*G82</f>
        <v>59795.28</v>
      </c>
      <c r="I82" s="521"/>
      <c r="J82" s="387">
        <v>4</v>
      </c>
      <c r="K82" s="388">
        <f>G82/P82*60</f>
        <v>2976.6666666666683</v>
      </c>
      <c r="L82" s="389">
        <f t="shared" ref="L82:L84" si="25">K82/J82</f>
        <v>744.16666666666708</v>
      </c>
      <c r="M82" s="390">
        <v>0.72083333333333333</v>
      </c>
      <c r="N82" s="390">
        <v>0.7583333333333333</v>
      </c>
      <c r="O82" s="388">
        <v>18</v>
      </c>
      <c r="P82" s="523">
        <f>(N82-M82)*24*60</f>
        <v>53.999999999999972</v>
      </c>
      <c r="Q82" s="392"/>
      <c r="R82" s="392"/>
    </row>
    <row r="83" spans="1:18">
      <c r="A83" s="843"/>
      <c r="B83" s="381" t="s">
        <v>240</v>
      </c>
      <c r="C83" s="408"/>
      <c r="D83" s="444" t="s">
        <v>623</v>
      </c>
      <c r="E83" s="438"/>
      <c r="F83" s="384">
        <v>24.54</v>
      </c>
      <c r="G83" s="413">
        <v>1335</v>
      </c>
      <c r="H83" s="439">
        <f t="shared" si="24"/>
        <v>32760.899999999998</v>
      </c>
      <c r="I83" s="521"/>
      <c r="J83" s="387">
        <v>3</v>
      </c>
      <c r="K83" s="388">
        <f t="shared" ref="K83:K84" si="26">G83/P83*60</f>
        <v>2355.8823529411852</v>
      </c>
      <c r="L83" s="389">
        <f t="shared" si="25"/>
        <v>785.29411764706174</v>
      </c>
      <c r="M83" s="390">
        <v>0.77361111111111114</v>
      </c>
      <c r="N83" s="390">
        <v>0.79722222222222217</v>
      </c>
      <c r="O83" s="388">
        <v>22</v>
      </c>
      <c r="P83" s="523">
        <f t="shared" ref="P83:P84" si="27">(N83-M83)*24*60</f>
        <v>33.999999999999879</v>
      </c>
      <c r="Q83" s="392"/>
      <c r="R83" s="392"/>
    </row>
    <row r="84" spans="1:18">
      <c r="A84" s="843"/>
      <c r="B84" s="381" t="s">
        <v>240</v>
      </c>
      <c r="C84" s="408"/>
      <c r="D84" s="410" t="s">
        <v>624</v>
      </c>
      <c r="E84" s="438"/>
      <c r="F84" s="384">
        <v>24.33</v>
      </c>
      <c r="G84" s="413">
        <v>940</v>
      </c>
      <c r="H84" s="439">
        <f t="shared" si="24"/>
        <v>22870.199999999997</v>
      </c>
      <c r="I84" s="521"/>
      <c r="J84" s="387">
        <v>4</v>
      </c>
      <c r="K84" s="388">
        <f t="shared" si="26"/>
        <v>2563.6363636363544</v>
      </c>
      <c r="L84" s="389">
        <f t="shared" si="25"/>
        <v>640.9090909090886</v>
      </c>
      <c r="M84" s="390">
        <v>0.81111111111111101</v>
      </c>
      <c r="N84" s="390">
        <v>0.82638888888888884</v>
      </c>
      <c r="O84" s="388">
        <v>20</v>
      </c>
      <c r="P84" s="523">
        <f t="shared" si="27"/>
        <v>22.000000000000082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2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519"/>
      <c r="H86" s="440">
        <f t="shared" si="24"/>
        <v>0</v>
      </c>
      <c r="I86" s="52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519"/>
      <c r="H87" s="440">
        <f t="shared" si="24"/>
        <v>0</v>
      </c>
      <c r="I87" s="52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519"/>
      <c r="H88" s="440">
        <f t="shared" si="24"/>
        <v>0</v>
      </c>
      <c r="I88" s="52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519"/>
      <c r="H89" s="440">
        <f t="shared" si="24"/>
        <v>0</v>
      </c>
      <c r="I89" s="52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519"/>
      <c r="H90" s="440">
        <f t="shared" si="24"/>
        <v>0</v>
      </c>
      <c r="I90" s="52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625</v>
      </c>
      <c r="D91" s="844" t="s">
        <v>610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2632.0617944147361</v>
      </c>
      <c r="L91" s="404">
        <f>AVERAGE(L82:L90)</f>
        <v>723.45662507427244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626</v>
      </c>
      <c r="B92" s="381" t="s">
        <v>240</v>
      </c>
      <c r="C92" s="398"/>
      <c r="D92" s="412" t="s">
        <v>310</v>
      </c>
      <c r="E92" s="438"/>
      <c r="F92" s="384">
        <v>28.57</v>
      </c>
      <c r="G92" s="519">
        <v>3795</v>
      </c>
      <c r="H92" s="385">
        <f t="shared" ref="H92:H99" si="28">F92*G92</f>
        <v>108423.15</v>
      </c>
      <c r="I92" s="521"/>
      <c r="J92" s="387">
        <v>3</v>
      </c>
      <c r="K92" s="388">
        <f>G92/P92*60</f>
        <v>2996.0526315789452</v>
      </c>
      <c r="L92" s="389">
        <f t="shared" ref="L92:L95" si="29">K92/J92</f>
        <v>998.68421052631504</v>
      </c>
      <c r="M92" s="390">
        <v>0.72083333333333333</v>
      </c>
      <c r="N92" s="390">
        <v>0.77361111111111114</v>
      </c>
      <c r="O92" s="380">
        <v>18</v>
      </c>
      <c r="P92" s="523">
        <f>(N92-M92)*24*60</f>
        <v>76.000000000000057</v>
      </c>
      <c r="Q92" s="392"/>
      <c r="R92" s="392"/>
    </row>
    <row r="93" spans="1:18">
      <c r="A93" s="846"/>
      <c r="B93" s="381" t="s">
        <v>240</v>
      </c>
      <c r="C93" s="398"/>
      <c r="D93" s="436" t="s">
        <v>627</v>
      </c>
      <c r="E93" s="429"/>
      <c r="F93" s="384">
        <v>18.18</v>
      </c>
      <c r="G93" s="393">
        <v>1414</v>
      </c>
      <c r="H93" s="385">
        <f t="shared" si="28"/>
        <v>25706.52</v>
      </c>
      <c r="I93" s="521"/>
      <c r="J93" s="387">
        <v>3</v>
      </c>
      <c r="K93" s="388">
        <f t="shared" ref="K93:K95" si="30">G93/P93*60</f>
        <v>2828.00000000001</v>
      </c>
      <c r="L93" s="389">
        <f t="shared" si="29"/>
        <v>942.66666666667004</v>
      </c>
      <c r="M93" s="390">
        <v>0.78819444444444453</v>
      </c>
      <c r="N93" s="390">
        <v>0.80902777777777779</v>
      </c>
      <c r="O93" s="380">
        <v>21</v>
      </c>
      <c r="P93" s="523">
        <f>(N93-M93)*24*60</f>
        <v>29.999999999999893</v>
      </c>
      <c r="Q93" s="392"/>
      <c r="R93" s="392"/>
    </row>
    <row r="94" spans="1:18">
      <c r="A94" s="846"/>
      <c r="B94" s="381" t="s">
        <v>240</v>
      </c>
      <c r="C94" s="398"/>
      <c r="D94" s="410" t="s">
        <v>294</v>
      </c>
      <c r="E94" s="429"/>
      <c r="F94" s="384">
        <v>16.66</v>
      </c>
      <c r="G94" s="393">
        <v>7556</v>
      </c>
      <c r="H94" s="385">
        <f t="shared" si="28"/>
        <v>125882.96</v>
      </c>
      <c r="I94" s="521"/>
      <c r="J94" s="387">
        <v>4</v>
      </c>
      <c r="K94" s="388">
        <f t="shared" si="30"/>
        <v>2833.4999999999986</v>
      </c>
      <c r="L94" s="389">
        <f t="shared" si="29"/>
        <v>708.37499999999966</v>
      </c>
      <c r="M94" s="390">
        <v>0.82291666666666663</v>
      </c>
      <c r="N94" s="390">
        <v>0.93402777777777779</v>
      </c>
      <c r="O94" s="380">
        <v>20</v>
      </c>
      <c r="P94" s="523">
        <f>(N94-M94)*24*60</f>
        <v>160.00000000000006</v>
      </c>
      <c r="Q94" s="392"/>
      <c r="R94" s="392"/>
    </row>
    <row r="95" spans="1:18">
      <c r="A95" s="847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5363</v>
      </c>
      <c r="H95" s="385">
        <f t="shared" si="28"/>
        <v>95948.94545454545</v>
      </c>
      <c r="I95" s="521"/>
      <c r="J95" s="387">
        <v>3</v>
      </c>
      <c r="K95" s="388">
        <f t="shared" si="30"/>
        <v>2798.0869563234623</v>
      </c>
      <c r="L95" s="389">
        <f t="shared" si="29"/>
        <v>932.69565210782082</v>
      </c>
      <c r="M95" s="390">
        <v>46274.947916666664</v>
      </c>
      <c r="N95" s="390">
        <v>46275.027777777781</v>
      </c>
      <c r="O95" s="380">
        <v>20</v>
      </c>
      <c r="P95" s="523">
        <f>(N95-M95)*24*60</f>
        <v>115.00000000814907</v>
      </c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21"/>
      <c r="J96" s="387"/>
      <c r="K96" s="388"/>
      <c r="L96" s="389"/>
      <c r="M96" s="390"/>
      <c r="N96" s="390"/>
      <c r="O96" s="380"/>
      <c r="P96" s="523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21"/>
      <c r="J97" s="387"/>
      <c r="K97" s="388"/>
      <c r="L97" s="389"/>
      <c r="M97" s="390"/>
      <c r="N97" s="390"/>
      <c r="O97" s="380"/>
      <c r="P97" s="523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21"/>
      <c r="J98" s="387"/>
      <c r="K98" s="388"/>
      <c r="L98" s="389"/>
      <c r="M98" s="390"/>
      <c r="N98" s="390"/>
      <c r="O98" s="380"/>
      <c r="P98" s="523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21"/>
      <c r="J99" s="387"/>
      <c r="K99" s="388"/>
      <c r="L99" s="389"/>
      <c r="M99" s="390"/>
      <c r="N99" s="390"/>
      <c r="O99" s="380"/>
      <c r="P99" s="523"/>
      <c r="Q99" s="392"/>
      <c r="R99" s="392"/>
    </row>
    <row r="100" spans="1:18" ht="15.75" customHeight="1">
      <c r="A100" s="847"/>
      <c r="B100" s="381">
        <v>0</v>
      </c>
      <c r="C100" s="240" t="s">
        <v>628</v>
      </c>
      <c r="D100" s="840" t="s">
        <v>610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2863.9098969756042</v>
      </c>
      <c r="L100" s="404">
        <f>AVERAGE(L92:L99)</f>
        <v>895.60538232520139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629</v>
      </c>
      <c r="B101" s="381" t="s">
        <v>240</v>
      </c>
      <c r="C101" s="240"/>
      <c r="D101" s="410" t="s">
        <v>630</v>
      </c>
      <c r="E101" s="515"/>
      <c r="F101" s="384">
        <v>30</v>
      </c>
      <c r="G101" s="519">
        <v>3304</v>
      </c>
      <c r="H101" s="385">
        <f t="shared" ref="H101:H110" si="31">F101*G101</f>
        <v>99120</v>
      </c>
      <c r="I101" s="521"/>
      <c r="J101" s="387">
        <v>3</v>
      </c>
      <c r="K101" s="388">
        <f>G101/P101*60</f>
        <v>3049.8461538461497</v>
      </c>
      <c r="L101" s="389">
        <f t="shared" ref="L101:L104" si="32">K101/J101</f>
        <v>1016.6153846153833</v>
      </c>
      <c r="M101" s="390">
        <v>0.72222222222222221</v>
      </c>
      <c r="N101" s="390">
        <v>0.76736111111111116</v>
      </c>
      <c r="O101" s="380">
        <v>20</v>
      </c>
      <c r="P101" s="388">
        <f t="shared" ref="P101:P103" si="33">(N101-M101)*24*60</f>
        <v>65.000000000000085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515"/>
      <c r="F102" s="384">
        <v>24.82</v>
      </c>
      <c r="G102" s="519">
        <v>2845</v>
      </c>
      <c r="H102" s="385">
        <f t="shared" si="31"/>
        <v>70612.899999999994</v>
      </c>
      <c r="I102" s="521"/>
      <c r="J102" s="387">
        <v>4</v>
      </c>
      <c r="K102" s="388">
        <f t="shared" ref="K102:K104" si="34">G102/P102*60</f>
        <v>3103.6363636363658</v>
      </c>
      <c r="L102" s="389">
        <f t="shared" si="32"/>
        <v>775.90909090909145</v>
      </c>
      <c r="M102" s="390">
        <v>0.78194444444444444</v>
      </c>
      <c r="N102" s="390">
        <v>0.82013888888888886</v>
      </c>
      <c r="O102" s="380">
        <v>21</v>
      </c>
      <c r="P102" s="388">
        <f t="shared" si="33"/>
        <v>54.999999999999964</v>
      </c>
      <c r="Q102" s="392"/>
      <c r="R102" s="392"/>
    </row>
    <row r="103" spans="1:18">
      <c r="A103" s="832"/>
      <c r="B103" s="381" t="s">
        <v>240</v>
      </c>
      <c r="C103" s="240"/>
      <c r="D103" s="410" t="s">
        <v>631</v>
      </c>
      <c r="E103" s="410"/>
      <c r="F103" s="384">
        <v>23.8</v>
      </c>
      <c r="G103" s="519">
        <v>2277</v>
      </c>
      <c r="H103" s="385">
        <f t="shared" si="31"/>
        <v>54192.6</v>
      </c>
      <c r="I103" s="521"/>
      <c r="J103" s="387">
        <v>4</v>
      </c>
      <c r="K103" s="388">
        <f t="shared" si="34"/>
        <v>3177.2093023255929</v>
      </c>
      <c r="L103" s="389">
        <f t="shared" si="32"/>
        <v>794.30232558139824</v>
      </c>
      <c r="M103" s="390">
        <v>0.8354166666666667</v>
      </c>
      <c r="N103" s="390">
        <v>0.8652777777777777</v>
      </c>
      <c r="O103" s="380">
        <v>22</v>
      </c>
      <c r="P103" s="388">
        <f t="shared" si="33"/>
        <v>42.999999999999844</v>
      </c>
      <c r="Q103" s="392"/>
      <c r="R103" s="392"/>
    </row>
    <row r="104" spans="1:18">
      <c r="A104" s="832"/>
      <c r="B104" s="381" t="s">
        <v>240</v>
      </c>
      <c r="C104" s="240"/>
      <c r="D104" s="410" t="s">
        <v>632</v>
      </c>
      <c r="E104" s="429"/>
      <c r="F104" s="384">
        <v>24.76</v>
      </c>
      <c r="G104" s="519">
        <v>2688</v>
      </c>
      <c r="H104" s="385">
        <f t="shared" si="31"/>
        <v>66554.880000000005</v>
      </c>
      <c r="I104" s="521"/>
      <c r="J104" s="387">
        <v>4</v>
      </c>
      <c r="K104" s="388">
        <f t="shared" si="34"/>
        <v>3225.6000000000113</v>
      </c>
      <c r="L104" s="389">
        <f t="shared" si="32"/>
        <v>806.40000000000282</v>
      </c>
      <c r="M104" s="390">
        <v>0.87916666666666676</v>
      </c>
      <c r="N104" s="390">
        <v>0.91388888888888886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832"/>
      <c r="B105" s="381">
        <v>0</v>
      </c>
      <c r="C105" s="240"/>
      <c r="D105" s="410"/>
      <c r="E105" s="412"/>
      <c r="F105" s="384" t="s">
        <v>236</v>
      </c>
      <c r="G105" s="519"/>
      <c r="H105" s="385">
        <f t="shared" si="31"/>
        <v>0</v>
      </c>
      <c r="I105" s="521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81">
        <v>0</v>
      </c>
      <c r="C106" s="240"/>
      <c r="D106" s="412"/>
      <c r="E106" s="515"/>
      <c r="F106" s="384" t="s">
        <v>236</v>
      </c>
      <c r="G106" s="393"/>
      <c r="H106" s="385">
        <f t="shared" si="31"/>
        <v>0</v>
      </c>
      <c r="I106" s="52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519"/>
      <c r="H107" s="385">
        <f t="shared" si="31"/>
        <v>0</v>
      </c>
      <c r="I107" s="52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519"/>
      <c r="H108" s="385">
        <f t="shared" si="31"/>
        <v>0</v>
      </c>
      <c r="I108" s="52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519"/>
      <c r="H109" s="385">
        <f t="shared" si="31"/>
        <v>0</v>
      </c>
      <c r="I109" s="52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519"/>
      <c r="H110" s="385">
        <f t="shared" si="31"/>
        <v>0</v>
      </c>
      <c r="I110" s="52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615</v>
      </c>
      <c r="D111" s="833" t="s">
        <v>610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3139.0729549520297</v>
      </c>
      <c r="L111" s="404">
        <f>AVERAGE(L101:L110)</f>
        <v>848.30670027646897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633</v>
      </c>
      <c r="B112" s="381" t="s">
        <v>240</v>
      </c>
      <c r="C112" s="240"/>
      <c r="D112" s="436" t="s">
        <v>634</v>
      </c>
      <c r="E112" s="449"/>
      <c r="F112" s="384">
        <v>25.03</v>
      </c>
      <c r="G112" s="519">
        <v>1771</v>
      </c>
      <c r="H112" s="439">
        <f t="shared" si="16"/>
        <v>44328.130000000005</v>
      </c>
      <c r="I112" s="521"/>
      <c r="J112" s="387">
        <v>4</v>
      </c>
      <c r="K112" s="388">
        <f t="shared" ref="K112:K116" si="35">G112/P112*60</f>
        <v>2951.6666666666774</v>
      </c>
      <c r="L112" s="389">
        <f t="shared" ref="L112:L116" si="36">K112/J112</f>
        <v>737.91666666666936</v>
      </c>
      <c r="M112" s="390">
        <v>0.72083333333333333</v>
      </c>
      <c r="N112" s="390">
        <v>0.74583333333333324</v>
      </c>
      <c r="O112" s="380">
        <v>18</v>
      </c>
      <c r="P112" s="523">
        <f t="shared" ref="P112:P116" si="37">(N112-M112)*24*60</f>
        <v>35.999999999999872</v>
      </c>
      <c r="Q112" s="380"/>
      <c r="R112" s="380"/>
    </row>
    <row r="113" spans="1:18">
      <c r="A113" s="835"/>
      <c r="B113" s="381" t="s">
        <v>240</v>
      </c>
      <c r="C113" s="408"/>
      <c r="D113" s="436" t="s">
        <v>635</v>
      </c>
      <c r="E113" s="436"/>
      <c r="F113" s="384">
        <v>16.7</v>
      </c>
      <c r="G113" s="519">
        <v>1335</v>
      </c>
      <c r="H113" s="439">
        <f t="shared" si="16"/>
        <v>22294.5</v>
      </c>
      <c r="I113" s="521"/>
      <c r="J113" s="387">
        <v>3</v>
      </c>
      <c r="K113" s="388">
        <f t="shared" si="35"/>
        <v>2966.6666666666774</v>
      </c>
      <c r="L113" s="389">
        <f t="shared" si="36"/>
        <v>988.88888888889244</v>
      </c>
      <c r="M113" s="390">
        <v>0.7597222222222223</v>
      </c>
      <c r="N113" s="390">
        <v>0.77847222222222223</v>
      </c>
      <c r="O113" s="380">
        <v>20</v>
      </c>
      <c r="P113" s="523">
        <f t="shared" si="37"/>
        <v>26.999999999999904</v>
      </c>
      <c r="Q113" s="392"/>
      <c r="R113" s="392"/>
    </row>
    <row r="114" spans="1:18">
      <c r="A114" s="835"/>
      <c r="B114" s="381" t="s">
        <v>240</v>
      </c>
      <c r="C114" s="408"/>
      <c r="D114" s="412" t="s">
        <v>636</v>
      </c>
      <c r="E114" s="410"/>
      <c r="F114" s="384">
        <v>18.18</v>
      </c>
      <c r="G114" s="519">
        <v>1479</v>
      </c>
      <c r="H114" s="439">
        <f t="shared" si="16"/>
        <v>26888.22</v>
      </c>
      <c r="I114" s="521"/>
      <c r="J114" s="387">
        <v>3</v>
      </c>
      <c r="K114" s="388">
        <f t="shared" si="35"/>
        <v>2958.0000000000105</v>
      </c>
      <c r="L114" s="389">
        <f t="shared" si="36"/>
        <v>986.00000000000352</v>
      </c>
      <c r="M114" s="390">
        <v>0.79375000000000007</v>
      </c>
      <c r="N114" s="390">
        <v>0.81458333333333333</v>
      </c>
      <c r="O114" s="380">
        <v>22</v>
      </c>
      <c r="P114" s="523">
        <f t="shared" si="37"/>
        <v>29.999999999999893</v>
      </c>
      <c r="Q114" s="392"/>
      <c r="R114" s="392"/>
    </row>
    <row r="115" spans="1:18">
      <c r="A115" s="835"/>
      <c r="B115" s="381" t="s">
        <v>240</v>
      </c>
      <c r="C115" s="408"/>
      <c r="D115" s="410" t="s">
        <v>637</v>
      </c>
      <c r="E115" s="429"/>
      <c r="F115" s="384">
        <v>14.03</v>
      </c>
      <c r="G115" s="519">
        <v>7897</v>
      </c>
      <c r="H115" s="439">
        <f t="shared" si="16"/>
        <v>110794.90999999999</v>
      </c>
      <c r="I115" s="521"/>
      <c r="J115" s="387">
        <v>3</v>
      </c>
      <c r="K115" s="388">
        <f t="shared" si="35"/>
        <v>2961.3750000000014</v>
      </c>
      <c r="L115" s="389">
        <f t="shared" si="36"/>
        <v>987.12500000000045</v>
      </c>
      <c r="M115" s="390">
        <v>0.82986111111111116</v>
      </c>
      <c r="N115" s="390">
        <v>0.94097222222222221</v>
      </c>
      <c r="O115" s="380">
        <v>22</v>
      </c>
      <c r="P115" s="523">
        <f t="shared" si="37"/>
        <v>159.99999999999991</v>
      </c>
      <c r="Q115" s="392"/>
      <c r="R115" s="392"/>
    </row>
    <row r="116" spans="1:18">
      <c r="A116" s="835"/>
      <c r="B116" s="381" t="s">
        <v>240</v>
      </c>
      <c r="C116" s="408"/>
      <c r="D116" s="410" t="s">
        <v>638</v>
      </c>
      <c r="E116" s="412"/>
      <c r="F116" s="384">
        <v>14.285714285714283</v>
      </c>
      <c r="G116" s="519">
        <v>10986</v>
      </c>
      <c r="H116" s="439">
        <f t="shared" si="16"/>
        <v>156942.8571428571</v>
      </c>
      <c r="I116" s="521"/>
      <c r="J116" s="387">
        <v>3</v>
      </c>
      <c r="K116" s="388">
        <f t="shared" si="35"/>
        <v>2996.1818181183999</v>
      </c>
      <c r="L116" s="389">
        <f t="shared" si="36"/>
        <v>998.72727270613325</v>
      </c>
      <c r="M116" s="390">
        <v>46275.954861111109</v>
      </c>
      <c r="N116" s="441">
        <v>46276.107638888891</v>
      </c>
      <c r="O116" s="380">
        <v>20</v>
      </c>
      <c r="P116" s="523">
        <f t="shared" si="37"/>
        <v>220.00000000465661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519"/>
      <c r="H117" s="439">
        <f t="shared" ref="H117:H123" si="38">F117*G117</f>
        <v>0</v>
      </c>
      <c r="I117" s="521"/>
      <c r="J117" s="387"/>
      <c r="K117" s="388"/>
      <c r="L117" s="389"/>
      <c r="M117" s="390"/>
      <c r="N117" s="390"/>
      <c r="O117" s="388"/>
      <c r="P117" s="523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519"/>
      <c r="H118" s="439">
        <f t="shared" si="38"/>
        <v>0</v>
      </c>
      <c r="I118" s="521"/>
      <c r="J118" s="387"/>
      <c r="K118" s="388"/>
      <c r="L118" s="389"/>
      <c r="M118" s="390"/>
      <c r="N118" s="390"/>
      <c r="O118" s="388"/>
      <c r="P118" s="523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519"/>
      <c r="H119" s="439">
        <f t="shared" si="38"/>
        <v>0</v>
      </c>
      <c r="I119" s="521"/>
      <c r="J119" s="387"/>
      <c r="K119" s="388"/>
      <c r="L119" s="389"/>
      <c r="M119" s="390"/>
      <c r="N119" s="390"/>
      <c r="O119" s="380"/>
      <c r="P119" s="523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519"/>
      <c r="H120" s="439">
        <f t="shared" si="38"/>
        <v>0</v>
      </c>
      <c r="I120" s="521"/>
      <c r="J120" s="387"/>
      <c r="K120" s="388"/>
      <c r="L120" s="389"/>
      <c r="M120" s="390"/>
      <c r="N120" s="390"/>
      <c r="O120" s="380"/>
      <c r="P120" s="523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519"/>
      <c r="H121" s="439">
        <f t="shared" si="38"/>
        <v>0</v>
      </c>
      <c r="I121" s="521"/>
      <c r="J121" s="387"/>
      <c r="K121" s="388"/>
      <c r="L121" s="389"/>
      <c r="M121" s="390"/>
      <c r="N121" s="390"/>
      <c r="O121" s="380"/>
      <c r="P121" s="523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519"/>
      <c r="H122" s="439">
        <f t="shared" si="38"/>
        <v>0</v>
      </c>
      <c r="I122" s="521"/>
      <c r="J122" s="387"/>
      <c r="K122" s="388"/>
      <c r="L122" s="389"/>
      <c r="M122" s="390"/>
      <c r="N122" s="390"/>
      <c r="O122" s="380"/>
      <c r="P122" s="523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519"/>
      <c r="H123" s="439">
        <f t="shared" si="38"/>
        <v>0</v>
      </c>
      <c r="I123" s="521"/>
      <c r="J123" s="387"/>
      <c r="K123" s="388"/>
      <c r="L123" s="389"/>
      <c r="M123" s="390"/>
      <c r="N123" s="390"/>
      <c r="O123" s="380"/>
      <c r="P123" s="523"/>
      <c r="Q123" s="392"/>
      <c r="R123" s="392"/>
    </row>
    <row r="124" spans="1:18" ht="17.399999999999999" customHeight="1">
      <c r="A124" s="835"/>
      <c r="B124" s="398">
        <v>0</v>
      </c>
      <c r="C124" s="240" t="s">
        <v>639</v>
      </c>
      <c r="D124" s="836" t="s">
        <v>640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2966.7780302903534</v>
      </c>
      <c r="L124" s="404">
        <f>AVERAGE(L112:L123)</f>
        <v>939.7315656523399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641</v>
      </c>
      <c r="B1" s="67"/>
      <c r="C1" s="67"/>
      <c r="D1" s="540" t="s">
        <v>642</v>
      </c>
      <c r="E1" s="69">
        <f>SUM(G5:G173)</f>
        <v>152756.82999999999</v>
      </c>
      <c r="F1" s="526" t="s">
        <v>3</v>
      </c>
      <c r="G1" s="71">
        <f>SUM(H5:H173)</f>
        <v>6028444.4046106506</v>
      </c>
      <c r="H1" s="541" t="s">
        <v>79</v>
      </c>
      <c r="I1" s="73">
        <f>M17+M30+M43+M56+M69+M82+M95+M108+M121+M134+M147+M160+M173</f>
        <v>190.27420634920634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643</v>
      </c>
      <c r="Q1" s="956"/>
      <c r="R1" s="956"/>
      <c r="S1" s="956"/>
      <c r="T1" s="956" t="s">
        <v>644</v>
      </c>
      <c r="U1" s="956"/>
      <c r="V1" s="956"/>
      <c r="W1" s="956"/>
      <c r="X1" s="956"/>
      <c r="Y1" s="956"/>
      <c r="Z1" s="74" t="s">
        <v>645</v>
      </c>
      <c r="AA1" s="74" t="s">
        <v>646</v>
      </c>
      <c r="AB1" s="963" t="s">
        <v>647</v>
      </c>
      <c r="AC1" s="964"/>
      <c r="AD1" s="74" t="s">
        <v>645</v>
      </c>
      <c r="AE1" s="74" t="s">
        <v>648</v>
      </c>
      <c r="AF1" s="956" t="s">
        <v>649</v>
      </c>
      <c r="AG1" s="957"/>
      <c r="AH1" s="957"/>
    </row>
    <row r="2" spans="1:34" ht="26.25" customHeight="1">
      <c r="A2" s="958" t="s">
        <v>650</v>
      </c>
      <c r="B2" s="958"/>
      <c r="C2" s="540"/>
      <c r="D2" s="540" t="s">
        <v>651</v>
      </c>
      <c r="E2" s="78">
        <f>AVERAGE(O17,O30,O43,O56,O69,O82,O95,O108,O121,O134,O147,O160,O173)</f>
        <v>125.4667715596359</v>
      </c>
      <c r="F2" s="79" t="s">
        <v>91</v>
      </c>
      <c r="G2" s="80">
        <f>G1/E1</f>
        <v>39.464319890708985</v>
      </c>
      <c r="H2" s="541" t="s">
        <v>92</v>
      </c>
      <c r="I2" s="541">
        <f>COUNT(I5:I173)</f>
        <v>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3</v>
      </c>
      <c r="AE2" s="82">
        <f>AE17+AE30+AE43+AE56+AE69+AE82+AE95+AE108+AE121+AE134+AE147+AE160+AE173</f>
        <v>2</v>
      </c>
      <c r="AF2" s="957"/>
      <c r="AG2" s="957"/>
      <c r="AH2" s="957"/>
    </row>
    <row r="3" spans="1:34" ht="30.6" customHeight="1">
      <c r="A3" s="897" t="s">
        <v>652</v>
      </c>
      <c r="B3" s="897" t="s">
        <v>94</v>
      </c>
      <c r="C3" s="954"/>
      <c r="D3" s="897" t="s">
        <v>653</v>
      </c>
      <c r="E3" s="897"/>
      <c r="F3" s="954" t="s">
        <v>96</v>
      </c>
      <c r="G3" s="946" t="s">
        <v>97</v>
      </c>
      <c r="H3" s="954" t="s">
        <v>98</v>
      </c>
      <c r="I3" s="948" t="s">
        <v>654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655</v>
      </c>
      <c r="O3" s="926" t="s">
        <v>651</v>
      </c>
      <c r="P3" s="952" t="s">
        <v>656</v>
      </c>
      <c r="Q3" s="926" t="s">
        <v>651</v>
      </c>
      <c r="R3" s="953" t="s">
        <v>657</v>
      </c>
      <c r="S3" s="927" t="s">
        <v>658</v>
      </c>
      <c r="T3" s="946" t="s">
        <v>106</v>
      </c>
      <c r="U3" s="946"/>
      <c r="V3" s="947" t="s">
        <v>107</v>
      </c>
      <c r="W3" s="948" t="s">
        <v>659</v>
      </c>
      <c r="X3" s="946" t="s">
        <v>660</v>
      </c>
      <c r="Y3" s="946"/>
      <c r="Z3" s="949" t="s">
        <v>661</v>
      </c>
      <c r="AA3" s="950"/>
      <c r="AB3" s="959" t="s">
        <v>662</v>
      </c>
      <c r="AC3" s="960"/>
      <c r="AD3" s="961" t="s">
        <v>663</v>
      </c>
      <c r="AE3" s="962"/>
      <c r="AF3" s="951" t="s">
        <v>664</v>
      </c>
      <c r="AG3" s="953" t="s">
        <v>665</v>
      </c>
      <c r="AH3" s="927" t="s">
        <v>666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535" t="s">
        <v>113</v>
      </c>
      <c r="U4" s="535" t="s">
        <v>114</v>
      </c>
      <c r="V4" s="946"/>
      <c r="W4" s="948"/>
      <c r="X4" s="526" t="s">
        <v>667</v>
      </c>
      <c r="Y4" s="526" t="s">
        <v>36</v>
      </c>
      <c r="Z4" s="535" t="s">
        <v>668</v>
      </c>
      <c r="AA4" s="535" t="s">
        <v>669</v>
      </c>
      <c r="AB4" s="960"/>
      <c r="AC4" s="960"/>
      <c r="AD4" s="535" t="s">
        <v>670</v>
      </c>
      <c r="AE4" s="85" t="s">
        <v>671</v>
      </c>
      <c r="AF4" s="951"/>
      <c r="AG4" s="953"/>
      <c r="AH4" s="927"/>
    </row>
    <row r="5" spans="1:34" ht="18.75" customHeight="1">
      <c r="A5" s="943" t="s">
        <v>672</v>
      </c>
      <c r="B5" s="86" t="s">
        <v>238</v>
      </c>
      <c r="C5" s="87"/>
      <c r="D5" s="88" t="s">
        <v>122</v>
      </c>
      <c r="E5" s="89"/>
      <c r="F5" s="90">
        <v>36.92</v>
      </c>
      <c r="G5" s="91">
        <v>535.20000000000005</v>
      </c>
      <c r="H5" s="92">
        <f t="shared" ref="H5:H16" si="0">F5*G5</f>
        <v>19759.584000000003</v>
      </c>
      <c r="I5" s="536"/>
      <c r="J5" s="94">
        <v>12</v>
      </c>
      <c r="K5" s="91">
        <v>2000</v>
      </c>
      <c r="L5" s="95">
        <v>166.66666666666666</v>
      </c>
      <c r="M5" s="537">
        <v>12</v>
      </c>
      <c r="N5" s="91">
        <f t="shared" ref="N5:N12" si="1">G5/W5*60</f>
        <v>1605.5999999999997</v>
      </c>
      <c r="O5" s="95">
        <f t="shared" ref="O5:O12" si="2">N5/M5</f>
        <v>133.79999999999998</v>
      </c>
      <c r="P5" s="97">
        <f t="shared" ref="P5:P12" si="3">M5-J5</f>
        <v>0</v>
      </c>
      <c r="Q5" s="98">
        <f t="shared" ref="Q5:Q12" si="4">O5-L5</f>
        <v>-32.866666666666674</v>
      </c>
      <c r="R5" s="528">
        <f t="shared" ref="R5:R12" si="5">O5/L5</f>
        <v>0.80279999999999996</v>
      </c>
      <c r="S5" s="912">
        <f>R17</f>
        <v>0.89338254885924939</v>
      </c>
      <c r="T5" s="101">
        <v>0.25</v>
      </c>
      <c r="U5" s="101">
        <v>0.2638888888888889</v>
      </c>
      <c r="V5" s="526">
        <v>5</v>
      </c>
      <c r="W5" s="536">
        <f>(U5-T5)*24*60</f>
        <v>20.000000000000007</v>
      </c>
      <c r="X5" s="526"/>
      <c r="Y5" s="526"/>
      <c r="Z5" s="102"/>
      <c r="AA5" s="102"/>
      <c r="AB5" s="897"/>
      <c r="AC5" s="897"/>
      <c r="AD5" s="103"/>
      <c r="AE5" s="103"/>
      <c r="AF5" s="97">
        <f t="shared" ref="AF5:AF70" si="6">N5-K5</f>
        <v>-394.40000000000032</v>
      </c>
      <c r="AG5" s="528">
        <f t="shared" ref="AG5:AG70" si="7">N5/K5</f>
        <v>0.80279999999999985</v>
      </c>
      <c r="AH5" s="912">
        <f>AG17</f>
        <v>0.89920055199813886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5101</v>
      </c>
      <c r="H6" s="92">
        <f t="shared" si="0"/>
        <v>192970.83</v>
      </c>
      <c r="I6" s="536"/>
      <c r="J6" s="94">
        <v>20</v>
      </c>
      <c r="K6" s="91">
        <v>2400</v>
      </c>
      <c r="L6" s="95">
        <v>120</v>
      </c>
      <c r="M6" s="537">
        <v>20</v>
      </c>
      <c r="N6" s="91">
        <f t="shared" si="1"/>
        <v>2336.3358778625952</v>
      </c>
      <c r="O6" s="95">
        <f t="shared" si="2"/>
        <v>116.81679389312976</v>
      </c>
      <c r="P6" s="97">
        <f t="shared" si="3"/>
        <v>0</v>
      </c>
      <c r="Q6" s="98">
        <f t="shared" si="4"/>
        <v>-3.1832061068702444</v>
      </c>
      <c r="R6" s="528">
        <f t="shared" si="5"/>
        <v>0.973473282442748</v>
      </c>
      <c r="S6" s="912"/>
      <c r="T6" s="101">
        <v>0.26805555555555555</v>
      </c>
      <c r="U6" s="101">
        <v>0.35902777777777778</v>
      </c>
      <c r="V6" s="526">
        <v>6</v>
      </c>
      <c r="W6" s="536">
        <f t="shared" ref="W6:W17" si="8">(U6-T6)*24*60</f>
        <v>131</v>
      </c>
      <c r="X6" s="104"/>
      <c r="Y6" s="104"/>
      <c r="Z6" s="105"/>
      <c r="AA6" s="105"/>
      <c r="AB6" s="897"/>
      <c r="AC6" s="897"/>
      <c r="AD6" s="524"/>
      <c r="AE6" s="524"/>
      <c r="AF6" s="97">
        <f t="shared" si="6"/>
        <v>-63.664122137404775</v>
      </c>
      <c r="AG6" s="528">
        <f t="shared" si="7"/>
        <v>0.973473282442748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2593</v>
      </c>
      <c r="H7" s="92">
        <f t="shared" si="0"/>
        <v>93062.77</v>
      </c>
      <c r="I7" s="536"/>
      <c r="J7" s="94">
        <v>18</v>
      </c>
      <c r="K7" s="91">
        <v>2571</v>
      </c>
      <c r="L7" s="95">
        <v>142.83333333333334</v>
      </c>
      <c r="M7" s="537">
        <v>18</v>
      </c>
      <c r="N7" s="91">
        <f t="shared" si="1"/>
        <v>2357.2727272727275</v>
      </c>
      <c r="O7" s="95">
        <f t="shared" si="2"/>
        <v>130.95959595959596</v>
      </c>
      <c r="P7" s="97">
        <f t="shared" si="3"/>
        <v>0</v>
      </c>
      <c r="Q7" s="98">
        <f t="shared" si="4"/>
        <v>-11.873737373737384</v>
      </c>
      <c r="R7" s="528">
        <f t="shared" si="5"/>
        <v>0.91686998338106851</v>
      </c>
      <c r="S7" s="912"/>
      <c r="T7" s="101">
        <v>0.37430555555555556</v>
      </c>
      <c r="U7" s="101">
        <v>0.4201388888888889</v>
      </c>
      <c r="V7" s="526">
        <v>22</v>
      </c>
      <c r="W7" s="536">
        <f t="shared" si="8"/>
        <v>66</v>
      </c>
      <c r="X7" s="104">
        <v>0.36388888888888887</v>
      </c>
      <c r="Y7" s="104">
        <v>0.37361111111111112</v>
      </c>
      <c r="Z7" s="105"/>
      <c r="AA7" s="105"/>
      <c r="AB7" s="897"/>
      <c r="AC7" s="897"/>
      <c r="AD7" s="524"/>
      <c r="AE7" s="524"/>
      <c r="AF7" s="97">
        <f t="shared" si="6"/>
        <v>-213.72727272727252</v>
      </c>
      <c r="AG7" s="528">
        <f t="shared" si="7"/>
        <v>0.91686998338106862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1208</v>
      </c>
      <c r="H8" s="92">
        <f t="shared" si="0"/>
        <v>34862.879999999997</v>
      </c>
      <c r="I8" s="536"/>
      <c r="J8" s="94">
        <v>17</v>
      </c>
      <c r="K8" s="91">
        <v>2571</v>
      </c>
      <c r="L8" s="95">
        <v>151.23529411764707</v>
      </c>
      <c r="M8" s="537">
        <v>17</v>
      </c>
      <c r="N8" s="91">
        <f t="shared" si="1"/>
        <v>2265.0000000000027</v>
      </c>
      <c r="O8" s="95">
        <f t="shared" si="2"/>
        <v>133.23529411764721</v>
      </c>
      <c r="P8" s="97">
        <f t="shared" si="3"/>
        <v>0</v>
      </c>
      <c r="Q8" s="98">
        <f t="shared" si="4"/>
        <v>-17.999999999999858</v>
      </c>
      <c r="R8" s="528">
        <f t="shared" si="5"/>
        <v>0.88098016336056106</v>
      </c>
      <c r="S8" s="912"/>
      <c r="T8" s="101">
        <v>0.42430555555555555</v>
      </c>
      <c r="U8" s="101">
        <v>0.44652777777777775</v>
      </c>
      <c r="V8" s="526">
        <v>6</v>
      </c>
      <c r="W8" s="536">
        <f t="shared" si="8"/>
        <v>31.999999999999964</v>
      </c>
      <c r="X8" s="104"/>
      <c r="Y8" s="104"/>
      <c r="Z8" s="105"/>
      <c r="AA8" s="105"/>
      <c r="AB8" s="897"/>
      <c r="AC8" s="897"/>
      <c r="AD8" s="524">
        <v>1</v>
      </c>
      <c r="AE8" s="524"/>
      <c r="AF8" s="97">
        <f t="shared" si="6"/>
        <v>-305.99999999999727</v>
      </c>
      <c r="AG8" s="528">
        <f t="shared" si="7"/>
        <v>0.88098016336056117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977</v>
      </c>
      <c r="H9" s="92">
        <f t="shared" si="0"/>
        <v>35885.21</v>
      </c>
      <c r="I9" s="524"/>
      <c r="J9" s="94">
        <v>18</v>
      </c>
      <c r="K9" s="91">
        <v>2571</v>
      </c>
      <c r="L9" s="95">
        <v>142.83333333333334</v>
      </c>
      <c r="M9" s="537">
        <v>18</v>
      </c>
      <c r="N9" s="91">
        <f t="shared" si="1"/>
        <v>2344.8000000000006</v>
      </c>
      <c r="O9" s="95">
        <f t="shared" si="2"/>
        <v>130.26666666666671</v>
      </c>
      <c r="P9" s="97">
        <f t="shared" si="3"/>
        <v>0</v>
      </c>
      <c r="Q9" s="98">
        <f t="shared" si="4"/>
        <v>-12.566666666666634</v>
      </c>
      <c r="R9" s="528">
        <f t="shared" si="5"/>
        <v>0.9120186697782966</v>
      </c>
      <c r="S9" s="912"/>
      <c r="T9" s="101">
        <v>0.4506944444444444</v>
      </c>
      <c r="U9" s="101">
        <v>0.4680555555555555</v>
      </c>
      <c r="V9" s="526">
        <v>6</v>
      </c>
      <c r="W9" s="536">
        <f t="shared" si="8"/>
        <v>24.999999999999993</v>
      </c>
      <c r="X9" s="104"/>
      <c r="Y9" s="104"/>
      <c r="Z9" s="105"/>
      <c r="AA9" s="105"/>
      <c r="AB9" s="897"/>
      <c r="AC9" s="897"/>
      <c r="AD9" s="524"/>
      <c r="AE9" s="524"/>
      <c r="AF9" s="97">
        <f t="shared" si="6"/>
        <v>-226.19999999999936</v>
      </c>
      <c r="AG9" s="528">
        <f t="shared" si="7"/>
        <v>0.9120186697782966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1793</v>
      </c>
      <c r="H10" s="92">
        <f t="shared" si="0"/>
        <v>55780.229999999996</v>
      </c>
      <c r="I10" s="536"/>
      <c r="J10" s="94">
        <v>18</v>
      </c>
      <c r="K10" s="91">
        <v>2769</v>
      </c>
      <c r="L10" s="95">
        <v>153.83333333333334</v>
      </c>
      <c r="M10" s="537">
        <v>18</v>
      </c>
      <c r="N10" s="91">
        <f t="shared" si="1"/>
        <v>2390.6666666666665</v>
      </c>
      <c r="O10" s="95">
        <f t="shared" si="2"/>
        <v>132.81481481481481</v>
      </c>
      <c r="P10" s="97">
        <f t="shared" si="3"/>
        <v>0</v>
      </c>
      <c r="Q10" s="98">
        <f t="shared" si="4"/>
        <v>-21.018518518518533</v>
      </c>
      <c r="R10" s="528">
        <f t="shared" si="5"/>
        <v>0.8633682436499337</v>
      </c>
      <c r="S10" s="913"/>
      <c r="T10" s="101">
        <v>0.50763888888888875</v>
      </c>
      <c r="U10" s="101">
        <v>0.53888888888888875</v>
      </c>
      <c r="V10" s="526">
        <v>4</v>
      </c>
      <c r="W10" s="536">
        <f t="shared" si="8"/>
        <v>45</v>
      </c>
      <c r="X10" s="104"/>
      <c r="Y10" s="104"/>
      <c r="Z10" s="105"/>
      <c r="AA10" s="105"/>
      <c r="AB10" s="897"/>
      <c r="AC10" s="897"/>
      <c r="AD10" s="524"/>
      <c r="AE10" s="524"/>
      <c r="AF10" s="97">
        <f>N10-K10</f>
        <v>-378.33333333333348</v>
      </c>
      <c r="AG10" s="528">
        <f>N10/K10</f>
        <v>0.8633682436499337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2394</v>
      </c>
      <c r="H11" s="92">
        <f t="shared" si="0"/>
        <v>92121.12</v>
      </c>
      <c r="I11" s="536"/>
      <c r="J11" s="94">
        <v>19</v>
      </c>
      <c r="K11" s="91">
        <v>2769</v>
      </c>
      <c r="L11" s="95">
        <v>145.73684210526315</v>
      </c>
      <c r="M11" s="537">
        <v>19</v>
      </c>
      <c r="N11" s="91">
        <f t="shared" si="1"/>
        <v>2565.0000000000023</v>
      </c>
      <c r="O11" s="95">
        <f t="shared" si="2"/>
        <v>135.00000000000011</v>
      </c>
      <c r="P11" s="97">
        <f t="shared" si="3"/>
        <v>0</v>
      </c>
      <c r="Q11" s="98">
        <f t="shared" si="4"/>
        <v>-10.736842105263037</v>
      </c>
      <c r="R11" s="528">
        <f t="shared" si="5"/>
        <v>0.92632719393282859</v>
      </c>
      <c r="S11" s="913"/>
      <c r="T11" s="101">
        <v>0.54374999999999984</v>
      </c>
      <c r="U11" s="101">
        <v>0.58263888888888871</v>
      </c>
      <c r="V11" s="526">
        <v>7</v>
      </c>
      <c r="W11" s="536">
        <f t="shared" si="8"/>
        <v>55.999999999999957</v>
      </c>
      <c r="X11" s="104"/>
      <c r="Y11" s="104"/>
      <c r="Z11" s="105"/>
      <c r="AA11" s="105"/>
      <c r="AB11" s="897"/>
      <c r="AC11" s="897"/>
      <c r="AD11" s="524"/>
      <c r="AE11" s="524"/>
      <c r="AF11" s="97">
        <f>N11-K11</f>
        <v>-203.99999999999773</v>
      </c>
      <c r="AG11" s="528">
        <f>N11/K11</f>
        <v>0.92632719393282859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2497</v>
      </c>
      <c r="H12" s="92">
        <f t="shared" si="0"/>
        <v>94386.599999999991</v>
      </c>
      <c r="I12" s="536">
        <v>1</v>
      </c>
      <c r="J12" s="94">
        <v>20</v>
      </c>
      <c r="K12" s="91">
        <v>2769</v>
      </c>
      <c r="L12" s="95">
        <v>138.44999999999999</v>
      </c>
      <c r="M12" s="537">
        <v>20</v>
      </c>
      <c r="N12" s="91">
        <f t="shared" si="1"/>
        <v>2497.0000000000023</v>
      </c>
      <c r="O12" s="95">
        <f t="shared" si="2"/>
        <v>124.85000000000011</v>
      </c>
      <c r="P12" s="97">
        <f t="shared" si="3"/>
        <v>0</v>
      </c>
      <c r="Q12" s="98">
        <f t="shared" si="4"/>
        <v>-13.599999999999881</v>
      </c>
      <c r="R12" s="528">
        <f t="shared" si="5"/>
        <v>0.90176959191043782</v>
      </c>
      <c r="S12" s="913"/>
      <c r="T12" s="101">
        <v>0.59791666666666643</v>
      </c>
      <c r="U12" s="101">
        <v>0.63958333333333306</v>
      </c>
      <c r="V12" s="526">
        <v>22</v>
      </c>
      <c r="W12" s="536">
        <f t="shared" si="8"/>
        <v>59.999999999999943</v>
      </c>
      <c r="X12" s="104">
        <v>0.58680555555555558</v>
      </c>
      <c r="Y12" s="104">
        <v>0.59722222222222221</v>
      </c>
      <c r="Z12" s="105"/>
      <c r="AA12" s="105"/>
      <c r="AB12" s="897"/>
      <c r="AC12" s="897"/>
      <c r="AD12" s="524"/>
      <c r="AE12" s="524"/>
      <c r="AF12" s="97">
        <f t="shared" si="6"/>
        <v>-271.99999999999773</v>
      </c>
      <c r="AG12" s="528">
        <f t="shared" si="7"/>
        <v>0.90176959191043782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38"/>
      <c r="J13" s="94"/>
      <c r="K13" s="91"/>
      <c r="L13" s="95"/>
      <c r="M13" s="115"/>
      <c r="N13" s="91"/>
      <c r="O13" s="95"/>
      <c r="P13" s="97"/>
      <c r="Q13" s="98"/>
      <c r="R13" s="528"/>
      <c r="S13" s="913"/>
      <c r="T13" s="101"/>
      <c r="U13" s="101"/>
      <c r="V13" s="538"/>
      <c r="W13" s="536">
        <f t="shared" si="8"/>
        <v>0</v>
      </c>
      <c r="X13" s="116"/>
      <c r="Y13" s="116"/>
      <c r="Z13" s="105"/>
      <c r="AA13" s="105"/>
      <c r="AB13" s="897"/>
      <c r="AC13" s="897"/>
      <c r="AD13" s="524"/>
      <c r="AE13" s="524"/>
      <c r="AF13" s="97">
        <f t="shared" si="6"/>
        <v>0</v>
      </c>
      <c r="AG13" s="528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38"/>
      <c r="J14" s="94"/>
      <c r="K14" s="91"/>
      <c r="L14" s="95"/>
      <c r="M14" s="115"/>
      <c r="N14" s="91"/>
      <c r="O14" s="95"/>
      <c r="P14" s="97"/>
      <c r="Q14" s="98"/>
      <c r="R14" s="528"/>
      <c r="S14" s="913"/>
      <c r="T14" s="101"/>
      <c r="U14" s="101"/>
      <c r="V14" s="538"/>
      <c r="W14" s="536">
        <f t="shared" si="8"/>
        <v>0</v>
      </c>
      <c r="X14" s="116"/>
      <c r="Y14" s="116"/>
      <c r="Z14" s="105"/>
      <c r="AA14" s="105"/>
      <c r="AB14" s="897"/>
      <c r="AC14" s="897"/>
      <c r="AD14" s="524"/>
      <c r="AE14" s="524"/>
      <c r="AF14" s="97">
        <f t="shared" si="6"/>
        <v>0</v>
      </c>
      <c r="AG14" s="528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38"/>
      <c r="J15" s="94"/>
      <c r="K15" s="91"/>
      <c r="L15" s="95"/>
      <c r="M15" s="115"/>
      <c r="N15" s="119"/>
      <c r="O15" s="95"/>
      <c r="P15" s="97"/>
      <c r="Q15" s="98"/>
      <c r="R15" s="528"/>
      <c r="S15" s="913"/>
      <c r="T15" s="101"/>
      <c r="U15" s="101"/>
      <c r="V15" s="538"/>
      <c r="W15" s="536">
        <f t="shared" si="8"/>
        <v>0</v>
      </c>
      <c r="X15" s="116"/>
      <c r="Y15" s="116"/>
      <c r="Z15" s="105"/>
      <c r="AA15" s="105"/>
      <c r="AB15" s="897"/>
      <c r="AC15" s="897"/>
      <c r="AD15" s="524"/>
      <c r="AE15" s="524"/>
      <c r="AF15" s="97">
        <f t="shared" si="6"/>
        <v>0</v>
      </c>
      <c r="AG15" s="528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38"/>
      <c r="J16" s="94"/>
      <c r="K16" s="91"/>
      <c r="L16" s="95"/>
      <c r="M16" s="115"/>
      <c r="N16" s="119"/>
      <c r="O16" s="95"/>
      <c r="P16" s="97"/>
      <c r="Q16" s="98"/>
      <c r="R16" s="528"/>
      <c r="S16" s="913"/>
      <c r="T16" s="101"/>
      <c r="U16" s="101"/>
      <c r="V16" s="538"/>
      <c r="W16" s="536">
        <f t="shared" si="8"/>
        <v>0</v>
      </c>
      <c r="X16" s="116"/>
      <c r="Y16" s="116"/>
      <c r="Z16" s="105"/>
      <c r="AA16" s="105"/>
      <c r="AB16" s="897"/>
      <c r="AC16" s="897"/>
      <c r="AD16" s="524"/>
      <c r="AE16" s="524"/>
      <c r="AF16" s="97">
        <f t="shared" si="6"/>
        <v>0</v>
      </c>
      <c r="AG16" s="528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673</v>
      </c>
      <c r="D17" s="907" t="s">
        <v>674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2295.2094089752495</v>
      </c>
      <c r="O17" s="125">
        <f t="shared" si="9"/>
        <v>129.71789568148182</v>
      </c>
      <c r="P17" s="127">
        <f t="shared" ref="P17:P24" si="10">M17-J17</f>
        <v>0</v>
      </c>
      <c r="Q17" s="128">
        <f t="shared" ref="Q17:Q24" si="11">O17-L17</f>
        <v>-15.480704679715302</v>
      </c>
      <c r="R17" s="129">
        <f>O17/L17</f>
        <v>0.89338254885924939</v>
      </c>
      <c r="S17" s="913"/>
      <c r="T17" s="101"/>
      <c r="U17" s="101"/>
      <c r="V17" s="53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-257.29059102475048</v>
      </c>
      <c r="AG17" s="529">
        <f t="shared" si="7"/>
        <v>0.89920055199813886</v>
      </c>
      <c r="AH17" s="913"/>
    </row>
    <row r="18" spans="1:34" ht="19.2" customHeight="1">
      <c r="A18" s="895" t="s">
        <v>675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389</v>
      </c>
      <c r="H18" s="140">
        <f t="shared" ref="H18:H29" si="12">F18*G18</f>
        <v>10697.5</v>
      </c>
      <c r="I18" s="52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1556.0000000000016</v>
      </c>
      <c r="O18" s="142">
        <f t="shared" ref="O18:O24" si="14">N18/M18</f>
        <v>129.6666666666668</v>
      </c>
      <c r="P18" s="105">
        <f t="shared" si="10"/>
        <v>0</v>
      </c>
      <c r="Q18" s="143">
        <f t="shared" si="11"/>
        <v>-36.999999999999858</v>
      </c>
      <c r="R18" s="525">
        <f t="shared" ref="R18:R24" si="15">O18/L18</f>
        <v>0.7780000000000008</v>
      </c>
      <c r="S18" s="896">
        <f>R30</f>
        <v>0.87409298028474425</v>
      </c>
      <c r="T18" s="101">
        <v>0.125</v>
      </c>
      <c r="U18" s="101">
        <v>0.13541666666666666</v>
      </c>
      <c r="V18" s="524">
        <v>5</v>
      </c>
      <c r="W18" s="146">
        <f>(U18-T18)*24*60</f>
        <v>14.999999999999986</v>
      </c>
      <c r="X18" s="142"/>
      <c r="Y18" s="142"/>
      <c r="Z18" s="105"/>
      <c r="AA18" s="105"/>
      <c r="AB18" s="897"/>
      <c r="AC18" s="897"/>
      <c r="AD18" s="524"/>
      <c r="AE18" s="524"/>
      <c r="AF18" s="147">
        <f t="shared" si="6"/>
        <v>-443.99999999999841</v>
      </c>
      <c r="AG18" s="148">
        <f t="shared" si="7"/>
        <v>0.7780000000000008</v>
      </c>
      <c r="AH18" s="938">
        <f>AG30</f>
        <v>0.8812003885668952</v>
      </c>
    </row>
    <row r="19" spans="1:34" ht="19.2" customHeight="1">
      <c r="A19" s="895"/>
      <c r="B19" s="533" t="s">
        <v>239</v>
      </c>
      <c r="C19" s="532"/>
      <c r="D19" s="137" t="s">
        <v>133</v>
      </c>
      <c r="E19" s="138"/>
      <c r="F19" s="90">
        <v>53.27</v>
      </c>
      <c r="G19" s="107">
        <v>1272</v>
      </c>
      <c r="H19" s="140">
        <f t="shared" si="12"/>
        <v>67759.44</v>
      </c>
      <c r="I19" s="52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1315.8620689655174</v>
      </c>
      <c r="O19" s="153">
        <f t="shared" si="14"/>
        <v>77.403651115618672</v>
      </c>
      <c r="P19" s="105">
        <f t="shared" si="10"/>
        <v>0</v>
      </c>
      <c r="Q19" s="143">
        <f t="shared" si="11"/>
        <v>-14.655172413793096</v>
      </c>
      <c r="R19" s="525">
        <f t="shared" si="15"/>
        <v>0.84080643384378106</v>
      </c>
      <c r="S19" s="896"/>
      <c r="T19" s="101">
        <v>0.13958333333333334</v>
      </c>
      <c r="U19" s="101">
        <v>0.17986111111111111</v>
      </c>
      <c r="V19" s="524">
        <v>6</v>
      </c>
      <c r="W19" s="146">
        <f>(U19-T19)*24*60</f>
        <v>57.999999999999993</v>
      </c>
      <c r="X19" s="154"/>
      <c r="Y19" s="154"/>
      <c r="Z19" s="105"/>
      <c r="AA19" s="105"/>
      <c r="AB19" s="897"/>
      <c r="AC19" s="897"/>
      <c r="AD19" s="524"/>
      <c r="AE19" s="524"/>
      <c r="AF19" s="97">
        <f t="shared" si="6"/>
        <v>-249.13793103448256</v>
      </c>
      <c r="AG19" s="528">
        <f t="shared" si="7"/>
        <v>0.84080643384378106</v>
      </c>
      <c r="AH19" s="939"/>
    </row>
    <row r="20" spans="1:34" ht="19.2" customHeight="1">
      <c r="A20" s="895"/>
      <c r="B20" s="533" t="s">
        <v>239</v>
      </c>
      <c r="C20" s="108"/>
      <c r="D20" s="88" t="s">
        <v>134</v>
      </c>
      <c r="E20" s="138"/>
      <c r="F20" s="90">
        <v>49.91</v>
      </c>
      <c r="G20" s="107">
        <v>1478</v>
      </c>
      <c r="H20" s="140">
        <f t="shared" si="12"/>
        <v>73766.98</v>
      </c>
      <c r="I20" s="52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1430.3225806451608</v>
      </c>
      <c r="O20" s="153">
        <f t="shared" si="14"/>
        <v>84.136622390891816</v>
      </c>
      <c r="P20" s="105">
        <f t="shared" si="10"/>
        <v>0</v>
      </c>
      <c r="Q20" s="143">
        <f t="shared" si="11"/>
        <v>-7.9222011385199522</v>
      </c>
      <c r="R20" s="525">
        <f t="shared" si="15"/>
        <v>0.91394414098732324</v>
      </c>
      <c r="S20" s="896"/>
      <c r="T20" s="101">
        <v>0.18472222222222223</v>
      </c>
      <c r="U20" s="101">
        <v>0.2277777777777778</v>
      </c>
      <c r="V20" s="524">
        <v>7</v>
      </c>
      <c r="W20" s="146">
        <f t="shared" ref="W20:W29" si="16">(U20-T20)*24*60</f>
        <v>62.000000000000021</v>
      </c>
      <c r="X20" s="154"/>
      <c r="Y20" s="154"/>
      <c r="Z20" s="105"/>
      <c r="AA20" s="105"/>
      <c r="AB20" s="897"/>
      <c r="AC20" s="897"/>
      <c r="AD20" s="524"/>
      <c r="AE20" s="524"/>
      <c r="AF20" s="147">
        <f t="shared" si="6"/>
        <v>-134.67741935483923</v>
      </c>
      <c r="AG20" s="148">
        <f t="shared" si="7"/>
        <v>0.91394414098732313</v>
      </c>
      <c r="AH20" s="939"/>
    </row>
    <row r="21" spans="1:34" ht="19.2" customHeight="1">
      <c r="A21" s="895"/>
      <c r="B21" s="533" t="s">
        <v>239</v>
      </c>
      <c r="C21" s="155"/>
      <c r="D21" s="156" t="s">
        <v>136</v>
      </c>
      <c r="E21" s="89"/>
      <c r="F21" s="90">
        <v>44.3</v>
      </c>
      <c r="G21" s="91">
        <v>1274.4000000000001</v>
      </c>
      <c r="H21" s="140">
        <f t="shared" si="12"/>
        <v>56455.92</v>
      </c>
      <c r="I21" s="52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1442.7169811320762</v>
      </c>
      <c r="O21" s="153">
        <f t="shared" si="14"/>
        <v>80.150943396226452</v>
      </c>
      <c r="P21" s="105">
        <f t="shared" si="10"/>
        <v>0</v>
      </c>
      <c r="Q21" s="143">
        <f t="shared" si="11"/>
        <v>-6.7935010482179905</v>
      </c>
      <c r="R21" s="525">
        <f t="shared" si="15"/>
        <v>0.92186388570739697</v>
      </c>
      <c r="S21" s="896"/>
      <c r="T21" s="101">
        <v>0.24305555555555558</v>
      </c>
      <c r="U21" s="101">
        <v>0.27986111111111112</v>
      </c>
      <c r="V21" s="524">
        <v>22</v>
      </c>
      <c r="W21" s="146">
        <f t="shared" si="16"/>
        <v>52.999999999999972</v>
      </c>
      <c r="X21" s="154">
        <v>0.23194444444444443</v>
      </c>
      <c r="Y21" s="154">
        <v>0.24166666666666667</v>
      </c>
      <c r="Z21" s="105"/>
      <c r="AA21" s="105"/>
      <c r="AB21" s="897"/>
      <c r="AC21" s="897"/>
      <c r="AD21" s="524"/>
      <c r="AE21" s="524"/>
      <c r="AF21" s="97">
        <f t="shared" si="6"/>
        <v>-122.28301886792383</v>
      </c>
      <c r="AG21" s="528">
        <f t="shared" si="7"/>
        <v>0.92186388570739697</v>
      </c>
      <c r="AH21" s="940"/>
    </row>
    <row r="22" spans="1:34" ht="19.2" customHeight="1">
      <c r="A22" s="895"/>
      <c r="B22" s="533" t="s">
        <v>239</v>
      </c>
      <c r="C22" s="155"/>
      <c r="D22" s="88" t="s">
        <v>135</v>
      </c>
      <c r="E22" s="89"/>
      <c r="F22" s="90">
        <v>38.39</v>
      </c>
      <c r="G22" s="91">
        <v>2585</v>
      </c>
      <c r="H22" s="140">
        <f t="shared" si="12"/>
        <v>99238.150000000009</v>
      </c>
      <c r="I22" s="52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1449.5327102803737</v>
      </c>
      <c r="O22" s="153">
        <f t="shared" si="14"/>
        <v>85.26663001649257</v>
      </c>
      <c r="P22" s="105">
        <f t="shared" si="10"/>
        <v>0</v>
      </c>
      <c r="Q22" s="143">
        <f t="shared" si="11"/>
        <v>-6.7921935129191979</v>
      </c>
      <c r="R22" s="525">
        <f t="shared" si="15"/>
        <v>0.9262189842047116</v>
      </c>
      <c r="S22" s="896"/>
      <c r="T22" s="101">
        <v>0.28402777777777777</v>
      </c>
      <c r="U22" s="101">
        <v>0.35833333333333334</v>
      </c>
      <c r="V22" s="524">
        <v>6</v>
      </c>
      <c r="W22" s="146">
        <f t="shared" si="16"/>
        <v>107.00000000000001</v>
      </c>
      <c r="X22" s="154"/>
      <c r="Y22" s="154"/>
      <c r="Z22" s="105"/>
      <c r="AA22" s="105"/>
      <c r="AB22" s="897"/>
      <c r="AC22" s="897"/>
      <c r="AD22" s="524"/>
      <c r="AE22" s="524"/>
      <c r="AF22" s="147">
        <f t="shared" si="6"/>
        <v>-115.46728971962625</v>
      </c>
      <c r="AG22" s="148">
        <f t="shared" si="7"/>
        <v>0.92621898420471171</v>
      </c>
      <c r="AH22" s="940"/>
    </row>
    <row r="23" spans="1:34" ht="19.2" customHeight="1">
      <c r="A23" s="895"/>
      <c r="B23" s="533" t="s">
        <v>239</v>
      </c>
      <c r="C23" s="155"/>
      <c r="D23" s="88" t="s">
        <v>137</v>
      </c>
      <c r="E23" s="89"/>
      <c r="F23" s="90">
        <v>49.91</v>
      </c>
      <c r="G23" s="91">
        <v>2841.3</v>
      </c>
      <c r="H23" s="140">
        <f t="shared" si="12"/>
        <v>141809.283</v>
      </c>
      <c r="I23" s="52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1432.588235294118</v>
      </c>
      <c r="O23" s="153">
        <f t="shared" si="14"/>
        <v>84.269896193771643</v>
      </c>
      <c r="P23" s="105">
        <f t="shared" si="10"/>
        <v>0</v>
      </c>
      <c r="Q23" s="143">
        <f t="shared" si="11"/>
        <v>-7.7889273356401247</v>
      </c>
      <c r="R23" s="525">
        <f t="shared" si="15"/>
        <v>0.91539184363841397</v>
      </c>
      <c r="S23" s="896"/>
      <c r="T23" s="101">
        <v>0.36319444444444443</v>
      </c>
      <c r="U23" s="101">
        <v>0.4458333333333333</v>
      </c>
      <c r="V23" s="524">
        <v>7</v>
      </c>
      <c r="W23" s="146">
        <f t="shared" si="16"/>
        <v>118.99999999999997</v>
      </c>
      <c r="X23" s="154"/>
      <c r="Y23" s="154"/>
      <c r="Z23" s="105"/>
      <c r="AA23" s="105"/>
      <c r="AB23" s="897"/>
      <c r="AC23" s="897"/>
      <c r="AD23" s="524"/>
      <c r="AE23" s="524"/>
      <c r="AF23" s="97">
        <f t="shared" si="6"/>
        <v>-132.41176470588198</v>
      </c>
      <c r="AG23" s="528">
        <f t="shared" si="7"/>
        <v>0.91539184363841408</v>
      </c>
      <c r="AH23" s="940"/>
    </row>
    <row r="24" spans="1:34" ht="19.2" customHeight="1">
      <c r="A24" s="895"/>
      <c r="B24" s="533" t="s">
        <v>237</v>
      </c>
      <c r="C24" s="136"/>
      <c r="D24" s="137" t="s">
        <v>138</v>
      </c>
      <c r="E24" s="138"/>
      <c r="F24" s="90">
        <v>36.729999999999997</v>
      </c>
      <c r="G24" s="107">
        <v>1645</v>
      </c>
      <c r="H24" s="140">
        <f t="shared" si="12"/>
        <v>60420.849999999991</v>
      </c>
      <c r="I24" s="52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2145.6521739130435</v>
      </c>
      <c r="O24" s="153">
        <f t="shared" si="14"/>
        <v>119.20289855072464</v>
      </c>
      <c r="P24" s="105">
        <f t="shared" si="10"/>
        <v>0</v>
      </c>
      <c r="Q24" s="143">
        <f t="shared" si="11"/>
        <v>-14.130434782608702</v>
      </c>
      <c r="R24" s="525">
        <f t="shared" si="15"/>
        <v>0.8940217391304347</v>
      </c>
      <c r="S24" s="896"/>
      <c r="T24" s="101">
        <v>0.48541666666666661</v>
      </c>
      <c r="U24" s="101">
        <v>0.51736111111111105</v>
      </c>
      <c r="V24" s="524">
        <v>4</v>
      </c>
      <c r="W24" s="146">
        <f t="shared" si="16"/>
        <v>46</v>
      </c>
      <c r="X24" s="154"/>
      <c r="Y24" s="154"/>
      <c r="Z24" s="105"/>
      <c r="AA24" s="105"/>
      <c r="AB24" s="897"/>
      <c r="AC24" s="897"/>
      <c r="AD24" s="524"/>
      <c r="AE24" s="524"/>
      <c r="AF24" s="147">
        <f t="shared" si="6"/>
        <v>-254.3478260869565</v>
      </c>
      <c r="AG24" s="148">
        <f t="shared" si="7"/>
        <v>0.89402173913043481</v>
      </c>
      <c r="AH24" s="940"/>
    </row>
    <row r="25" spans="1:34" ht="19.2" customHeight="1">
      <c r="A25" s="895"/>
      <c r="B25" s="533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25"/>
      <c r="S25" s="896"/>
      <c r="T25" s="101"/>
      <c r="U25" s="101"/>
      <c r="V25" s="524"/>
      <c r="W25" s="146">
        <f t="shared" si="16"/>
        <v>0</v>
      </c>
      <c r="X25" s="524"/>
      <c r="Y25" s="524"/>
      <c r="Z25" s="105"/>
      <c r="AA25" s="105"/>
      <c r="AB25" s="897"/>
      <c r="AC25" s="897"/>
      <c r="AD25" s="524"/>
      <c r="AE25" s="524"/>
      <c r="AF25" s="97">
        <f t="shared" si="6"/>
        <v>0</v>
      </c>
      <c r="AG25" s="528" t="e">
        <f t="shared" si="7"/>
        <v>#DIV/0!</v>
      </c>
      <c r="AH25" s="940"/>
    </row>
    <row r="26" spans="1:34" ht="19.2" customHeight="1">
      <c r="A26" s="895"/>
      <c r="B26" s="533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25"/>
      <c r="S26" s="896"/>
      <c r="T26" s="101"/>
      <c r="U26" s="101"/>
      <c r="V26" s="524"/>
      <c r="W26" s="146">
        <f t="shared" si="16"/>
        <v>0</v>
      </c>
      <c r="X26" s="524"/>
      <c r="Y26" s="524"/>
      <c r="Z26" s="105"/>
      <c r="AA26" s="105"/>
      <c r="AB26" s="897"/>
      <c r="AC26" s="897"/>
      <c r="AD26" s="524"/>
      <c r="AE26" s="524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25"/>
      <c r="S27" s="896"/>
      <c r="T27" s="101"/>
      <c r="U27" s="101"/>
      <c r="V27" s="524"/>
      <c r="W27" s="146">
        <f t="shared" si="16"/>
        <v>0</v>
      </c>
      <c r="X27" s="524"/>
      <c r="Y27" s="524"/>
      <c r="Z27" s="105"/>
      <c r="AA27" s="105"/>
      <c r="AB27" s="897"/>
      <c r="AC27" s="897"/>
      <c r="AD27" s="524"/>
      <c r="AE27" s="524"/>
      <c r="AF27" s="97">
        <f t="shared" si="6"/>
        <v>0</v>
      </c>
      <c r="AG27" s="528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25"/>
      <c r="S28" s="896"/>
      <c r="T28" s="101"/>
      <c r="U28" s="101"/>
      <c r="V28" s="524"/>
      <c r="W28" s="146">
        <f t="shared" si="16"/>
        <v>0</v>
      </c>
      <c r="X28" s="524"/>
      <c r="Y28" s="524"/>
      <c r="Z28" s="105"/>
      <c r="AA28" s="105"/>
      <c r="AB28" s="897"/>
      <c r="AC28" s="897"/>
      <c r="AD28" s="524"/>
      <c r="AE28" s="524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25"/>
      <c r="S29" s="896"/>
      <c r="T29" s="101"/>
      <c r="U29" s="101"/>
      <c r="V29" s="524"/>
      <c r="W29" s="146">
        <f t="shared" si="16"/>
        <v>0</v>
      </c>
      <c r="X29" s="524"/>
      <c r="Y29" s="524"/>
      <c r="Z29" s="105"/>
      <c r="AA29" s="105"/>
      <c r="AB29" s="897"/>
      <c r="AC29" s="897"/>
      <c r="AD29" s="524"/>
      <c r="AE29" s="524"/>
      <c r="AF29" s="97">
        <f t="shared" si="6"/>
        <v>0</v>
      </c>
      <c r="AG29" s="528"/>
      <c r="AH29" s="940"/>
    </row>
    <row r="30" spans="1:34" ht="19.2" customHeight="1">
      <c r="A30" s="895"/>
      <c r="B30" s="159">
        <v>0</v>
      </c>
      <c r="C30" s="160" t="s">
        <v>676</v>
      </c>
      <c r="D30" s="942" t="s">
        <v>674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1538.9535357471848</v>
      </c>
      <c r="O30" s="164">
        <f t="shared" si="17"/>
        <v>94.299615475770366</v>
      </c>
      <c r="P30" s="105">
        <f t="shared" ref="P30:P36" si="18">M30-J30</f>
        <v>0</v>
      </c>
      <c r="Q30" s="143">
        <f t="shared" ref="Q30:Q36" si="19">O30-L30</f>
        <v>-13.58320431881414</v>
      </c>
      <c r="R30" s="165">
        <f t="shared" ref="R30:R36" si="20">O30/L30</f>
        <v>0.87409298028474425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-207.47503568138654</v>
      </c>
      <c r="AG30" s="169">
        <f t="shared" ref="AG30" si="21">N30/K30</f>
        <v>0.8812003885668952</v>
      </c>
      <c r="AH30" s="941"/>
    </row>
    <row r="31" spans="1:34" ht="19.2" customHeight="1">
      <c r="A31" s="932" t="s">
        <v>677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1467.7</v>
      </c>
      <c r="H31" s="174">
        <f t="shared" ref="H31:H41" si="22">F31*G31</f>
        <v>38894.050000000003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1544.9473684210527</v>
      </c>
      <c r="O31" s="177">
        <f t="shared" ref="O31:O36" si="24">N31/M31</f>
        <v>128.74561403508773</v>
      </c>
      <c r="P31" s="178">
        <f t="shared" si="18"/>
        <v>0</v>
      </c>
      <c r="Q31" s="179">
        <f t="shared" si="19"/>
        <v>-37.921052631578931</v>
      </c>
      <c r="R31" s="527">
        <f t="shared" si="20"/>
        <v>0.77247368421052642</v>
      </c>
      <c r="S31" s="933">
        <f>R43</f>
        <v>0.87891865646085321</v>
      </c>
      <c r="T31" s="181">
        <v>0.125</v>
      </c>
      <c r="U31" s="181">
        <v>0.16458333333333333</v>
      </c>
      <c r="V31" s="182">
        <v>5</v>
      </c>
      <c r="W31" s="183">
        <f t="shared" ref="W31:W42" si="25">(U31-T31)*24*60</f>
        <v>57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-455.05263157894728</v>
      </c>
      <c r="AG31" s="184">
        <f t="shared" si="7"/>
        <v>0.77247368421052631</v>
      </c>
      <c r="AH31" s="911">
        <f>AG43</f>
        <v>0.87925941961606369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2194.5</v>
      </c>
      <c r="H32" s="140">
        <f t="shared" si="22"/>
        <v>75117.734999999986</v>
      </c>
      <c r="I32" s="536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2090.0000000000005</v>
      </c>
      <c r="O32" s="95">
        <f t="shared" si="24"/>
        <v>160.7692307692308</v>
      </c>
      <c r="P32" s="178">
        <f t="shared" si="18"/>
        <v>0</v>
      </c>
      <c r="Q32" s="98">
        <f t="shared" si="19"/>
        <v>-12.307692307692264</v>
      </c>
      <c r="R32" s="528">
        <f t="shared" si="20"/>
        <v>0.9288888888888891</v>
      </c>
      <c r="S32" s="896"/>
      <c r="T32" s="101">
        <v>0.16805555555555554</v>
      </c>
      <c r="U32" s="101">
        <v>0.21180555555555552</v>
      </c>
      <c r="V32" s="182">
        <v>5</v>
      </c>
      <c r="W32" s="146">
        <f t="shared" si="25"/>
        <v>62.999999999999979</v>
      </c>
      <c r="X32" s="188"/>
      <c r="Y32" s="188"/>
      <c r="Z32" s="189"/>
      <c r="AA32" s="189"/>
      <c r="AB32" s="897"/>
      <c r="AC32" s="897"/>
      <c r="AD32" s="524"/>
      <c r="AE32" s="524"/>
      <c r="AF32" s="97">
        <f t="shared" si="6"/>
        <v>-159.99999999999955</v>
      </c>
      <c r="AG32" s="528">
        <f t="shared" si="7"/>
        <v>0.9288888888888891</v>
      </c>
      <c r="AH32" s="912"/>
    </row>
    <row r="33" spans="1:34" ht="19.2" customHeight="1">
      <c r="A33" s="925"/>
      <c r="B33" s="186" t="s">
        <v>240</v>
      </c>
      <c r="C33" s="524"/>
      <c r="D33" s="88" t="s">
        <v>144</v>
      </c>
      <c r="E33" s="138"/>
      <c r="F33" s="90">
        <v>35.83</v>
      </c>
      <c r="G33" s="173">
        <v>4586</v>
      </c>
      <c r="H33" s="140">
        <f t="shared" si="22"/>
        <v>164316.38</v>
      </c>
      <c r="I33" s="524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2068.872180451127</v>
      </c>
      <c r="O33" s="95">
        <f t="shared" si="24"/>
        <v>188.07928913192063</v>
      </c>
      <c r="P33" s="178">
        <f t="shared" si="18"/>
        <v>0</v>
      </c>
      <c r="Q33" s="98">
        <f t="shared" si="19"/>
        <v>-16.466165413533901</v>
      </c>
      <c r="R33" s="528">
        <f t="shared" si="20"/>
        <v>0.91949874686716759</v>
      </c>
      <c r="S33" s="896"/>
      <c r="T33" s="101">
        <v>0.21666666666666665</v>
      </c>
      <c r="U33" s="101">
        <v>0.30902777777777779</v>
      </c>
      <c r="V33" s="182">
        <v>7</v>
      </c>
      <c r="W33" s="146">
        <f t="shared" si="25"/>
        <v>133.00000000000006</v>
      </c>
      <c r="X33" s="188"/>
      <c r="Y33" s="188"/>
      <c r="Z33" s="189"/>
      <c r="AA33" s="189"/>
      <c r="AB33" s="897"/>
      <c r="AC33" s="897"/>
      <c r="AD33" s="524"/>
      <c r="AE33" s="524"/>
      <c r="AF33" s="97">
        <f t="shared" si="6"/>
        <v>-181.12781954887305</v>
      </c>
      <c r="AG33" s="190">
        <f t="shared" si="7"/>
        <v>0.91949874686716748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1564</v>
      </c>
      <c r="H34" s="140">
        <f t="shared" si="22"/>
        <v>67470.960000000006</v>
      </c>
      <c r="I34" s="524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1340.5714285714289</v>
      </c>
      <c r="O34" s="95">
        <f t="shared" si="24"/>
        <v>78.857142857142875</v>
      </c>
      <c r="P34" s="178">
        <f t="shared" si="18"/>
        <v>0</v>
      </c>
      <c r="Q34" s="98">
        <f t="shared" si="19"/>
        <v>-9.3781512605041826</v>
      </c>
      <c r="R34" s="528">
        <f t="shared" si="20"/>
        <v>0.89371428571428591</v>
      </c>
      <c r="S34" s="896"/>
      <c r="T34" s="101">
        <v>0.32500000000000001</v>
      </c>
      <c r="U34" s="101">
        <v>0.37361111111111112</v>
      </c>
      <c r="V34" s="193">
        <v>23</v>
      </c>
      <c r="W34" s="146">
        <f t="shared" si="25"/>
        <v>69.999999999999986</v>
      </c>
      <c r="X34" s="188">
        <v>0.31388888888888888</v>
      </c>
      <c r="Y34" s="188">
        <v>0.32361111111111113</v>
      </c>
      <c r="Z34" s="189"/>
      <c r="AA34" s="189"/>
      <c r="AB34" s="897"/>
      <c r="AC34" s="897"/>
      <c r="AD34" s="524"/>
      <c r="AE34" s="524"/>
      <c r="AF34" s="97">
        <f t="shared" si="6"/>
        <v>-159.4285714285711</v>
      </c>
      <c r="AG34" s="190">
        <f t="shared" si="7"/>
        <v>0.89371428571428591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2380.7999999999997</v>
      </c>
      <c r="H35" s="140">
        <f t="shared" si="22"/>
        <v>117897.216</v>
      </c>
      <c r="I35" s="52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1400.4705882352944</v>
      </c>
      <c r="O35" s="95">
        <f t="shared" si="24"/>
        <v>77.803921568627459</v>
      </c>
      <c r="P35" s="178">
        <f t="shared" si="18"/>
        <v>0</v>
      </c>
      <c r="Q35" s="98">
        <f t="shared" si="19"/>
        <v>-9.1405228758169841</v>
      </c>
      <c r="R35" s="528">
        <f t="shared" si="20"/>
        <v>0.89486938545386219</v>
      </c>
      <c r="S35" s="896"/>
      <c r="T35" s="101">
        <v>0.37847222222222221</v>
      </c>
      <c r="U35" s="101">
        <v>0.44930555555555551</v>
      </c>
      <c r="V35" s="173">
        <v>7</v>
      </c>
      <c r="W35" s="146">
        <f t="shared" si="25"/>
        <v>101.99999999999996</v>
      </c>
      <c r="X35" s="188"/>
      <c r="Y35" s="188"/>
      <c r="Z35" s="189"/>
      <c r="AA35" s="189"/>
      <c r="AB35" s="897"/>
      <c r="AC35" s="897"/>
      <c r="AD35" s="524"/>
      <c r="AE35" s="524"/>
      <c r="AF35" s="178">
        <f t="shared" si="6"/>
        <v>-164.52941176470563</v>
      </c>
      <c r="AG35" s="184">
        <f t="shared" si="7"/>
        <v>0.89486938545386219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1587.2</v>
      </c>
      <c r="H36" s="140">
        <f t="shared" si="22"/>
        <v>78598.144</v>
      </c>
      <c r="I36" s="52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1341.295774647886</v>
      </c>
      <c r="O36" s="95">
        <f t="shared" si="24"/>
        <v>74.516431924882554</v>
      </c>
      <c r="P36" s="178">
        <f t="shared" si="18"/>
        <v>0</v>
      </c>
      <c r="Q36" s="98">
        <f t="shared" si="19"/>
        <v>-12.428012519561889</v>
      </c>
      <c r="R36" s="528">
        <f t="shared" si="20"/>
        <v>0.85705800296989521</v>
      </c>
      <c r="S36" s="896"/>
      <c r="T36" s="101">
        <v>0.48958333333333326</v>
      </c>
      <c r="U36" s="101">
        <v>0.53888888888888886</v>
      </c>
      <c r="V36" s="173">
        <v>5</v>
      </c>
      <c r="W36" s="146">
        <f t="shared" si="25"/>
        <v>71.000000000000071</v>
      </c>
      <c r="X36" s="188"/>
      <c r="Y36" s="188"/>
      <c r="Z36" s="189"/>
      <c r="AA36" s="189"/>
      <c r="AB36" s="897"/>
      <c r="AC36" s="897"/>
      <c r="AD36" s="524"/>
      <c r="AE36" s="524"/>
      <c r="AF36" s="97">
        <f t="shared" si="6"/>
        <v>-223.70422535211401</v>
      </c>
      <c r="AG36" s="528">
        <f t="shared" si="7"/>
        <v>0.85705800296989521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24"/>
      <c r="J37" s="175"/>
      <c r="K37" s="152"/>
      <c r="L37" s="153"/>
      <c r="M37" s="194"/>
      <c r="N37" s="91"/>
      <c r="O37" s="95"/>
      <c r="P37" s="178"/>
      <c r="Q37" s="98"/>
      <c r="R37" s="528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524"/>
      <c r="AE37" s="524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24"/>
      <c r="J38" s="175"/>
      <c r="K38" s="152"/>
      <c r="L38" s="153"/>
      <c r="M38" s="534"/>
      <c r="N38" s="91"/>
      <c r="O38" s="95"/>
      <c r="P38" s="178"/>
      <c r="Q38" s="98"/>
      <c r="R38" s="528"/>
      <c r="S38" s="896"/>
      <c r="T38" s="198"/>
      <c r="U38" s="198"/>
      <c r="V38" s="524"/>
      <c r="W38" s="146">
        <f t="shared" si="25"/>
        <v>0</v>
      </c>
      <c r="X38" s="188"/>
      <c r="Y38" s="188"/>
      <c r="Z38" s="189"/>
      <c r="AA38" s="189"/>
      <c r="AB38" s="897"/>
      <c r="AC38" s="897"/>
      <c r="AD38" s="524"/>
      <c r="AE38" s="524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24"/>
      <c r="J39" s="175"/>
      <c r="K39" s="152"/>
      <c r="L39" s="153"/>
      <c r="M39" s="534"/>
      <c r="N39" s="91"/>
      <c r="O39" s="95"/>
      <c r="P39" s="178"/>
      <c r="Q39" s="98"/>
      <c r="R39" s="528"/>
      <c r="S39" s="896"/>
      <c r="T39" s="101"/>
      <c r="U39" s="101"/>
      <c r="V39" s="524"/>
      <c r="W39" s="146">
        <f t="shared" si="25"/>
        <v>0</v>
      </c>
      <c r="X39" s="188"/>
      <c r="Y39" s="188"/>
      <c r="Z39" s="189"/>
      <c r="AA39" s="189"/>
      <c r="AB39" s="897"/>
      <c r="AC39" s="897"/>
      <c r="AD39" s="524"/>
      <c r="AE39" s="524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26"/>
      <c r="J40" s="94"/>
      <c r="K40" s="91"/>
      <c r="L40" s="95"/>
      <c r="M40" s="537"/>
      <c r="N40" s="91"/>
      <c r="O40" s="95"/>
      <c r="P40" s="178"/>
      <c r="Q40" s="98"/>
      <c r="R40" s="528"/>
      <c r="S40" s="896"/>
      <c r="T40" s="101"/>
      <c r="U40" s="101"/>
      <c r="V40" s="524"/>
      <c r="W40" s="146">
        <f>(U40-T40)*24*60</f>
        <v>0</v>
      </c>
      <c r="X40" s="188"/>
      <c r="Y40" s="188"/>
      <c r="Z40" s="189"/>
      <c r="AA40" s="189"/>
      <c r="AB40" s="897"/>
      <c r="AC40" s="897"/>
      <c r="AD40" s="524"/>
      <c r="AE40" s="524"/>
      <c r="AF40" s="97">
        <f t="shared" si="6"/>
        <v>0</v>
      </c>
      <c r="AG40" s="528" t="e">
        <f t="shared" si="7"/>
        <v>#DIV/0!</v>
      </c>
      <c r="AH40" s="913"/>
    </row>
    <row r="41" spans="1:34" ht="19.2" customHeight="1">
      <c r="A41" s="925"/>
      <c r="B41" s="524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24"/>
      <c r="J41" s="157"/>
      <c r="K41" s="107"/>
      <c r="L41" s="142"/>
      <c r="M41" s="534"/>
      <c r="N41" s="107"/>
      <c r="O41" s="142"/>
      <c r="P41" s="105"/>
      <c r="Q41" s="143"/>
      <c r="R41" s="525"/>
      <c r="S41" s="896"/>
      <c r="T41" s="101"/>
      <c r="U41" s="101"/>
      <c r="V41" s="524"/>
      <c r="W41" s="146">
        <f>(U41-T41)*24*60</f>
        <v>0</v>
      </c>
      <c r="X41" s="188"/>
      <c r="Y41" s="188"/>
      <c r="Z41" s="189"/>
      <c r="AA41" s="189"/>
      <c r="AB41" s="897"/>
      <c r="AC41" s="897"/>
      <c r="AD41" s="524"/>
      <c r="AE41" s="524"/>
      <c r="AF41" s="97"/>
      <c r="AG41" s="200"/>
      <c r="AH41" s="913"/>
    </row>
    <row r="42" spans="1:34" ht="19.2" customHeight="1">
      <c r="A42" s="925"/>
      <c r="B42" s="52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24"/>
      <c r="J42" s="157"/>
      <c r="K42" s="107"/>
      <c r="L42" s="142"/>
      <c r="M42" s="534" t="s">
        <v>15</v>
      </c>
      <c r="N42" s="107"/>
      <c r="O42" s="142"/>
      <c r="P42" s="105"/>
      <c r="Q42" s="143"/>
      <c r="R42" s="525"/>
      <c r="S42" s="896"/>
      <c r="T42" s="101"/>
      <c r="U42" s="101"/>
      <c r="V42" s="524"/>
      <c r="W42" s="146">
        <f t="shared" si="25"/>
        <v>0</v>
      </c>
      <c r="X42" s="188"/>
      <c r="Y42" s="188"/>
      <c r="Z42" s="189"/>
      <c r="AA42" s="189"/>
      <c r="AB42" s="897"/>
      <c r="AC42" s="897"/>
      <c r="AD42" s="524"/>
      <c r="AE42" s="524"/>
      <c r="AF42" s="97"/>
      <c r="AG42" s="200"/>
      <c r="AH42" s="913"/>
    </row>
    <row r="43" spans="1:34" ht="19.2" customHeight="1">
      <c r="A43" s="925"/>
      <c r="B43" s="186">
        <v>0</v>
      </c>
      <c r="C43" s="160" t="s">
        <v>678</v>
      </c>
      <c r="D43" s="893" t="s">
        <v>674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1631.0262233877982</v>
      </c>
      <c r="O43" s="164">
        <f t="shared" si="26"/>
        <v>118.12860504781533</v>
      </c>
      <c r="P43" s="105">
        <f>M43-J43</f>
        <v>0</v>
      </c>
      <c r="Q43" s="143">
        <f>N43-K43</f>
        <v>-223.97377661220185</v>
      </c>
      <c r="R43" s="165">
        <f t="shared" ref="R43:R51" si="27">O43/L43</f>
        <v>0.87891865646085321</v>
      </c>
      <c r="S43" s="896"/>
      <c r="T43" s="101"/>
      <c r="U43" s="101"/>
      <c r="V43" s="524"/>
      <c r="W43" s="524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0</v>
      </c>
      <c r="AE43" s="167">
        <f>SUM(AE31:AE42)</f>
        <v>0</v>
      </c>
      <c r="AF43" s="97">
        <f t="shared" ref="AF43:AF54" si="28">N43-K43</f>
        <v>-223.97377661220185</v>
      </c>
      <c r="AG43" s="529">
        <f t="shared" si="7"/>
        <v>0.87925941961606369</v>
      </c>
      <c r="AH43" s="913"/>
    </row>
    <row r="44" spans="1:34" s="215" customFormat="1" ht="19.2" customHeight="1">
      <c r="A44" s="935" t="s">
        <v>679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1669</v>
      </c>
      <c r="H44" s="92">
        <f>F44*G44</f>
        <v>41274.370000000003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2086.2500000000005</v>
      </c>
      <c r="O44" s="208">
        <f t="shared" ref="O44:O51" si="30">N44/M44</f>
        <v>417.25000000000011</v>
      </c>
      <c r="P44" s="102">
        <f t="shared" ref="P44:P51" si="31">M44-J44</f>
        <v>1</v>
      </c>
      <c r="Q44" s="209">
        <f t="shared" ref="Q44:Q51" si="32">O44-L44</f>
        <v>-82.749999999999886</v>
      </c>
      <c r="R44" s="210">
        <f t="shared" si="27"/>
        <v>0.83450000000000024</v>
      </c>
      <c r="S44" s="912">
        <f>R56</f>
        <v>0.91143877169362653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897"/>
      <c r="AC44" s="897"/>
      <c r="AD44" s="524"/>
      <c r="AE44" s="524"/>
      <c r="AF44" s="212">
        <f t="shared" si="28"/>
        <v>86.250000000000455</v>
      </c>
      <c r="AG44" s="531">
        <f t="shared" si="7"/>
        <v>1.0431250000000003</v>
      </c>
      <c r="AH44" s="929">
        <f>AG56</f>
        <v>0.9900944364612505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1627</v>
      </c>
      <c r="H45" s="92">
        <f>F45*G45</f>
        <v>40235.71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2077.0212765957449</v>
      </c>
      <c r="O45" s="208">
        <f t="shared" si="30"/>
        <v>415.404255319149</v>
      </c>
      <c r="P45" s="102">
        <f t="shared" si="31"/>
        <v>1</v>
      </c>
      <c r="Q45" s="209">
        <f t="shared" si="32"/>
        <v>-84.595744680850999</v>
      </c>
      <c r="R45" s="210">
        <f t="shared" si="27"/>
        <v>0.83080851063829797</v>
      </c>
      <c r="S45" s="912"/>
      <c r="T45" s="101">
        <v>0.16180555555555554</v>
      </c>
      <c r="U45" s="101">
        <v>0.19444444444444442</v>
      </c>
      <c r="V45" s="182">
        <v>5</v>
      </c>
      <c r="W45" s="211">
        <f t="shared" si="33"/>
        <v>46.999999999999993</v>
      </c>
      <c r="X45" s="188"/>
      <c r="Y45" s="188"/>
      <c r="Z45" s="189"/>
      <c r="AA45" s="189"/>
      <c r="AB45" s="897"/>
      <c r="AC45" s="897"/>
      <c r="AD45" s="524"/>
      <c r="AE45" s="524"/>
      <c r="AF45" s="212">
        <f t="shared" si="28"/>
        <v>77.021276595744894</v>
      </c>
      <c r="AG45" s="531">
        <f t="shared" si="7"/>
        <v>1.0385106382978724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1458</v>
      </c>
      <c r="H46" s="92">
        <f t="shared" ref="H46:H55" si="34">F46*G46</f>
        <v>45824.94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1458.0000000000002</v>
      </c>
      <c r="O46" s="208">
        <f t="shared" si="30"/>
        <v>208.28571428571431</v>
      </c>
      <c r="P46" s="102">
        <f t="shared" si="31"/>
        <v>0</v>
      </c>
      <c r="Q46" s="209">
        <f t="shared" si="32"/>
        <v>-5.9999999999999716</v>
      </c>
      <c r="R46" s="210">
        <f t="shared" si="27"/>
        <v>0.97200000000000009</v>
      </c>
      <c r="S46" s="912"/>
      <c r="T46" s="101">
        <v>0.1986111111111111</v>
      </c>
      <c r="U46" s="101">
        <v>0.24027777777777776</v>
      </c>
      <c r="V46" s="182">
        <v>6</v>
      </c>
      <c r="W46" s="211">
        <f t="shared" si="33"/>
        <v>59.999999999999986</v>
      </c>
      <c r="X46" s="188"/>
      <c r="Y46" s="188"/>
      <c r="Z46" s="189"/>
      <c r="AA46" s="189"/>
      <c r="AB46" s="897"/>
      <c r="AC46" s="897"/>
      <c r="AD46" s="524"/>
      <c r="AE46" s="524"/>
      <c r="AF46" s="212">
        <f t="shared" si="28"/>
        <v>-41.999999999999773</v>
      </c>
      <c r="AG46" s="531">
        <f t="shared" si="7"/>
        <v>0.9720000000000002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1038</v>
      </c>
      <c r="H47" s="92">
        <f t="shared" si="34"/>
        <v>29333.88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1482.8571428571422</v>
      </c>
      <c r="O47" s="208">
        <f t="shared" si="30"/>
        <v>211.83673469387745</v>
      </c>
      <c r="P47" s="102">
        <f t="shared" si="31"/>
        <v>0</v>
      </c>
      <c r="Q47" s="209">
        <f t="shared" si="32"/>
        <v>-2.4489795918368316</v>
      </c>
      <c r="R47" s="210">
        <f t="shared" si="27"/>
        <v>0.9885714285714281</v>
      </c>
      <c r="S47" s="912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897"/>
      <c r="AC47" s="897"/>
      <c r="AD47" s="524"/>
      <c r="AE47" s="524"/>
      <c r="AF47" s="212">
        <f t="shared" si="28"/>
        <v>-17.142857142857792</v>
      </c>
      <c r="AG47" s="531">
        <f t="shared" si="7"/>
        <v>0.9885714285714281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609</v>
      </c>
      <c r="H48" s="92">
        <f t="shared" si="34"/>
        <v>17338.23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1461.6000000000004</v>
      </c>
      <c r="O48" s="208">
        <f t="shared" si="30"/>
        <v>208.80000000000004</v>
      </c>
      <c r="P48" s="102">
        <f t="shared" si="31"/>
        <v>0</v>
      </c>
      <c r="Q48" s="209">
        <f t="shared" si="32"/>
        <v>-5.4857142857142378</v>
      </c>
      <c r="R48" s="210">
        <f t="shared" si="27"/>
        <v>0.97440000000000027</v>
      </c>
      <c r="S48" s="912"/>
      <c r="T48" s="101">
        <v>0.29097222222222219</v>
      </c>
      <c r="U48" s="101">
        <v>0.30833333333333329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897"/>
      <c r="AC48" s="897"/>
      <c r="AD48" s="524"/>
      <c r="AE48" s="524"/>
      <c r="AF48" s="212">
        <f t="shared" si="28"/>
        <v>-38.399999999999636</v>
      </c>
      <c r="AG48" s="531">
        <f t="shared" si="7"/>
        <v>0.97440000000000027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1452</v>
      </c>
      <c r="H49" s="92">
        <f t="shared" si="34"/>
        <v>17220.719999999998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1451.9999999999993</v>
      </c>
      <c r="O49" s="208">
        <f t="shared" si="30"/>
        <v>241.99999999999989</v>
      </c>
      <c r="P49" s="102">
        <f t="shared" si="31"/>
        <v>0</v>
      </c>
      <c r="Q49" s="209">
        <f t="shared" si="32"/>
        <v>-30.666666666666799</v>
      </c>
      <c r="R49" s="210">
        <f t="shared" si="27"/>
        <v>0.88753056234718775</v>
      </c>
      <c r="S49" s="912"/>
      <c r="T49" s="101">
        <v>0.31319444444444439</v>
      </c>
      <c r="U49" s="101">
        <v>0.35486111111111107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897"/>
      <c r="AC49" s="897"/>
      <c r="AD49" s="524"/>
      <c r="AE49" s="524"/>
      <c r="AF49" s="212">
        <f t="shared" si="28"/>
        <v>-184.00000000000068</v>
      </c>
      <c r="AG49" s="531">
        <f t="shared" si="7"/>
        <v>0.88753056234718786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3553.83</v>
      </c>
      <c r="H50" s="92">
        <f t="shared" si="34"/>
        <v>35858.144699999997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1491.1174825174828</v>
      </c>
      <c r="O50" s="208">
        <f t="shared" si="30"/>
        <v>248.51958041958048</v>
      </c>
      <c r="P50" s="102">
        <f t="shared" si="31"/>
        <v>0</v>
      </c>
      <c r="Q50" s="209">
        <f t="shared" si="32"/>
        <v>-1.4804195804195217</v>
      </c>
      <c r="R50" s="210">
        <f t="shared" si="27"/>
        <v>0.99407832167832189</v>
      </c>
      <c r="S50" s="912"/>
      <c r="T50" s="101">
        <v>0.36874999999999997</v>
      </c>
      <c r="U50" s="101">
        <v>0.4680555555555555</v>
      </c>
      <c r="V50" s="173">
        <v>20</v>
      </c>
      <c r="W50" s="211">
        <f t="shared" si="33"/>
        <v>142.99999999999997</v>
      </c>
      <c r="X50" s="218">
        <v>0.35972222222222222</v>
      </c>
      <c r="Y50" s="218">
        <v>0.36805555555555558</v>
      </c>
      <c r="Z50" s="219"/>
      <c r="AA50" s="219"/>
      <c r="AB50" s="897"/>
      <c r="AC50" s="897"/>
      <c r="AD50" s="524"/>
      <c r="AE50" s="524"/>
      <c r="AF50" s="212">
        <f t="shared" si="28"/>
        <v>-8.8825174825171871</v>
      </c>
      <c r="AG50" s="531">
        <f t="shared" si="7"/>
        <v>0.99407832167832189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3892.29</v>
      </c>
      <c r="H51" s="92">
        <f t="shared" si="34"/>
        <v>39273.206099999996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1497.0346153846162</v>
      </c>
      <c r="O51" s="208">
        <f t="shared" si="30"/>
        <v>249.50576923076937</v>
      </c>
      <c r="P51" s="102">
        <f t="shared" si="31"/>
        <v>0</v>
      </c>
      <c r="Q51" s="209">
        <f t="shared" si="32"/>
        <v>-0.49423076923062581</v>
      </c>
      <c r="R51" s="210">
        <f t="shared" si="27"/>
        <v>0.99802307692307746</v>
      </c>
      <c r="S51" s="912"/>
      <c r="T51" s="198">
        <v>0.50833333333333319</v>
      </c>
      <c r="U51" s="198">
        <v>0.61666666666666647</v>
      </c>
      <c r="V51" s="173">
        <v>5</v>
      </c>
      <c r="W51" s="211">
        <f t="shared" si="33"/>
        <v>155.99999999999991</v>
      </c>
      <c r="X51" s="218"/>
      <c r="Y51" s="218"/>
      <c r="Z51" s="219"/>
      <c r="AA51" s="219"/>
      <c r="AB51" s="897"/>
      <c r="AC51" s="897"/>
      <c r="AD51" s="524"/>
      <c r="AE51" s="524"/>
      <c r="AF51" s="212">
        <f t="shared" si="28"/>
        <v>-2.9653846153837549</v>
      </c>
      <c r="AG51" s="531">
        <f t="shared" si="7"/>
        <v>0.99802307692307746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524"/>
      <c r="AE52" s="524"/>
      <c r="AF52" s="212">
        <f t="shared" si="28"/>
        <v>0</v>
      </c>
      <c r="AG52" s="531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2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524"/>
      <c r="AE53" s="524"/>
      <c r="AF53" s="212">
        <f t="shared" si="28"/>
        <v>0</v>
      </c>
      <c r="AG53" s="531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2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524"/>
      <c r="AE54" s="524"/>
      <c r="AF54" s="212">
        <f t="shared" si="28"/>
        <v>0</v>
      </c>
      <c r="AG54" s="531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2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524"/>
      <c r="AE55" s="524"/>
      <c r="AF55" s="212"/>
      <c r="AG55" s="531"/>
      <c r="AH55" s="929"/>
    </row>
    <row r="56" spans="1:34" ht="19.2" customHeight="1">
      <c r="A56" s="937"/>
      <c r="B56" s="223">
        <v>0</v>
      </c>
      <c r="C56" s="224" t="s">
        <v>680</v>
      </c>
      <c r="D56" s="934" t="s">
        <v>674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1625.7350646693733</v>
      </c>
      <c r="O56" s="164">
        <f t="shared" si="35"/>
        <v>275.20025674363626</v>
      </c>
      <c r="P56" s="225">
        <f>M56-J56</f>
        <v>0.25</v>
      </c>
      <c r="Q56" s="179">
        <f>N56-K56</f>
        <v>-16.264935330626713</v>
      </c>
      <c r="R56" s="226">
        <f t="shared" ref="R56:R61" si="36">O56/L56</f>
        <v>0.91143877169362653</v>
      </c>
      <c r="S56" s="912"/>
      <c r="T56" s="227"/>
      <c r="U56" s="227"/>
      <c r="V56" s="539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-16.264935330626713</v>
      </c>
      <c r="AG56" s="525">
        <f>N56/K56</f>
        <v>0.9900944364612505</v>
      </c>
      <c r="AH56" s="929"/>
    </row>
    <row r="57" spans="1:34" ht="19.2" customHeight="1">
      <c r="A57" s="924" t="s">
        <v>681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3320</v>
      </c>
      <c r="H57" s="140">
        <f t="shared" ref="H57:H66" si="37">F57*G57</f>
        <v>92561.599999999991</v>
      </c>
      <c r="I57" s="524"/>
      <c r="J57" s="157">
        <v>7</v>
      </c>
      <c r="K57" s="107">
        <v>1500</v>
      </c>
      <c r="L57" s="142">
        <v>214.28571428571428</v>
      </c>
      <c r="M57" s="534">
        <v>7</v>
      </c>
      <c r="N57" s="107">
        <f t="shared" ref="N57:N61" si="38">G57/W57*60</f>
        <v>1475.5555555555554</v>
      </c>
      <c r="O57" s="142">
        <f t="shared" ref="O57:O61" si="39">N57/M57</f>
        <v>210.79365079365078</v>
      </c>
      <c r="P57" s="231">
        <f t="shared" ref="P57:P61" si="40">M57-J57</f>
        <v>0</v>
      </c>
      <c r="Q57" s="98">
        <f t="shared" ref="Q57:Q61" si="41">O57-L57</f>
        <v>-3.4920634920634939</v>
      </c>
      <c r="R57" s="528">
        <f t="shared" si="36"/>
        <v>0.98370370370370375</v>
      </c>
      <c r="S57" s="912">
        <f>R69</f>
        <v>0.99135385956306099</v>
      </c>
      <c r="T57" s="232">
        <v>0.125</v>
      </c>
      <c r="U57" s="232">
        <v>0.21875</v>
      </c>
      <c r="V57" s="526">
        <v>5</v>
      </c>
      <c r="W57" s="536">
        <f>(U57-T57)*24*60</f>
        <v>135</v>
      </c>
      <c r="X57" s="104"/>
      <c r="Y57" s="104"/>
      <c r="Z57" s="105"/>
      <c r="AA57" s="105"/>
      <c r="AB57" s="897"/>
      <c r="AC57" s="897"/>
      <c r="AD57" s="524"/>
      <c r="AE57" s="524"/>
      <c r="AF57" s="97">
        <f t="shared" si="6"/>
        <v>-24.444444444444571</v>
      </c>
      <c r="AG57" s="527">
        <f t="shared" si="7"/>
        <v>0.98370370370370364</v>
      </c>
      <c r="AH57" s="911">
        <f>AG69</f>
        <v>0.99112517340813477</v>
      </c>
    </row>
    <row r="58" spans="1:34" ht="19.2" customHeight="1">
      <c r="A58" s="925"/>
      <c r="B58" s="186" t="s">
        <v>238</v>
      </c>
      <c r="C58" s="524"/>
      <c r="D58" s="88" t="s">
        <v>158</v>
      </c>
      <c r="E58" s="89"/>
      <c r="F58" s="90">
        <v>28</v>
      </c>
      <c r="G58" s="91">
        <v>2973</v>
      </c>
      <c r="H58" s="92">
        <f t="shared" si="37"/>
        <v>83244</v>
      </c>
      <c r="I58" s="526"/>
      <c r="J58" s="94">
        <v>7</v>
      </c>
      <c r="K58" s="91">
        <v>1500</v>
      </c>
      <c r="L58" s="142">
        <v>214.28571428571428</v>
      </c>
      <c r="M58" s="537">
        <v>7</v>
      </c>
      <c r="N58" s="91">
        <f t="shared" si="38"/>
        <v>1486.5000000000005</v>
      </c>
      <c r="O58" s="95">
        <f t="shared" si="39"/>
        <v>212.35714285714292</v>
      </c>
      <c r="P58" s="231">
        <f t="shared" si="40"/>
        <v>0</v>
      </c>
      <c r="Q58" s="98">
        <f t="shared" si="41"/>
        <v>-1.9285714285713595</v>
      </c>
      <c r="R58" s="528">
        <f t="shared" si="36"/>
        <v>0.99100000000000033</v>
      </c>
      <c r="S58" s="912"/>
      <c r="T58" s="232">
        <v>0.2326388888888889</v>
      </c>
      <c r="U58" s="232">
        <v>0.31597222222222221</v>
      </c>
      <c r="V58" s="526">
        <v>20</v>
      </c>
      <c r="W58" s="536">
        <f>(U58-T58)*24*60</f>
        <v>119.99999999999997</v>
      </c>
      <c r="X58" s="104">
        <v>0.22361111111111109</v>
      </c>
      <c r="Y58" s="104">
        <v>0.23194444444444443</v>
      </c>
      <c r="Z58" s="105"/>
      <c r="AA58" s="105"/>
      <c r="AB58" s="930"/>
      <c r="AC58" s="931"/>
      <c r="AD58" s="524"/>
      <c r="AE58" s="524"/>
      <c r="AF58" s="97">
        <f t="shared" si="6"/>
        <v>-13.499999999999545</v>
      </c>
      <c r="AG58" s="528">
        <f t="shared" si="7"/>
        <v>0.99100000000000033</v>
      </c>
      <c r="AH58" s="912"/>
    </row>
    <row r="59" spans="1:34" ht="19.2" customHeight="1">
      <c r="A59" s="925"/>
      <c r="B59" s="186" t="s">
        <v>241</v>
      </c>
      <c r="C59" s="524"/>
      <c r="D59" s="88" t="s">
        <v>154</v>
      </c>
      <c r="E59" s="89"/>
      <c r="F59" s="90">
        <v>10.09</v>
      </c>
      <c r="G59" s="91">
        <v>4061.52</v>
      </c>
      <c r="H59" s="92">
        <f t="shared" si="37"/>
        <v>40980.736799999999</v>
      </c>
      <c r="I59" s="526"/>
      <c r="J59" s="94">
        <v>6</v>
      </c>
      <c r="K59" s="91">
        <v>1500</v>
      </c>
      <c r="L59" s="142">
        <v>250</v>
      </c>
      <c r="M59" s="537">
        <v>6</v>
      </c>
      <c r="N59" s="91">
        <f t="shared" si="38"/>
        <v>1495.0380368098163</v>
      </c>
      <c r="O59" s="95">
        <f t="shared" si="39"/>
        <v>249.17300613496937</v>
      </c>
      <c r="P59" s="231">
        <f t="shared" si="40"/>
        <v>0</v>
      </c>
      <c r="Q59" s="98">
        <f t="shared" si="41"/>
        <v>-0.8269938650306301</v>
      </c>
      <c r="R59" s="528">
        <f t="shared" si="36"/>
        <v>0.99669202453987749</v>
      </c>
      <c r="S59" s="912"/>
      <c r="T59" s="232">
        <v>0.3298611111111111</v>
      </c>
      <c r="U59" s="232">
        <v>0.44305555555555554</v>
      </c>
      <c r="V59" s="182">
        <v>20</v>
      </c>
      <c r="W59" s="536">
        <f t="shared" ref="W59:W69" si="42">(U59-T59)*24*60</f>
        <v>162.99999999999997</v>
      </c>
      <c r="X59" s="104">
        <v>0.32083333333333336</v>
      </c>
      <c r="Y59" s="104">
        <v>0.32916666666666666</v>
      </c>
      <c r="Z59" s="105"/>
      <c r="AA59" s="105"/>
      <c r="AB59" s="897"/>
      <c r="AC59" s="897"/>
      <c r="AD59" s="524"/>
      <c r="AE59" s="524"/>
      <c r="AF59" s="97">
        <f t="shared" si="6"/>
        <v>-4.9619631901837238</v>
      </c>
      <c r="AG59" s="528">
        <f t="shared" si="7"/>
        <v>0.99669202453987749</v>
      </c>
      <c r="AH59" s="912"/>
    </row>
    <row r="60" spans="1:34" ht="19.2" customHeight="1">
      <c r="A60" s="925"/>
      <c r="B60" s="186" t="s">
        <v>241</v>
      </c>
      <c r="C60" s="524"/>
      <c r="D60" s="88" t="s">
        <v>154</v>
      </c>
      <c r="E60" s="89"/>
      <c r="F60" s="90">
        <v>10.09</v>
      </c>
      <c r="G60" s="91">
        <v>3384.6000000000004</v>
      </c>
      <c r="H60" s="92">
        <f t="shared" si="37"/>
        <v>34150.614000000001</v>
      </c>
      <c r="I60" s="526"/>
      <c r="J60" s="94">
        <v>6</v>
      </c>
      <c r="K60" s="91">
        <v>1500</v>
      </c>
      <c r="L60" s="142">
        <v>250</v>
      </c>
      <c r="M60" s="537">
        <v>6</v>
      </c>
      <c r="N60" s="91">
        <f t="shared" si="38"/>
        <v>1493.2058823529414</v>
      </c>
      <c r="O60" s="95">
        <f t="shared" si="39"/>
        <v>248.86764705882356</v>
      </c>
      <c r="P60" s="231">
        <f t="shared" si="40"/>
        <v>0</v>
      </c>
      <c r="Q60" s="98">
        <f t="shared" si="41"/>
        <v>-1.1323529411764355</v>
      </c>
      <c r="R60" s="528">
        <f t="shared" si="36"/>
        <v>0.99547058823529422</v>
      </c>
      <c r="S60" s="912"/>
      <c r="T60" s="232">
        <v>0.48263888888888884</v>
      </c>
      <c r="U60" s="232">
        <v>0.57708333333333328</v>
      </c>
      <c r="V60" s="182">
        <v>4</v>
      </c>
      <c r="W60" s="536">
        <f t="shared" si="42"/>
        <v>136</v>
      </c>
      <c r="X60" s="104"/>
      <c r="Y60" s="104"/>
      <c r="Z60" s="105"/>
      <c r="AA60" s="105"/>
      <c r="AB60" s="897"/>
      <c r="AC60" s="897"/>
      <c r="AD60" s="524"/>
      <c r="AE60" s="524"/>
      <c r="AF60" s="97">
        <f t="shared" si="6"/>
        <v>-6.794117647058556</v>
      </c>
      <c r="AG60" s="527">
        <f t="shared" si="7"/>
        <v>0.99547058823529433</v>
      </c>
      <c r="AH60" s="912"/>
    </row>
    <row r="61" spans="1:34" ht="19.2" customHeight="1">
      <c r="A61" s="925"/>
      <c r="B61" s="186" t="s">
        <v>241</v>
      </c>
      <c r="C61" s="524"/>
      <c r="D61" s="88" t="s">
        <v>154</v>
      </c>
      <c r="E61" s="89"/>
      <c r="F61" s="90">
        <v>10.09</v>
      </c>
      <c r="G61" s="91">
        <v>2199.9900000000002</v>
      </c>
      <c r="H61" s="92">
        <f t="shared" si="37"/>
        <v>22197.899100000002</v>
      </c>
      <c r="I61" s="526"/>
      <c r="J61" s="94">
        <v>6</v>
      </c>
      <c r="K61" s="91">
        <v>1500</v>
      </c>
      <c r="L61" s="142">
        <v>250</v>
      </c>
      <c r="M61" s="537">
        <v>6</v>
      </c>
      <c r="N61" s="91">
        <f t="shared" si="38"/>
        <v>1483.139325842697</v>
      </c>
      <c r="O61" s="95">
        <f t="shared" si="39"/>
        <v>247.18988764044948</v>
      </c>
      <c r="P61" s="231">
        <f t="shared" si="40"/>
        <v>0</v>
      </c>
      <c r="Q61" s="98">
        <f t="shared" si="41"/>
        <v>-2.8101123595505157</v>
      </c>
      <c r="R61" s="528">
        <f t="shared" si="36"/>
        <v>0.98875955056179798</v>
      </c>
      <c r="S61" s="912"/>
      <c r="T61" s="232">
        <v>0.59097222222222212</v>
      </c>
      <c r="U61" s="232">
        <v>0.65277777777777768</v>
      </c>
      <c r="V61" s="182">
        <v>20</v>
      </c>
      <c r="W61" s="536">
        <f t="shared" si="42"/>
        <v>89</v>
      </c>
      <c r="X61" s="104">
        <v>0.58194444444444449</v>
      </c>
      <c r="Y61" s="104">
        <v>0.59027777777777779</v>
      </c>
      <c r="Z61" s="105"/>
      <c r="AA61" s="105"/>
      <c r="AB61" s="897"/>
      <c r="AC61" s="897"/>
      <c r="AD61" s="524"/>
      <c r="AE61" s="524"/>
      <c r="AF61" s="97">
        <f t="shared" si="6"/>
        <v>-16.860674157303038</v>
      </c>
      <c r="AG61" s="528">
        <f t="shared" si="7"/>
        <v>0.98875955056179798</v>
      </c>
      <c r="AH61" s="912"/>
    </row>
    <row r="62" spans="1:34" ht="19.2" customHeight="1">
      <c r="A62" s="925"/>
      <c r="B62" s="186">
        <v>0</v>
      </c>
      <c r="C62" s="524"/>
      <c r="D62" s="88"/>
      <c r="E62" s="89"/>
      <c r="F62" s="90" t="s">
        <v>236</v>
      </c>
      <c r="G62" s="173"/>
      <c r="H62" s="92">
        <f t="shared" si="37"/>
        <v>0</v>
      </c>
      <c r="I62" s="526"/>
      <c r="J62" s="94"/>
      <c r="K62" s="91"/>
      <c r="L62" s="142"/>
      <c r="M62" s="115"/>
      <c r="N62" s="91"/>
      <c r="O62" s="95"/>
      <c r="P62" s="231"/>
      <c r="Q62" s="98"/>
      <c r="R62" s="528"/>
      <c r="S62" s="912"/>
      <c r="T62" s="235"/>
      <c r="U62" s="235"/>
      <c r="V62" s="182"/>
      <c r="W62" s="536">
        <f t="shared" si="42"/>
        <v>0</v>
      </c>
      <c r="X62" s="104"/>
      <c r="Y62" s="104"/>
      <c r="Z62" s="105"/>
      <c r="AA62" s="105"/>
      <c r="AB62" s="897"/>
      <c r="AC62" s="897"/>
      <c r="AD62" s="524"/>
      <c r="AE62" s="524"/>
      <c r="AF62" s="97">
        <f t="shared" si="6"/>
        <v>0</v>
      </c>
      <c r="AG62" s="528" t="e">
        <f t="shared" si="7"/>
        <v>#DIV/0!</v>
      </c>
      <c r="AH62" s="912"/>
    </row>
    <row r="63" spans="1:34" ht="19.2" customHeight="1">
      <c r="A63" s="925"/>
      <c r="B63" s="186">
        <v>0</v>
      </c>
      <c r="C63" s="524"/>
      <c r="D63" s="88"/>
      <c r="E63" s="89"/>
      <c r="F63" s="90" t="s">
        <v>236</v>
      </c>
      <c r="G63" s="173"/>
      <c r="H63" s="92">
        <f t="shared" si="37"/>
        <v>0</v>
      </c>
      <c r="I63" s="526"/>
      <c r="J63" s="94"/>
      <c r="K63" s="91"/>
      <c r="L63" s="142"/>
      <c r="M63" s="115" t="s">
        <v>15</v>
      </c>
      <c r="N63" s="91"/>
      <c r="O63" s="95"/>
      <c r="P63" s="231"/>
      <c r="Q63" s="98"/>
      <c r="R63" s="528"/>
      <c r="S63" s="912"/>
      <c r="T63" s="235"/>
      <c r="U63" s="235"/>
      <c r="V63" s="182"/>
      <c r="W63" s="536">
        <f t="shared" si="42"/>
        <v>0</v>
      </c>
      <c r="X63" s="104"/>
      <c r="Y63" s="104"/>
      <c r="Z63" s="105"/>
      <c r="AA63" s="105"/>
      <c r="AB63" s="897"/>
      <c r="AC63" s="897"/>
      <c r="AD63" s="524"/>
      <c r="AE63" s="524"/>
      <c r="AF63" s="97">
        <f t="shared" si="6"/>
        <v>0</v>
      </c>
      <c r="AG63" s="527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26"/>
      <c r="J64" s="238"/>
      <c r="K64" s="113"/>
      <c r="L64" s="142"/>
      <c r="M64" s="115"/>
      <c r="N64" s="91"/>
      <c r="O64" s="95"/>
      <c r="P64" s="231"/>
      <c r="Q64" s="98"/>
      <c r="R64" s="528"/>
      <c r="S64" s="912"/>
      <c r="T64" s="235"/>
      <c r="U64" s="235"/>
      <c r="V64" s="182"/>
      <c r="W64" s="536">
        <f t="shared" si="42"/>
        <v>0</v>
      </c>
      <c r="X64" s="526"/>
      <c r="Y64" s="526"/>
      <c r="Z64" s="105"/>
      <c r="AA64" s="105"/>
      <c r="AB64" s="897"/>
      <c r="AC64" s="897"/>
      <c r="AD64" s="524"/>
      <c r="AE64" s="524"/>
      <c r="AF64" s="97">
        <f t="shared" si="6"/>
        <v>0</v>
      </c>
      <c r="AG64" s="528" t="e">
        <f t="shared" si="7"/>
        <v>#DIV/0!</v>
      </c>
      <c r="AH64" s="912"/>
    </row>
    <row r="65" spans="1:34" ht="19.2" customHeight="1">
      <c r="A65" s="926"/>
      <c r="B65" s="155">
        <v>0</v>
      </c>
      <c r="C65" s="532"/>
      <c r="D65" s="88"/>
      <c r="E65" s="89"/>
      <c r="F65" s="90" t="s">
        <v>236</v>
      </c>
      <c r="G65" s="173"/>
      <c r="H65" s="92">
        <f t="shared" si="37"/>
        <v>0</v>
      </c>
      <c r="I65" s="526"/>
      <c r="J65" s="238"/>
      <c r="K65" s="113"/>
      <c r="L65" s="142"/>
      <c r="M65" s="115"/>
      <c r="N65" s="113"/>
      <c r="O65" s="131"/>
      <c r="P65" s="97"/>
      <c r="Q65" s="98"/>
      <c r="R65" s="528"/>
      <c r="S65" s="912"/>
      <c r="T65" s="235"/>
      <c r="U65" s="235"/>
      <c r="V65" s="182"/>
      <c r="W65" s="536">
        <f t="shared" si="42"/>
        <v>0</v>
      </c>
      <c r="X65" s="526"/>
      <c r="Y65" s="526"/>
      <c r="Z65" s="105"/>
      <c r="AA65" s="105"/>
      <c r="AB65" s="897"/>
      <c r="AC65" s="897"/>
      <c r="AD65" s="524"/>
      <c r="AE65" s="524"/>
      <c r="AF65" s="97">
        <f t="shared" si="6"/>
        <v>0</v>
      </c>
      <c r="AG65" s="528" t="e">
        <f t="shared" si="7"/>
        <v>#DIV/0!</v>
      </c>
      <c r="AH65" s="912"/>
    </row>
    <row r="66" spans="1:34" ht="19.2" customHeight="1">
      <c r="A66" s="926"/>
      <c r="B66" s="155">
        <v>0</v>
      </c>
      <c r="C66" s="532"/>
      <c r="D66" s="88"/>
      <c r="E66" s="89"/>
      <c r="F66" s="90" t="s">
        <v>236</v>
      </c>
      <c r="G66" s="173"/>
      <c r="H66" s="92">
        <f t="shared" si="37"/>
        <v>0</v>
      </c>
      <c r="I66" s="526"/>
      <c r="J66" s="238"/>
      <c r="K66" s="113"/>
      <c r="L66" s="142"/>
      <c r="M66" s="115"/>
      <c r="N66" s="113"/>
      <c r="O66" s="131"/>
      <c r="P66" s="97"/>
      <c r="Q66" s="98"/>
      <c r="R66" s="528"/>
      <c r="S66" s="912"/>
      <c r="T66" s="235"/>
      <c r="U66" s="235"/>
      <c r="V66" s="182"/>
      <c r="W66" s="536">
        <f t="shared" si="42"/>
        <v>0</v>
      </c>
      <c r="X66" s="526"/>
      <c r="Y66" s="526"/>
      <c r="Z66" s="105"/>
      <c r="AA66" s="105"/>
      <c r="AB66" s="897"/>
      <c r="AC66" s="897"/>
      <c r="AD66" s="524"/>
      <c r="AE66" s="524"/>
      <c r="AF66" s="97">
        <f t="shared" si="6"/>
        <v>0</v>
      </c>
      <c r="AG66" s="527" t="e">
        <f t="shared" si="7"/>
        <v>#DIV/0!</v>
      </c>
      <c r="AH66" s="912"/>
    </row>
    <row r="67" spans="1:34" ht="19.2" customHeight="1">
      <c r="A67" s="926"/>
      <c r="B67" s="155">
        <v>0</v>
      </c>
      <c r="C67" s="532"/>
      <c r="D67" s="88"/>
      <c r="E67" s="89"/>
      <c r="F67" s="90" t="s">
        <v>236</v>
      </c>
      <c r="G67" s="173"/>
      <c r="H67" s="92">
        <f>F67*G67</f>
        <v>0</v>
      </c>
      <c r="I67" s="526"/>
      <c r="J67" s="238"/>
      <c r="K67" s="113"/>
      <c r="L67" s="142"/>
      <c r="M67" s="115"/>
      <c r="N67" s="113"/>
      <c r="O67" s="131"/>
      <c r="P67" s="97"/>
      <c r="Q67" s="98"/>
      <c r="R67" s="528"/>
      <c r="S67" s="912"/>
      <c r="T67" s="235"/>
      <c r="U67" s="235"/>
      <c r="V67" s="182"/>
      <c r="W67" s="536">
        <f t="shared" si="42"/>
        <v>0</v>
      </c>
      <c r="X67" s="526"/>
      <c r="Y67" s="526"/>
      <c r="Z67" s="105"/>
      <c r="AA67" s="105"/>
      <c r="AB67" s="897"/>
      <c r="AC67" s="897"/>
      <c r="AD67" s="524"/>
      <c r="AE67" s="524"/>
      <c r="AF67" s="97">
        <f t="shared" si="6"/>
        <v>0</v>
      </c>
      <c r="AG67" s="528" t="e">
        <f t="shared" si="7"/>
        <v>#DIV/0!</v>
      </c>
      <c r="AH67" s="912"/>
    </row>
    <row r="68" spans="1:34" ht="19.2" customHeight="1">
      <c r="A68" s="926"/>
      <c r="B68" s="526">
        <v>0</v>
      </c>
      <c r="C68" s="532"/>
      <c r="D68" s="88"/>
      <c r="E68" s="89"/>
      <c r="F68" s="205" t="s">
        <v>236</v>
      </c>
      <c r="G68" s="173"/>
      <c r="H68" s="92">
        <f>F68*G68</f>
        <v>0</v>
      </c>
      <c r="I68" s="526"/>
      <c r="J68" s="238"/>
      <c r="K68" s="113"/>
      <c r="L68" s="142"/>
      <c r="M68" s="115"/>
      <c r="N68" s="113"/>
      <c r="O68" s="131"/>
      <c r="P68" s="97"/>
      <c r="Q68" s="98"/>
      <c r="R68" s="528"/>
      <c r="S68" s="912"/>
      <c r="T68" s="235"/>
      <c r="U68" s="235"/>
      <c r="V68" s="182"/>
      <c r="W68" s="536">
        <f t="shared" si="42"/>
        <v>0</v>
      </c>
      <c r="X68" s="526"/>
      <c r="Y68" s="526"/>
      <c r="Z68" s="105"/>
      <c r="AA68" s="105"/>
      <c r="AB68" s="897"/>
      <c r="AC68" s="897"/>
      <c r="AD68" s="524"/>
      <c r="AE68" s="524"/>
      <c r="AF68" s="97"/>
      <c r="AG68" s="528"/>
      <c r="AH68" s="912"/>
    </row>
    <row r="69" spans="1:34" ht="19.2" customHeight="1">
      <c r="A69" s="926"/>
      <c r="B69" s="239">
        <v>0</v>
      </c>
      <c r="C69" s="240" t="s">
        <v>682</v>
      </c>
      <c r="D69" s="893" t="s">
        <v>674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1486.6877601122021</v>
      </c>
      <c r="O69" s="125">
        <f t="shared" si="43"/>
        <v>233.67626689700722</v>
      </c>
      <c r="P69" s="97">
        <f>M69-J69</f>
        <v>0</v>
      </c>
      <c r="Q69" s="98">
        <f>N69-K69</f>
        <v>-13.312239887797887</v>
      </c>
      <c r="R69" s="245">
        <f t="shared" ref="R69:R75" si="44">O69/L69</f>
        <v>0.99135385956306099</v>
      </c>
      <c r="S69" s="912"/>
      <c r="T69" s="246"/>
      <c r="U69" s="246"/>
      <c r="V69" s="91"/>
      <c r="W69" s="536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-13.312239887797887</v>
      </c>
      <c r="AG69" s="528">
        <f t="shared" si="7"/>
        <v>0.99112517340813477</v>
      </c>
      <c r="AH69" s="912"/>
    </row>
    <row r="70" spans="1:34" ht="19.2" customHeight="1">
      <c r="A70" s="927" t="s">
        <v>683</v>
      </c>
      <c r="B70" s="526" t="s">
        <v>241</v>
      </c>
      <c r="C70" s="155"/>
      <c r="D70" s="88" t="s">
        <v>161</v>
      </c>
      <c r="E70" s="89"/>
      <c r="F70" s="90">
        <v>54.09</v>
      </c>
      <c r="G70" s="107">
        <v>883.6</v>
      </c>
      <c r="H70" s="92">
        <f>F70*G70</f>
        <v>47793.924000000006</v>
      </c>
      <c r="I70" s="526"/>
      <c r="J70" s="94">
        <v>16</v>
      </c>
      <c r="K70" s="91">
        <v>1500</v>
      </c>
      <c r="L70" s="95">
        <v>93.75</v>
      </c>
      <c r="M70" s="537">
        <v>17</v>
      </c>
      <c r="N70" s="91">
        <f t="shared" ref="N70:N75" si="45">G70/W70*60</f>
        <v>1293.0731707317068</v>
      </c>
      <c r="O70" s="95">
        <f t="shared" ref="O70:O75" si="46">N70/M70</f>
        <v>76.063127690100401</v>
      </c>
      <c r="P70" s="97">
        <f t="shared" ref="P70:P75" si="47">M70-J70</f>
        <v>1</v>
      </c>
      <c r="Q70" s="98">
        <f t="shared" ref="Q70:Q75" si="48">O70-L70</f>
        <v>-17.686872309899599</v>
      </c>
      <c r="R70" s="528">
        <f t="shared" si="44"/>
        <v>0.81134002869440425</v>
      </c>
      <c r="S70" s="912">
        <f>R82</f>
        <v>0.87473384559397005</v>
      </c>
      <c r="T70" s="232">
        <v>0.25</v>
      </c>
      <c r="U70" s="232">
        <v>0.27847222222222223</v>
      </c>
      <c r="V70" s="526">
        <v>5</v>
      </c>
      <c r="W70" s="536">
        <f>(U70-T70)*24*60</f>
        <v>41.000000000000014</v>
      </c>
      <c r="X70" s="526"/>
      <c r="Y70" s="526"/>
      <c r="Z70" s="105"/>
      <c r="AA70" s="105"/>
      <c r="AB70" s="897"/>
      <c r="AC70" s="897"/>
      <c r="AD70" s="524"/>
      <c r="AE70" s="524"/>
      <c r="AF70" s="97">
        <f t="shared" si="6"/>
        <v>-206.9268292682932</v>
      </c>
      <c r="AG70" s="528">
        <f t="shared" si="7"/>
        <v>0.86204878048780453</v>
      </c>
      <c r="AH70" s="912">
        <f>AG82</f>
        <v>0.88205856512063985</v>
      </c>
    </row>
    <row r="71" spans="1:34" ht="19.2" customHeight="1">
      <c r="A71" s="927"/>
      <c r="B71" s="526" t="s">
        <v>242</v>
      </c>
      <c r="C71" s="87"/>
      <c r="D71" s="247" t="s">
        <v>162</v>
      </c>
      <c r="E71" s="89"/>
      <c r="F71" s="90">
        <v>77.34</v>
      </c>
      <c r="G71" s="91">
        <v>1698</v>
      </c>
      <c r="H71" s="92">
        <f>F71*G71</f>
        <v>131323.32</v>
      </c>
      <c r="I71" s="526"/>
      <c r="J71" s="94">
        <v>18</v>
      </c>
      <c r="K71" s="248">
        <v>1440</v>
      </c>
      <c r="L71" s="95">
        <v>80</v>
      </c>
      <c r="M71" s="534">
        <v>18</v>
      </c>
      <c r="N71" s="91">
        <f t="shared" si="45"/>
        <v>1340.5263157894742</v>
      </c>
      <c r="O71" s="95">
        <f t="shared" si="46"/>
        <v>74.473684210526343</v>
      </c>
      <c r="P71" s="97">
        <f t="shared" si="47"/>
        <v>0</v>
      </c>
      <c r="Q71" s="98">
        <f t="shared" si="48"/>
        <v>-5.5263157894736565</v>
      </c>
      <c r="R71" s="528">
        <f t="shared" si="44"/>
        <v>0.93092105263157932</v>
      </c>
      <c r="S71" s="912"/>
      <c r="T71" s="232">
        <v>0.28333333333333333</v>
      </c>
      <c r="U71" s="232">
        <v>0.33611111111111108</v>
      </c>
      <c r="V71" s="526">
        <v>7</v>
      </c>
      <c r="W71" s="536">
        <f t="shared" ref="W71:W81" si="49">(U71-T71)*24*60</f>
        <v>75.999999999999972</v>
      </c>
      <c r="X71" s="104"/>
      <c r="Y71" s="104"/>
      <c r="Z71" s="105"/>
      <c r="AA71" s="105"/>
      <c r="AB71" s="897"/>
      <c r="AC71" s="897"/>
      <c r="AD71" s="524"/>
      <c r="AE71" s="524"/>
      <c r="AF71" s="97">
        <f>N71-K71</f>
        <v>-99.473684210525789</v>
      </c>
      <c r="AG71" s="528">
        <f>N71/K71</f>
        <v>0.93092105263157932</v>
      </c>
      <c r="AH71" s="912"/>
    </row>
    <row r="72" spans="1:34" ht="19.2" customHeight="1">
      <c r="A72" s="927"/>
      <c r="B72" s="526" t="s">
        <v>242</v>
      </c>
      <c r="C72" s="117"/>
      <c r="D72" s="247" t="s">
        <v>163</v>
      </c>
      <c r="E72" s="89"/>
      <c r="F72" s="90">
        <v>53.36</v>
      </c>
      <c r="G72" s="91">
        <v>4831.8100000000004</v>
      </c>
      <c r="H72" s="92">
        <f t="shared" ref="H72:H76" si="50">F72*G72</f>
        <v>257825.38160000002</v>
      </c>
      <c r="I72" s="526"/>
      <c r="J72" s="157">
        <v>19</v>
      </c>
      <c r="K72" s="107">
        <v>1636</v>
      </c>
      <c r="L72" s="142">
        <v>86.10526315789474</v>
      </c>
      <c r="M72" s="537">
        <v>19</v>
      </c>
      <c r="N72" s="91">
        <f t="shared" si="45"/>
        <v>1387.1224880382774</v>
      </c>
      <c r="O72" s="95">
        <f t="shared" si="46"/>
        <v>73.00644673885671</v>
      </c>
      <c r="P72" s="97">
        <f t="shared" si="47"/>
        <v>0</v>
      </c>
      <c r="Q72" s="98">
        <f t="shared" si="48"/>
        <v>-13.09881641903803</v>
      </c>
      <c r="R72" s="528">
        <f t="shared" si="44"/>
        <v>0.84787438144148985</v>
      </c>
      <c r="S72" s="912"/>
      <c r="T72" s="232">
        <v>0.35138888888888886</v>
      </c>
      <c r="U72" s="232">
        <v>0.49652777777777779</v>
      </c>
      <c r="V72" s="526">
        <v>22</v>
      </c>
      <c r="W72" s="536">
        <f t="shared" si="49"/>
        <v>209.00000000000006</v>
      </c>
      <c r="X72" s="104">
        <v>0.34027777777777773</v>
      </c>
      <c r="Y72" s="104">
        <v>0.35069444444444442</v>
      </c>
      <c r="Z72" s="105"/>
      <c r="AA72" s="105"/>
      <c r="AB72" s="897"/>
      <c r="AC72" s="897"/>
      <c r="AD72" s="524"/>
      <c r="AE72" s="524"/>
      <c r="AF72" s="97">
        <f>N72-K72</f>
        <v>-248.87751196172258</v>
      </c>
      <c r="AG72" s="528">
        <f>N72/K72</f>
        <v>0.84787438144148985</v>
      </c>
      <c r="AH72" s="912"/>
    </row>
    <row r="73" spans="1:34" ht="19.2" customHeight="1">
      <c r="A73" s="927"/>
      <c r="B73" s="526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0"/>
        <v>80814.509999999995</v>
      </c>
      <c r="I73" s="524"/>
      <c r="J73" s="252">
        <v>17</v>
      </c>
      <c r="K73" s="253">
        <v>1440</v>
      </c>
      <c r="L73" s="142">
        <v>84.705882352941174</v>
      </c>
      <c r="M73" s="537">
        <v>17</v>
      </c>
      <c r="N73" s="91">
        <f t="shared" si="45"/>
        <v>1342.8947368421043</v>
      </c>
      <c r="O73" s="95">
        <f t="shared" si="46"/>
        <v>78.993808049535545</v>
      </c>
      <c r="P73" s="97">
        <f t="shared" si="47"/>
        <v>0</v>
      </c>
      <c r="Q73" s="98">
        <f t="shared" si="48"/>
        <v>-5.7120743034056289</v>
      </c>
      <c r="R73" s="528">
        <f t="shared" si="44"/>
        <v>0.93256578947368352</v>
      </c>
      <c r="S73" s="912"/>
      <c r="T73" s="232">
        <v>0.53680555555555554</v>
      </c>
      <c r="U73" s="232">
        <v>0.58958333333333335</v>
      </c>
      <c r="V73" s="526">
        <v>5</v>
      </c>
      <c r="W73" s="536">
        <f t="shared" si="49"/>
        <v>76.000000000000057</v>
      </c>
      <c r="X73" s="254"/>
      <c r="Y73" s="254"/>
      <c r="Z73" s="189"/>
      <c r="AA73" s="189"/>
      <c r="AB73" s="897"/>
      <c r="AC73" s="897"/>
      <c r="AD73" s="524"/>
      <c r="AE73" s="524"/>
      <c r="AF73" s="97">
        <f>N73-K73</f>
        <v>-97.105263157895706</v>
      </c>
      <c r="AG73" s="528">
        <f>N73/K73</f>
        <v>0.93256578947368352</v>
      </c>
      <c r="AH73" s="912"/>
    </row>
    <row r="74" spans="1:34" ht="19.2" customHeight="1">
      <c r="A74" s="927"/>
      <c r="B74" s="526" t="s">
        <v>242</v>
      </c>
      <c r="C74" s="249"/>
      <c r="D74" s="250" t="s">
        <v>166</v>
      </c>
      <c r="E74" s="251"/>
      <c r="F74" s="90">
        <v>53.76</v>
      </c>
      <c r="G74" s="248">
        <v>2281.4</v>
      </c>
      <c r="H74" s="92">
        <f t="shared" si="50"/>
        <v>122648.064</v>
      </c>
      <c r="I74" s="526"/>
      <c r="J74" s="157">
        <v>16</v>
      </c>
      <c r="K74" s="107">
        <v>1440</v>
      </c>
      <c r="L74" s="142">
        <v>90</v>
      </c>
      <c r="M74" s="537">
        <v>16</v>
      </c>
      <c r="N74" s="91">
        <f t="shared" si="45"/>
        <v>1328.9708737864084</v>
      </c>
      <c r="O74" s="95">
        <f t="shared" si="46"/>
        <v>83.060679611650528</v>
      </c>
      <c r="P74" s="97">
        <f t="shared" si="47"/>
        <v>0</v>
      </c>
      <c r="Q74" s="98">
        <f t="shared" si="48"/>
        <v>-6.9393203883494721</v>
      </c>
      <c r="R74" s="528">
        <f t="shared" si="44"/>
        <v>0.92289644012945027</v>
      </c>
      <c r="S74" s="912"/>
      <c r="T74" s="232">
        <v>0.59444444444444444</v>
      </c>
      <c r="U74" s="232">
        <v>0.66597222222222219</v>
      </c>
      <c r="V74" s="526">
        <v>7</v>
      </c>
      <c r="W74" s="536">
        <f t="shared" si="49"/>
        <v>102.99999999999996</v>
      </c>
      <c r="X74" s="254"/>
      <c r="Y74" s="254"/>
      <c r="Z74" s="189"/>
      <c r="AA74" s="189"/>
      <c r="AB74" s="897"/>
      <c r="AC74" s="897"/>
      <c r="AD74" s="524"/>
      <c r="AE74" s="524"/>
      <c r="AF74" s="97">
        <f t="shared" ref="AF74:AF80" si="51">N74-K74</f>
        <v>-111.02912621359155</v>
      </c>
      <c r="AG74" s="528">
        <f t="shared" ref="AG74:AG80" si="52">N74/K74</f>
        <v>0.92289644012945027</v>
      </c>
      <c r="AH74" s="912"/>
    </row>
    <row r="75" spans="1:34" ht="19.2" customHeight="1">
      <c r="A75" s="927"/>
      <c r="B75" s="526" t="s">
        <v>242</v>
      </c>
      <c r="C75" s="117"/>
      <c r="D75" s="250" t="s">
        <v>163</v>
      </c>
      <c r="E75" s="251"/>
      <c r="F75" s="90">
        <v>53.36</v>
      </c>
      <c r="G75" s="248">
        <v>597.19000000000005</v>
      </c>
      <c r="H75" s="92">
        <f t="shared" si="50"/>
        <v>31866.058400000002</v>
      </c>
      <c r="I75" s="526">
        <v>1</v>
      </c>
      <c r="J75" s="252">
        <v>19</v>
      </c>
      <c r="K75" s="253">
        <v>1636</v>
      </c>
      <c r="L75" s="142">
        <v>86.10526315789474</v>
      </c>
      <c r="M75" s="537">
        <v>19</v>
      </c>
      <c r="N75" s="91">
        <f t="shared" si="45"/>
        <v>1327.0888888888858</v>
      </c>
      <c r="O75" s="95">
        <f t="shared" si="46"/>
        <v>69.846783625730836</v>
      </c>
      <c r="P75" s="97">
        <f t="shared" si="47"/>
        <v>0</v>
      </c>
      <c r="Q75" s="98">
        <f t="shared" si="48"/>
        <v>-16.258479532163904</v>
      </c>
      <c r="R75" s="528">
        <f t="shared" si="44"/>
        <v>0.81117902743819426</v>
      </c>
      <c r="S75" s="912"/>
      <c r="T75" s="232">
        <v>0.68124999999999991</v>
      </c>
      <c r="U75" s="232">
        <v>0.7</v>
      </c>
      <c r="V75" s="526">
        <v>22</v>
      </c>
      <c r="W75" s="536">
        <f t="shared" si="49"/>
        <v>27.000000000000064</v>
      </c>
      <c r="X75" s="254">
        <v>0.67013888888888884</v>
      </c>
      <c r="Y75" s="254">
        <v>0.68055555555555547</v>
      </c>
      <c r="Z75" s="189"/>
      <c r="AA75" s="189"/>
      <c r="AB75" s="897"/>
      <c r="AC75" s="897"/>
      <c r="AD75" s="524"/>
      <c r="AE75" s="524"/>
      <c r="AF75" s="97">
        <f t="shared" si="51"/>
        <v>-308.91111111111422</v>
      </c>
      <c r="AG75" s="528">
        <f t="shared" si="52"/>
        <v>0.81117902743819426</v>
      </c>
      <c r="AH75" s="912"/>
    </row>
    <row r="76" spans="1:34" ht="19.2" customHeight="1">
      <c r="A76" s="927"/>
      <c r="B76" s="526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26"/>
      <c r="J76" s="252"/>
      <c r="K76" s="253"/>
      <c r="L76" s="142"/>
      <c r="M76" s="534"/>
      <c r="N76" s="91"/>
      <c r="O76" s="95"/>
      <c r="P76" s="97"/>
      <c r="Q76" s="98"/>
      <c r="R76" s="528"/>
      <c r="S76" s="912"/>
      <c r="T76" s="232"/>
      <c r="U76" s="232"/>
      <c r="V76" s="526"/>
      <c r="W76" s="536">
        <f t="shared" si="49"/>
        <v>0</v>
      </c>
      <c r="X76" s="254"/>
      <c r="Y76" s="254"/>
      <c r="Z76" s="189"/>
      <c r="AA76" s="189"/>
      <c r="AB76" s="897"/>
      <c r="AC76" s="897"/>
      <c r="AD76" s="524"/>
      <c r="AE76" s="524"/>
      <c r="AF76" s="97">
        <f t="shared" si="51"/>
        <v>0</v>
      </c>
      <c r="AG76" s="528" t="e">
        <f t="shared" si="52"/>
        <v>#DIV/0!</v>
      </c>
      <c r="AH76" s="912"/>
    </row>
    <row r="77" spans="1:34" ht="19.2" customHeight="1">
      <c r="A77" s="927"/>
      <c r="B77" s="526">
        <v>0</v>
      </c>
      <c r="C77" s="532"/>
      <c r="D77" s="88"/>
      <c r="E77" s="89"/>
      <c r="F77" s="90" t="s">
        <v>236</v>
      </c>
      <c r="G77" s="248"/>
      <c r="H77" s="92"/>
      <c r="I77" s="524"/>
      <c r="J77" s="94"/>
      <c r="K77" s="248"/>
      <c r="L77" s="95"/>
      <c r="M77" s="534"/>
      <c r="N77" s="91"/>
      <c r="O77" s="95"/>
      <c r="P77" s="97"/>
      <c r="Q77" s="98"/>
      <c r="R77" s="528"/>
      <c r="S77" s="912"/>
      <c r="T77" s="232"/>
      <c r="U77" s="232"/>
      <c r="V77" s="526"/>
      <c r="W77" s="536">
        <f t="shared" si="49"/>
        <v>0</v>
      </c>
      <c r="X77" s="254"/>
      <c r="Y77" s="254"/>
      <c r="Z77" s="189"/>
      <c r="AA77" s="189"/>
      <c r="AB77" s="897"/>
      <c r="AC77" s="897"/>
      <c r="AD77" s="524"/>
      <c r="AE77" s="524"/>
      <c r="AF77" s="97">
        <f t="shared" si="51"/>
        <v>0</v>
      </c>
      <c r="AG77" s="528" t="e">
        <f t="shared" si="52"/>
        <v>#DIV/0!</v>
      </c>
      <c r="AH77" s="912"/>
    </row>
    <row r="78" spans="1:34" ht="19.2" customHeight="1">
      <c r="A78" s="927"/>
      <c r="B78" s="526">
        <v>0</v>
      </c>
      <c r="C78" s="532"/>
      <c r="D78" s="88"/>
      <c r="E78" s="89"/>
      <c r="F78" s="90" t="s">
        <v>236</v>
      </c>
      <c r="G78" s="107"/>
      <c r="H78" s="92"/>
      <c r="I78" s="524"/>
      <c r="J78" s="157"/>
      <c r="K78" s="107"/>
      <c r="L78" s="142"/>
      <c r="M78" s="534"/>
      <c r="N78" s="91"/>
      <c r="O78" s="95"/>
      <c r="P78" s="97"/>
      <c r="Q78" s="98"/>
      <c r="R78" s="528"/>
      <c r="S78" s="912"/>
      <c r="T78" s="232"/>
      <c r="U78" s="232"/>
      <c r="V78" s="526"/>
      <c r="W78" s="536">
        <f t="shared" si="49"/>
        <v>0</v>
      </c>
      <c r="X78" s="254"/>
      <c r="Y78" s="254"/>
      <c r="Z78" s="189"/>
      <c r="AA78" s="189"/>
      <c r="AB78" s="897"/>
      <c r="AC78" s="897"/>
      <c r="AD78" s="524"/>
      <c r="AE78" s="524"/>
      <c r="AF78" s="97">
        <f t="shared" si="51"/>
        <v>0</v>
      </c>
      <c r="AG78" s="528" t="e">
        <f t="shared" si="52"/>
        <v>#DIV/0!</v>
      </c>
      <c r="AH78" s="912"/>
    </row>
    <row r="79" spans="1:34" ht="19.2" customHeight="1">
      <c r="A79" s="927"/>
      <c r="B79" s="526">
        <v>0</v>
      </c>
      <c r="C79" s="249"/>
      <c r="D79" s="250"/>
      <c r="E79" s="251"/>
      <c r="F79" s="90" t="s">
        <v>236</v>
      </c>
      <c r="G79" s="107"/>
      <c r="H79" s="92"/>
      <c r="I79" s="524"/>
      <c r="J79" s="157"/>
      <c r="K79" s="107"/>
      <c r="L79" s="142"/>
      <c r="M79" s="534"/>
      <c r="N79" s="107"/>
      <c r="O79" s="255"/>
      <c r="P79" s="168"/>
      <c r="Q79" s="256"/>
      <c r="R79" s="169"/>
      <c r="S79" s="912"/>
      <c r="T79" s="232"/>
      <c r="U79" s="232"/>
      <c r="V79" s="526"/>
      <c r="W79" s="536">
        <f t="shared" si="49"/>
        <v>0</v>
      </c>
      <c r="X79" s="254"/>
      <c r="Y79" s="254"/>
      <c r="Z79" s="189"/>
      <c r="AA79" s="189"/>
      <c r="AB79" s="897"/>
      <c r="AC79" s="897"/>
      <c r="AD79" s="524"/>
      <c r="AE79" s="524"/>
      <c r="AF79" s="97">
        <f t="shared" si="51"/>
        <v>0</v>
      </c>
      <c r="AG79" s="528" t="e">
        <f t="shared" si="52"/>
        <v>#DIV/0!</v>
      </c>
      <c r="AH79" s="912"/>
    </row>
    <row r="80" spans="1:34" ht="19.2" customHeight="1">
      <c r="A80" s="927"/>
      <c r="B80" s="526">
        <v>0</v>
      </c>
      <c r="C80" s="532"/>
      <c r="D80" s="88"/>
      <c r="E80" s="89"/>
      <c r="F80" s="90" t="s">
        <v>236</v>
      </c>
      <c r="G80" s="107"/>
      <c r="H80" s="92"/>
      <c r="I80" s="524"/>
      <c r="J80" s="157"/>
      <c r="K80" s="107"/>
      <c r="L80" s="142"/>
      <c r="M80" s="534"/>
      <c r="N80" s="107"/>
      <c r="O80" s="257"/>
      <c r="P80" s="105"/>
      <c r="Q80" s="143"/>
      <c r="R80" s="530"/>
      <c r="S80" s="912"/>
      <c r="T80" s="232"/>
      <c r="U80" s="232"/>
      <c r="V80" s="526"/>
      <c r="W80" s="536">
        <f t="shared" si="49"/>
        <v>0</v>
      </c>
      <c r="X80" s="254"/>
      <c r="Y80" s="254"/>
      <c r="Z80" s="189"/>
      <c r="AA80" s="189"/>
      <c r="AB80" s="897"/>
      <c r="AC80" s="897"/>
      <c r="AD80" s="524"/>
      <c r="AE80" s="524"/>
      <c r="AF80" s="97">
        <f t="shared" si="51"/>
        <v>0</v>
      </c>
      <c r="AG80" s="528" t="e">
        <f t="shared" si="52"/>
        <v>#DIV/0!</v>
      </c>
      <c r="AH80" s="912"/>
    </row>
    <row r="81" spans="1:34" ht="19.2" customHeight="1">
      <c r="A81" s="927"/>
      <c r="B81" s="526">
        <v>0</v>
      </c>
      <c r="C81" s="532"/>
      <c r="D81" s="88"/>
      <c r="E81" s="89"/>
      <c r="F81" s="90" t="s">
        <v>236</v>
      </c>
      <c r="G81" s="107"/>
      <c r="H81" s="140"/>
      <c r="I81" s="524"/>
      <c r="J81" s="157"/>
      <c r="K81" s="107"/>
      <c r="L81" s="142"/>
      <c r="M81" s="534"/>
      <c r="N81" s="107"/>
      <c r="O81" s="257"/>
      <c r="P81" s="105"/>
      <c r="Q81" s="143"/>
      <c r="R81" s="530"/>
      <c r="S81" s="912"/>
      <c r="T81" s="232"/>
      <c r="U81" s="232"/>
      <c r="V81" s="526"/>
      <c r="W81" s="536">
        <f t="shared" si="49"/>
        <v>0</v>
      </c>
      <c r="X81" s="254"/>
      <c r="Y81" s="254"/>
      <c r="Z81" s="189"/>
      <c r="AA81" s="189"/>
      <c r="AB81" s="897"/>
      <c r="AC81" s="897"/>
      <c r="AD81" s="524"/>
      <c r="AE81" s="524"/>
      <c r="AF81" s="97"/>
      <c r="AG81" s="190"/>
      <c r="AH81" s="912"/>
    </row>
    <row r="82" spans="1:34" ht="19.2" customHeight="1">
      <c r="A82" s="928"/>
      <c r="B82" s="239">
        <v>0</v>
      </c>
      <c r="C82" s="160" t="s">
        <v>684</v>
      </c>
      <c r="D82" s="893" t="s">
        <v>674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1336.6127456794761</v>
      </c>
      <c r="O82" s="260">
        <f t="shared" si="53"/>
        <v>75.907421654400054</v>
      </c>
      <c r="P82" s="178">
        <f>M82-J82</f>
        <v>0.16666666666666785</v>
      </c>
      <c r="Q82" s="179">
        <f>N82-K82</f>
        <v>-178.72058765385714</v>
      </c>
      <c r="R82" s="245">
        <f>O82/L82</f>
        <v>0.87473384559397005</v>
      </c>
      <c r="S82" s="912"/>
      <c r="T82" s="232"/>
      <c r="U82" s="232"/>
      <c r="V82" s="526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0</v>
      </c>
      <c r="AF82" s="97">
        <f>N82-K82</f>
        <v>-178.72058765385714</v>
      </c>
      <c r="AG82" s="528">
        <f>N82/K82</f>
        <v>0.88205856512063985</v>
      </c>
      <c r="AH82" s="912"/>
    </row>
    <row r="83" spans="1:34" ht="19.2" customHeight="1">
      <c r="A83" s="920" t="s">
        <v>685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1410.64</v>
      </c>
      <c r="H83" s="140">
        <f t="shared" ref="H83:H94" si="54">F83*G83</f>
        <v>79602.415200000003</v>
      </c>
      <c r="I83" s="524"/>
      <c r="J83" s="157">
        <v>18</v>
      </c>
      <c r="K83" s="107">
        <v>1500</v>
      </c>
      <c r="L83" s="142">
        <v>83.333333333333329</v>
      </c>
      <c r="M83" s="534">
        <v>18</v>
      </c>
      <c r="N83" s="107">
        <f t="shared" ref="N83:N91" si="55">G83/W83*60</f>
        <v>1226.6434782608696</v>
      </c>
      <c r="O83" s="257">
        <f t="shared" ref="O83:O91" si="56">N83/M83</f>
        <v>68.146859903381653</v>
      </c>
      <c r="P83" s="105">
        <f t="shared" ref="P83:P85" si="57">M83-J83</f>
        <v>0</v>
      </c>
      <c r="Q83" s="143">
        <f t="shared" ref="Q83:Q85" si="58">O83-L83</f>
        <v>-15.186473429951675</v>
      </c>
      <c r="R83" s="262">
        <f t="shared" ref="R83:R85" si="59">O83/L83</f>
        <v>0.81776231884057993</v>
      </c>
      <c r="S83" s="912">
        <f>R95</f>
        <v>0.85285006349623416</v>
      </c>
      <c r="T83" s="232">
        <v>0.33333333333333331</v>
      </c>
      <c r="U83" s="232">
        <v>0.38124999999999998</v>
      </c>
      <c r="V83" s="526">
        <v>5</v>
      </c>
      <c r="W83" s="536">
        <f t="shared" ref="W83:W93" si="60">(U83-T83)*24*60</f>
        <v>69</v>
      </c>
      <c r="X83" s="104"/>
      <c r="Y83" s="104"/>
      <c r="Z83" s="105"/>
      <c r="AA83" s="105"/>
      <c r="AB83" s="897"/>
      <c r="AC83" s="897"/>
      <c r="AD83" s="524"/>
      <c r="AE83" s="524"/>
      <c r="AF83" s="97">
        <f t="shared" ref="AF83:AF173" si="61">N83-K83</f>
        <v>-273.35652173913036</v>
      </c>
      <c r="AG83" s="528">
        <f t="shared" ref="AG83:AG173" si="62">N83/K83</f>
        <v>0.81776231884057982</v>
      </c>
      <c r="AH83" s="912">
        <f>AG95</f>
        <v>0.84739693276717232</v>
      </c>
    </row>
    <row r="84" spans="1:34" ht="19.2" customHeight="1">
      <c r="A84" s="921"/>
      <c r="B84" s="170" t="s">
        <v>242</v>
      </c>
      <c r="C84" s="532"/>
      <c r="D84" s="263" t="s">
        <v>170</v>
      </c>
      <c r="E84" s="89"/>
      <c r="F84" s="205">
        <v>61.02</v>
      </c>
      <c r="G84" s="91">
        <v>2432</v>
      </c>
      <c r="H84" s="140">
        <f t="shared" si="54"/>
        <v>148400.64000000001</v>
      </c>
      <c r="I84" s="526"/>
      <c r="J84" s="157">
        <v>16</v>
      </c>
      <c r="K84" s="107">
        <v>1440</v>
      </c>
      <c r="L84" s="142">
        <v>90</v>
      </c>
      <c r="M84" s="534">
        <v>16</v>
      </c>
      <c r="N84" s="107">
        <f t="shared" si="55"/>
        <v>1302.8571428571429</v>
      </c>
      <c r="O84" s="257">
        <f t="shared" si="56"/>
        <v>81.428571428571431</v>
      </c>
      <c r="P84" s="105">
        <f t="shared" si="57"/>
        <v>0</v>
      </c>
      <c r="Q84" s="143">
        <f t="shared" si="58"/>
        <v>-8.5714285714285694</v>
      </c>
      <c r="R84" s="262">
        <f t="shared" si="59"/>
        <v>0.90476190476190477</v>
      </c>
      <c r="S84" s="912"/>
      <c r="T84" s="232">
        <v>0.39652777777777776</v>
      </c>
      <c r="U84" s="232">
        <v>0.47430555555555554</v>
      </c>
      <c r="V84" s="526">
        <v>22</v>
      </c>
      <c r="W84" s="536">
        <f t="shared" si="60"/>
        <v>112</v>
      </c>
      <c r="X84" s="104">
        <v>0.38541666666666669</v>
      </c>
      <c r="Y84" s="104">
        <v>0.39583333333333331</v>
      </c>
      <c r="Z84" s="105"/>
      <c r="AA84" s="105"/>
      <c r="AB84" s="897"/>
      <c r="AC84" s="897"/>
      <c r="AD84" s="524"/>
      <c r="AE84" s="524"/>
      <c r="AF84" s="97">
        <f t="shared" si="61"/>
        <v>-137.14285714285711</v>
      </c>
      <c r="AG84" s="528">
        <f t="shared" si="62"/>
        <v>0.90476190476190477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2174</v>
      </c>
      <c r="H85" s="140">
        <f t="shared" si="54"/>
        <v>132809.66</v>
      </c>
      <c r="I85" s="526"/>
      <c r="J85" s="157">
        <v>17</v>
      </c>
      <c r="K85" s="107">
        <v>1440</v>
      </c>
      <c r="L85" s="142">
        <v>84.705882352941174</v>
      </c>
      <c r="M85" s="534">
        <v>17</v>
      </c>
      <c r="N85" s="107">
        <f t="shared" si="55"/>
        <v>1304.4000000000003</v>
      </c>
      <c r="O85" s="257">
        <f t="shared" si="56"/>
        <v>76.729411764705901</v>
      </c>
      <c r="P85" s="105">
        <f t="shared" si="57"/>
        <v>0</v>
      </c>
      <c r="Q85" s="143">
        <f t="shared" si="58"/>
        <v>-7.9764705882352729</v>
      </c>
      <c r="R85" s="262">
        <f t="shared" si="59"/>
        <v>0.9058333333333336</v>
      </c>
      <c r="S85" s="912"/>
      <c r="T85" s="232">
        <v>0.51458333333333328</v>
      </c>
      <c r="U85" s="232">
        <v>0.5840277777777777</v>
      </c>
      <c r="V85" s="526">
        <v>5</v>
      </c>
      <c r="W85" s="536">
        <f t="shared" si="60"/>
        <v>99.999999999999972</v>
      </c>
      <c r="X85" s="104"/>
      <c r="Y85" s="104"/>
      <c r="Z85" s="105"/>
      <c r="AA85" s="105"/>
      <c r="AB85" s="897"/>
      <c r="AC85" s="897"/>
      <c r="AD85" s="524"/>
      <c r="AE85" s="524"/>
      <c r="AF85" s="97">
        <f t="shared" si="61"/>
        <v>-135.59999999999968</v>
      </c>
      <c r="AG85" s="528">
        <f t="shared" si="62"/>
        <v>0.9058333333333336</v>
      </c>
      <c r="AH85" s="912"/>
    </row>
    <row r="86" spans="1:34" ht="19.2" customHeight="1">
      <c r="A86" s="921"/>
      <c r="B86" s="170" t="s">
        <v>241</v>
      </c>
      <c r="C86" s="155"/>
      <c r="D86" s="263" t="s">
        <v>164</v>
      </c>
      <c r="E86" s="89"/>
      <c r="F86" s="205">
        <v>51.44</v>
      </c>
      <c r="G86" s="91">
        <v>1044</v>
      </c>
      <c r="H86" s="140">
        <f t="shared" si="54"/>
        <v>53703.360000000001</v>
      </c>
      <c r="I86" s="526"/>
      <c r="J86" s="157">
        <v>20</v>
      </c>
      <c r="K86" s="107">
        <v>1440</v>
      </c>
      <c r="L86" s="142">
        <v>72</v>
      </c>
      <c r="M86" s="534">
        <v>20</v>
      </c>
      <c r="N86" s="107">
        <f t="shared" si="55"/>
        <v>1204.6153846153852</v>
      </c>
      <c r="O86" s="257">
        <f t="shared" si="56"/>
        <v>60.230769230769262</v>
      </c>
      <c r="P86" s="105">
        <f>M86-J86</f>
        <v>0</v>
      </c>
      <c r="Q86" s="143">
        <f>O86-L86</f>
        <v>-11.769230769230738</v>
      </c>
      <c r="R86" s="262">
        <f>O86/L86</f>
        <v>0.83653846153846201</v>
      </c>
      <c r="S86" s="912"/>
      <c r="T86" s="232">
        <v>0.5888888888888888</v>
      </c>
      <c r="U86" s="232">
        <v>0.62499999999999989</v>
      </c>
      <c r="V86" s="526">
        <v>7</v>
      </c>
      <c r="W86" s="536">
        <f t="shared" si="60"/>
        <v>51.999999999999972</v>
      </c>
      <c r="X86" s="104"/>
      <c r="Y86" s="104"/>
      <c r="Z86" s="105"/>
      <c r="AA86" s="105"/>
      <c r="AB86" s="897"/>
      <c r="AC86" s="897"/>
      <c r="AD86" s="524"/>
      <c r="AE86" s="524"/>
      <c r="AF86" s="97">
        <f>N86-K86</f>
        <v>-235.38461538461479</v>
      </c>
      <c r="AG86" s="528">
        <f>N86/K86</f>
        <v>0.8365384615384619</v>
      </c>
      <c r="AH86" s="912"/>
    </row>
    <row r="87" spans="1:34" ht="19.2" customHeight="1">
      <c r="A87" s="92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940.5</v>
      </c>
      <c r="H87" s="140">
        <f t="shared" si="54"/>
        <v>32193.314999999999</v>
      </c>
      <c r="I87" s="526"/>
      <c r="J87" s="157">
        <v>13</v>
      </c>
      <c r="K87" s="107">
        <v>2250</v>
      </c>
      <c r="L87" s="142">
        <v>173.07692307692307</v>
      </c>
      <c r="M87" s="534">
        <v>13</v>
      </c>
      <c r="N87" s="107">
        <f t="shared" si="55"/>
        <v>2089.999999999995</v>
      </c>
      <c r="O87" s="257">
        <f t="shared" si="56"/>
        <v>160.76923076923038</v>
      </c>
      <c r="P87" s="105">
        <f>M87-J87</f>
        <v>0</v>
      </c>
      <c r="Q87" s="143">
        <f>O87-L87</f>
        <v>-12.30769230769269</v>
      </c>
      <c r="R87" s="262">
        <f>O87/L87</f>
        <v>0.92888888888888665</v>
      </c>
      <c r="S87" s="912"/>
      <c r="T87" s="232">
        <v>0.64027777777777761</v>
      </c>
      <c r="U87" s="232">
        <v>0.65902777777777766</v>
      </c>
      <c r="V87" s="526">
        <v>22</v>
      </c>
      <c r="W87" s="536">
        <f t="shared" si="60"/>
        <v>27.000000000000064</v>
      </c>
      <c r="X87" s="104">
        <v>0.62916666666666665</v>
      </c>
      <c r="Y87" s="104">
        <v>0.63888888888888895</v>
      </c>
      <c r="Z87" s="105"/>
      <c r="AA87" s="105"/>
      <c r="AB87" s="897"/>
      <c r="AC87" s="897"/>
      <c r="AD87" s="524">
        <v>1</v>
      </c>
      <c r="AE87" s="524"/>
      <c r="AF87" s="97">
        <f>N87-K87</f>
        <v>-160.000000000005</v>
      </c>
      <c r="AG87" s="528">
        <f>N87/K87</f>
        <v>0.92888888888888665</v>
      </c>
      <c r="AH87" s="912"/>
    </row>
    <row r="88" spans="1:34" ht="19.2" customHeight="1">
      <c r="A88" s="921"/>
      <c r="B88" s="170" t="s">
        <v>241</v>
      </c>
      <c r="C88" s="532"/>
      <c r="D88" s="88" t="s">
        <v>169</v>
      </c>
      <c r="E88" s="89"/>
      <c r="F88" s="205">
        <v>56.43</v>
      </c>
      <c r="G88" s="107">
        <v>192.35999999999999</v>
      </c>
      <c r="H88" s="140">
        <f t="shared" si="54"/>
        <v>10854.8748</v>
      </c>
      <c r="I88" s="526">
        <v>1</v>
      </c>
      <c r="J88" s="157">
        <v>18</v>
      </c>
      <c r="K88" s="107">
        <v>1500</v>
      </c>
      <c r="L88" s="142">
        <v>83.333333333333329</v>
      </c>
      <c r="M88" s="534">
        <v>18</v>
      </c>
      <c r="N88" s="107">
        <f t="shared" si="55"/>
        <v>1154.1600000000042</v>
      </c>
      <c r="O88" s="257">
        <f t="shared" si="56"/>
        <v>64.120000000000232</v>
      </c>
      <c r="P88" s="105">
        <f t="shared" ref="P88:P91" si="63">M88-J88</f>
        <v>0</v>
      </c>
      <c r="Q88" s="143">
        <f t="shared" ref="Q88:Q91" si="64">O88-L88</f>
        <v>-19.213333333333097</v>
      </c>
      <c r="R88" s="262">
        <f t="shared" ref="R88:R91" si="65">O88/L88</f>
        <v>0.76944000000000279</v>
      </c>
      <c r="S88" s="912"/>
      <c r="T88" s="232">
        <v>0.66388888888888875</v>
      </c>
      <c r="U88" s="232">
        <v>0.67083333333333317</v>
      </c>
      <c r="V88" s="526">
        <v>7</v>
      </c>
      <c r="W88" s="536">
        <f t="shared" si="60"/>
        <v>9.9999999999999645</v>
      </c>
      <c r="X88" s="104"/>
      <c r="Y88" s="104"/>
      <c r="Z88" s="105"/>
      <c r="AA88" s="105"/>
      <c r="AB88" s="897"/>
      <c r="AC88" s="897"/>
      <c r="AD88" s="524"/>
      <c r="AE88" s="524"/>
      <c r="AF88" s="97">
        <f>N88-K88</f>
        <v>-345.83999999999583</v>
      </c>
      <c r="AG88" s="528">
        <f>N88/K88</f>
        <v>0.76944000000000279</v>
      </c>
      <c r="AH88" s="912"/>
    </row>
    <row r="89" spans="1:34" ht="19.2" customHeight="1">
      <c r="A89" s="921"/>
      <c r="B89" s="170" t="s">
        <v>238</v>
      </c>
      <c r="C89" s="532"/>
      <c r="D89" s="88" t="s">
        <v>145</v>
      </c>
      <c r="E89" s="89"/>
      <c r="F89" s="205">
        <v>43.14</v>
      </c>
      <c r="G89" s="176">
        <v>276</v>
      </c>
      <c r="H89" s="140">
        <f t="shared" si="54"/>
        <v>11906.64</v>
      </c>
      <c r="I89" s="526">
        <v>1</v>
      </c>
      <c r="J89" s="157">
        <v>17</v>
      </c>
      <c r="K89" s="107">
        <v>1500</v>
      </c>
      <c r="L89" s="142">
        <v>88.235294117647058</v>
      </c>
      <c r="M89" s="534">
        <v>17</v>
      </c>
      <c r="N89" s="107">
        <f t="shared" si="55"/>
        <v>1273.8461538461584</v>
      </c>
      <c r="O89" s="257">
        <f t="shared" si="56"/>
        <v>74.932126696832839</v>
      </c>
      <c r="P89" s="105">
        <f t="shared" si="63"/>
        <v>0</v>
      </c>
      <c r="Q89" s="143">
        <f t="shared" si="64"/>
        <v>-13.303167420814219</v>
      </c>
      <c r="R89" s="262">
        <f t="shared" si="65"/>
        <v>0.84923076923077223</v>
      </c>
      <c r="S89" s="912"/>
      <c r="T89" s="232">
        <v>0.67499999999999982</v>
      </c>
      <c r="U89" s="232">
        <v>0.68402777777777757</v>
      </c>
      <c r="V89" s="526">
        <v>6</v>
      </c>
      <c r="W89" s="536">
        <f t="shared" si="60"/>
        <v>12.999999999999954</v>
      </c>
      <c r="X89" s="104"/>
      <c r="Y89" s="104"/>
      <c r="Z89" s="105"/>
      <c r="AA89" s="105"/>
      <c r="AB89" s="897"/>
      <c r="AC89" s="897"/>
      <c r="AD89" s="524"/>
      <c r="AE89" s="524"/>
      <c r="AF89" s="97">
        <f>N89-K89</f>
        <v>-226.15384615384164</v>
      </c>
      <c r="AG89" s="528">
        <f>N89/K89</f>
        <v>0.84923076923077223</v>
      </c>
      <c r="AH89" s="912"/>
    </row>
    <row r="90" spans="1:34" ht="19.2" customHeight="1">
      <c r="A90" s="921"/>
      <c r="B90" s="170" t="s">
        <v>239</v>
      </c>
      <c r="C90" s="532"/>
      <c r="D90" s="88" t="s">
        <v>136</v>
      </c>
      <c r="E90" s="89"/>
      <c r="F90" s="205">
        <v>44.3</v>
      </c>
      <c r="G90" s="91">
        <v>141.6</v>
      </c>
      <c r="H90" s="140">
        <f t="shared" si="54"/>
        <v>6272.8799999999992</v>
      </c>
      <c r="I90" s="264"/>
      <c r="J90" s="157">
        <v>18</v>
      </c>
      <c r="K90" s="107">
        <v>1565</v>
      </c>
      <c r="L90" s="142">
        <v>86.944444444444443</v>
      </c>
      <c r="M90" s="534">
        <v>18</v>
      </c>
      <c r="N90" s="107">
        <f t="shared" si="55"/>
        <v>1213.7142857142899</v>
      </c>
      <c r="O90" s="257">
        <f t="shared" si="56"/>
        <v>67.428571428571658</v>
      </c>
      <c r="P90" s="105">
        <f t="shared" si="63"/>
        <v>0</v>
      </c>
      <c r="Q90" s="143">
        <f t="shared" si="64"/>
        <v>-19.515873015872785</v>
      </c>
      <c r="R90" s="262">
        <f t="shared" si="65"/>
        <v>0.77553628480146319</v>
      </c>
      <c r="S90" s="912"/>
      <c r="T90" s="232">
        <v>0.68819444444444422</v>
      </c>
      <c r="U90" s="232">
        <v>0.69305555555555531</v>
      </c>
      <c r="V90" s="526">
        <v>6</v>
      </c>
      <c r="W90" s="536">
        <f t="shared" si="60"/>
        <v>6.9999999999999751</v>
      </c>
      <c r="X90" s="265"/>
      <c r="Y90" s="265"/>
      <c r="Z90" s="105"/>
      <c r="AA90" s="105"/>
      <c r="AB90" s="897"/>
      <c r="AC90" s="897"/>
      <c r="AD90" s="524"/>
      <c r="AE90" s="524"/>
      <c r="AF90" s="97">
        <f t="shared" si="61"/>
        <v>-351.28571428571013</v>
      </c>
      <c r="AG90" s="528">
        <f t="shared" si="62"/>
        <v>0.77553628480146319</v>
      </c>
      <c r="AH90" s="912"/>
    </row>
    <row r="91" spans="1:34" ht="19.2" customHeight="1">
      <c r="A91" s="921"/>
      <c r="B91" s="170" t="s">
        <v>239</v>
      </c>
      <c r="C91" s="532"/>
      <c r="D91" s="88" t="s">
        <v>137</v>
      </c>
      <c r="E91" s="89"/>
      <c r="F91" s="205">
        <v>49.91</v>
      </c>
      <c r="G91" s="91">
        <v>315.70000000000005</v>
      </c>
      <c r="H91" s="140">
        <f t="shared" si="54"/>
        <v>15756.587000000001</v>
      </c>
      <c r="I91" s="266"/>
      <c r="J91" s="157">
        <v>17</v>
      </c>
      <c r="K91" s="107">
        <v>1565</v>
      </c>
      <c r="L91" s="142">
        <v>92.058823529411768</v>
      </c>
      <c r="M91" s="534">
        <v>17</v>
      </c>
      <c r="N91" s="107">
        <f t="shared" si="55"/>
        <v>1262.8000000000047</v>
      </c>
      <c r="O91" s="257">
        <f t="shared" si="56"/>
        <v>74.282352941176754</v>
      </c>
      <c r="P91" s="105">
        <f t="shared" si="63"/>
        <v>0</v>
      </c>
      <c r="Q91" s="143">
        <f t="shared" si="64"/>
        <v>-17.776470588235014</v>
      </c>
      <c r="R91" s="262">
        <f t="shared" si="65"/>
        <v>0.80690095846645671</v>
      </c>
      <c r="S91" s="913"/>
      <c r="T91" s="232">
        <v>0.69791666666666641</v>
      </c>
      <c r="U91" s="232">
        <v>0.70833333333333304</v>
      </c>
      <c r="V91" s="526">
        <v>7</v>
      </c>
      <c r="W91" s="536">
        <f t="shared" si="60"/>
        <v>14.999999999999947</v>
      </c>
      <c r="X91" s="177"/>
      <c r="Y91" s="177"/>
      <c r="Z91" s="105"/>
      <c r="AA91" s="105"/>
      <c r="AB91" s="897"/>
      <c r="AC91" s="897"/>
      <c r="AD91" s="524"/>
      <c r="AE91" s="524"/>
      <c r="AF91" s="97">
        <f t="shared" si="61"/>
        <v>-302.19999999999527</v>
      </c>
      <c r="AG91" s="528">
        <f t="shared" si="62"/>
        <v>0.80690095846645671</v>
      </c>
      <c r="AH91" s="913"/>
    </row>
    <row r="92" spans="1:34" ht="19.2" customHeight="1">
      <c r="A92" s="921"/>
      <c r="B92" s="170">
        <v>0</v>
      </c>
      <c r="C92" s="53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526"/>
      <c r="W92" s="536">
        <f t="shared" si="60"/>
        <v>0</v>
      </c>
      <c r="X92" s="254"/>
      <c r="Y92" s="254"/>
      <c r="Z92" s="189"/>
      <c r="AA92" s="189"/>
      <c r="AB92" s="897"/>
      <c r="AC92" s="897"/>
      <c r="AD92" s="524"/>
      <c r="AE92" s="524"/>
      <c r="AF92" s="97">
        <f t="shared" si="61"/>
        <v>0</v>
      </c>
      <c r="AG92" s="528" t="e">
        <f t="shared" si="62"/>
        <v>#DIV/0!</v>
      </c>
      <c r="AH92" s="913"/>
    </row>
    <row r="93" spans="1:34" ht="19.2" customHeight="1">
      <c r="A93" s="921"/>
      <c r="B93" s="538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34"/>
      <c r="N93" s="107"/>
      <c r="O93" s="142"/>
      <c r="P93" s="105"/>
      <c r="Q93" s="143"/>
      <c r="R93" s="525"/>
      <c r="S93" s="922"/>
      <c r="T93" s="270"/>
      <c r="U93" s="270"/>
      <c r="V93" s="538"/>
      <c r="W93" s="536">
        <f t="shared" si="60"/>
        <v>0</v>
      </c>
      <c r="X93" s="271"/>
      <c r="Y93" s="271"/>
      <c r="Z93" s="189"/>
      <c r="AA93" s="189"/>
      <c r="AB93" s="897"/>
      <c r="AC93" s="897"/>
      <c r="AD93" s="524"/>
      <c r="AE93" s="524"/>
      <c r="AF93" s="97">
        <f t="shared" si="61"/>
        <v>0</v>
      </c>
      <c r="AG93" s="528" t="e">
        <f t="shared" si="62"/>
        <v>#DIV/0!</v>
      </c>
      <c r="AH93" s="913"/>
    </row>
    <row r="94" spans="1:34" ht="19.2" customHeight="1">
      <c r="A94" s="921"/>
      <c r="B94" s="538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25"/>
      <c r="S94" s="922"/>
      <c r="T94" s="270"/>
      <c r="U94" s="270"/>
      <c r="V94" s="538"/>
      <c r="W94" s="536">
        <f>(U94-T94)*24*60</f>
        <v>0</v>
      </c>
      <c r="X94" s="271"/>
      <c r="Y94" s="271"/>
      <c r="Z94" s="189"/>
      <c r="AA94" s="189"/>
      <c r="AB94" s="897"/>
      <c r="AC94" s="897"/>
      <c r="AD94" s="524"/>
      <c r="AE94" s="524"/>
      <c r="AF94" s="97">
        <f t="shared" si="61"/>
        <v>0</v>
      </c>
      <c r="AG94" s="528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686</v>
      </c>
      <c r="D95" s="893" t="s">
        <v>674</v>
      </c>
      <c r="E95" s="893"/>
      <c r="F95" s="121"/>
      <c r="G95" s="122"/>
      <c r="H95" s="275"/>
      <c r="I95" s="163"/>
      <c r="J95" s="276">
        <v>17.111111111111111</v>
      </c>
      <c r="K95" s="276">
        <v>1577.7777777777778</v>
      </c>
      <c r="L95" s="277">
        <v>94.854226020892682</v>
      </c>
      <c r="M95" s="276">
        <f t="shared" ref="M95:O95" si="66">AVERAGE(M83:M94)</f>
        <v>17.111111111111111</v>
      </c>
      <c r="N95" s="276">
        <f t="shared" si="66"/>
        <v>1337.0040494770942</v>
      </c>
      <c r="O95" s="277">
        <f t="shared" si="66"/>
        <v>80.896432684804466</v>
      </c>
      <c r="P95" s="278">
        <f>M95-J95</f>
        <v>0</v>
      </c>
      <c r="Q95" s="279">
        <f t="shared" ref="Q95:Q101" si="67">O95-L95</f>
        <v>-13.957793336088216</v>
      </c>
      <c r="R95" s="280">
        <f>O95/L95</f>
        <v>0.85285006349623416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1"/>
        <v>-240.77372830068362</v>
      </c>
      <c r="AG95" s="529">
        <f t="shared" si="62"/>
        <v>0.84739693276717232</v>
      </c>
      <c r="AH95" s="913"/>
    </row>
    <row r="96" spans="1:34" ht="19.2" customHeight="1">
      <c r="A96" s="923" t="s">
        <v>687</v>
      </c>
      <c r="B96" s="526" t="s">
        <v>242</v>
      </c>
      <c r="C96" s="155"/>
      <c r="D96" s="156" t="s">
        <v>173</v>
      </c>
      <c r="E96" s="89"/>
      <c r="F96" s="90">
        <v>69.260000000000005</v>
      </c>
      <c r="G96" s="91">
        <v>1357.8</v>
      </c>
      <c r="H96" s="92">
        <f t="shared" ref="H96:H105" si="68">F96*G96</f>
        <v>94041.228000000003</v>
      </c>
      <c r="I96" s="526"/>
      <c r="J96" s="94">
        <v>20</v>
      </c>
      <c r="K96" s="91">
        <v>1385</v>
      </c>
      <c r="L96" s="95">
        <v>69.25</v>
      </c>
      <c r="M96" s="537">
        <v>20</v>
      </c>
      <c r="N96" s="91">
        <f t="shared" ref="N96:N101" si="69">G96/W96*60</f>
        <v>1272.9374999999998</v>
      </c>
      <c r="O96" s="95">
        <f t="shared" ref="O96:O101" si="70">N96/M96</f>
        <v>63.646874999999987</v>
      </c>
      <c r="P96" s="97">
        <f t="shared" ref="P96:P101" si="71">M96-J96</f>
        <v>0</v>
      </c>
      <c r="Q96" s="98">
        <f t="shared" si="67"/>
        <v>-5.6031250000000128</v>
      </c>
      <c r="R96" s="528">
        <f t="shared" ref="R96:R101" si="72">O96/L96</f>
        <v>0.91908844765342945</v>
      </c>
      <c r="S96" s="912">
        <f>R108</f>
        <v>0.8916147837623436</v>
      </c>
      <c r="T96" s="101">
        <v>0.33333333333333331</v>
      </c>
      <c r="U96" s="101">
        <v>0.37777777777777777</v>
      </c>
      <c r="V96" s="524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897"/>
      <c r="AC96" s="897"/>
      <c r="AD96" s="524"/>
      <c r="AE96" s="524"/>
      <c r="AF96" s="105">
        <f t="shared" si="61"/>
        <v>-112.06250000000023</v>
      </c>
      <c r="AG96" s="525">
        <f t="shared" si="62"/>
        <v>0.91908844765342945</v>
      </c>
      <c r="AH96" s="896">
        <f>AG108</f>
        <v>0.89053387461063194</v>
      </c>
    </row>
    <row r="97" spans="1:34" s="290" customFormat="1" ht="19.2" customHeight="1">
      <c r="A97" s="923"/>
      <c r="B97" s="526" t="s">
        <v>238</v>
      </c>
      <c r="C97" s="281"/>
      <c r="D97" s="282" t="s">
        <v>175</v>
      </c>
      <c r="E97" s="109"/>
      <c r="F97" s="283">
        <v>29.113149847094796</v>
      </c>
      <c r="G97" s="284">
        <v>2698</v>
      </c>
      <c r="H97" s="285">
        <f t="shared" si="68"/>
        <v>78547.278287461755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1132.0279720279723</v>
      </c>
      <c r="O97" s="95">
        <f t="shared" si="70"/>
        <v>56.601398601398614</v>
      </c>
      <c r="P97" s="97">
        <f t="shared" si="71"/>
        <v>0</v>
      </c>
      <c r="Q97" s="98">
        <f t="shared" si="67"/>
        <v>-12.648601398601386</v>
      </c>
      <c r="R97" s="528">
        <f t="shared" si="72"/>
        <v>0.81734871626568395</v>
      </c>
      <c r="S97" s="912"/>
      <c r="T97" s="286">
        <v>0.39305555555555555</v>
      </c>
      <c r="U97" s="286">
        <v>0.49236111111111108</v>
      </c>
      <c r="V97" s="287">
        <v>22</v>
      </c>
      <c r="W97" s="146">
        <f t="shared" si="73"/>
        <v>142.99999999999997</v>
      </c>
      <c r="X97" s="104">
        <v>0.38194444444444442</v>
      </c>
      <c r="Y97" s="104">
        <v>0.3923611111111111</v>
      </c>
      <c r="Z97" s="105"/>
      <c r="AA97" s="105"/>
      <c r="AB97" s="897"/>
      <c r="AC97" s="897"/>
      <c r="AD97" s="287"/>
      <c r="AE97" s="287"/>
      <c r="AF97" s="288">
        <f t="shared" si="61"/>
        <v>-252.97202797202772</v>
      </c>
      <c r="AG97" s="289">
        <f t="shared" si="62"/>
        <v>0.81734871626568395</v>
      </c>
      <c r="AH97" s="896"/>
    </row>
    <row r="98" spans="1:34" s="293" customFormat="1" ht="19.2" customHeight="1">
      <c r="A98" s="923"/>
      <c r="B98" s="526" t="s">
        <v>239</v>
      </c>
      <c r="C98" s="108"/>
      <c r="D98" s="88" t="s">
        <v>174</v>
      </c>
      <c r="E98" s="138"/>
      <c r="F98" s="283">
        <v>68.88</v>
      </c>
      <c r="G98" s="107">
        <v>931</v>
      </c>
      <c r="H98" s="285">
        <f t="shared" si="68"/>
        <v>64127.28</v>
      </c>
      <c r="I98" s="524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1299.0697674418602</v>
      </c>
      <c r="O98" s="95">
        <f t="shared" si="70"/>
        <v>76.415868673050596</v>
      </c>
      <c r="P98" s="97">
        <f t="shared" si="71"/>
        <v>0</v>
      </c>
      <c r="Q98" s="98">
        <f t="shared" si="67"/>
        <v>-8.2900136798905777</v>
      </c>
      <c r="R98" s="528">
        <f t="shared" si="72"/>
        <v>0.90213178294573626</v>
      </c>
      <c r="S98" s="912"/>
      <c r="T98" s="101">
        <v>0.53263888888888877</v>
      </c>
      <c r="U98" s="101">
        <v>0.56249999999999989</v>
      </c>
      <c r="V98" s="524">
        <v>5</v>
      </c>
      <c r="W98" s="146">
        <f t="shared" si="73"/>
        <v>43.000000000000007</v>
      </c>
      <c r="X98" s="291"/>
      <c r="Y98" s="291"/>
      <c r="Z98" s="292"/>
      <c r="AA98" s="292"/>
      <c r="AB98" s="897"/>
      <c r="AC98" s="897"/>
      <c r="AD98" s="524"/>
      <c r="AE98" s="524"/>
      <c r="AF98" s="288">
        <f t="shared" si="61"/>
        <v>-140.93023255813978</v>
      </c>
      <c r="AG98" s="525">
        <f t="shared" si="62"/>
        <v>0.90213178294573626</v>
      </c>
      <c r="AH98" s="896"/>
    </row>
    <row r="99" spans="1:34" ht="19.2" customHeight="1">
      <c r="A99" s="923"/>
      <c r="B99" s="526" t="s">
        <v>241</v>
      </c>
      <c r="C99" s="136"/>
      <c r="D99" s="137" t="s">
        <v>164</v>
      </c>
      <c r="E99" s="138"/>
      <c r="F99" s="283">
        <v>51.44</v>
      </c>
      <c r="G99" s="107">
        <v>1044</v>
      </c>
      <c r="H99" s="285">
        <f t="shared" si="68"/>
        <v>53703.360000000001</v>
      </c>
      <c r="I99" s="524"/>
      <c r="J99" s="94">
        <v>20</v>
      </c>
      <c r="K99" s="91">
        <v>1440</v>
      </c>
      <c r="L99" s="95">
        <v>72</v>
      </c>
      <c r="M99" s="537">
        <v>20</v>
      </c>
      <c r="N99" s="91">
        <f t="shared" si="69"/>
        <v>1204.6153846153852</v>
      </c>
      <c r="O99" s="95">
        <f t="shared" si="70"/>
        <v>60.230769230769262</v>
      </c>
      <c r="P99" s="97">
        <f t="shared" si="71"/>
        <v>0</v>
      </c>
      <c r="Q99" s="98">
        <f t="shared" si="67"/>
        <v>-11.769230769230738</v>
      </c>
      <c r="R99" s="528">
        <f t="shared" si="72"/>
        <v>0.83653846153846201</v>
      </c>
      <c r="S99" s="912"/>
      <c r="T99" s="101">
        <v>0.56666666666666654</v>
      </c>
      <c r="U99" s="101">
        <v>0.60277777777777763</v>
      </c>
      <c r="V99" s="524">
        <v>6</v>
      </c>
      <c r="W99" s="146">
        <f t="shared" si="73"/>
        <v>51.999999999999972</v>
      </c>
      <c r="X99" s="254"/>
      <c r="Y99" s="254"/>
      <c r="Z99" s="189"/>
      <c r="AA99" s="189"/>
      <c r="AB99" s="897"/>
      <c r="AC99" s="897"/>
      <c r="AD99" s="524"/>
      <c r="AE99" s="524">
        <v>1</v>
      </c>
      <c r="AF99" s="288">
        <f t="shared" si="61"/>
        <v>-235.38461538461479</v>
      </c>
      <c r="AG99" s="289">
        <f t="shared" si="62"/>
        <v>0.8365384615384619</v>
      </c>
      <c r="AH99" s="896"/>
    </row>
    <row r="100" spans="1:34" s="293" customFormat="1" ht="19.2" customHeight="1">
      <c r="A100" s="923"/>
      <c r="B100" s="526" t="s">
        <v>242</v>
      </c>
      <c r="C100" s="108"/>
      <c r="D100" s="88" t="s">
        <v>190</v>
      </c>
      <c r="E100" s="138"/>
      <c r="F100" s="283">
        <v>59.54</v>
      </c>
      <c r="G100" s="107">
        <v>925</v>
      </c>
      <c r="H100" s="285">
        <f t="shared" si="68"/>
        <v>55074.5</v>
      </c>
      <c r="I100" s="524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1233.3333333333335</v>
      </c>
      <c r="O100" s="95">
        <f t="shared" si="70"/>
        <v>68.518518518518533</v>
      </c>
      <c r="P100" s="97">
        <f t="shared" si="71"/>
        <v>0</v>
      </c>
      <c r="Q100" s="98">
        <f t="shared" si="67"/>
        <v>-8.4259259259259096</v>
      </c>
      <c r="R100" s="528">
        <f t="shared" si="72"/>
        <v>0.89049338146811097</v>
      </c>
      <c r="S100" s="912"/>
      <c r="T100" s="286">
        <v>0.61805555555555536</v>
      </c>
      <c r="U100" s="286">
        <v>0.64930555555555536</v>
      </c>
      <c r="V100" s="287">
        <v>22</v>
      </c>
      <c r="W100" s="146">
        <f t="shared" si="73"/>
        <v>45</v>
      </c>
      <c r="X100" s="294">
        <v>0.6069444444444444</v>
      </c>
      <c r="Y100" s="294">
        <v>0.6166666666666667</v>
      </c>
      <c r="Z100" s="292"/>
      <c r="AA100" s="292"/>
      <c r="AB100" s="897"/>
      <c r="AC100" s="897"/>
      <c r="AD100" s="524"/>
      <c r="AE100" s="524"/>
      <c r="AF100" s="288">
        <f t="shared" si="61"/>
        <v>-151.66666666666652</v>
      </c>
      <c r="AG100" s="525">
        <f t="shared" si="62"/>
        <v>0.89049338146811086</v>
      </c>
      <c r="AH100" s="896"/>
    </row>
    <row r="101" spans="1:34" s="293" customFormat="1" ht="19.2" customHeight="1">
      <c r="A101" s="923"/>
      <c r="B101" s="526" t="s">
        <v>238</v>
      </c>
      <c r="C101" s="108"/>
      <c r="D101" s="137" t="s">
        <v>178</v>
      </c>
      <c r="E101" s="138"/>
      <c r="F101" s="283">
        <v>28.26</v>
      </c>
      <c r="G101" s="107">
        <v>1271</v>
      </c>
      <c r="H101" s="285">
        <f t="shared" si="68"/>
        <v>35918.46</v>
      </c>
      <c r="I101" s="524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1191.5625000000014</v>
      </c>
      <c r="O101" s="95">
        <f t="shared" si="70"/>
        <v>62.713815789473756</v>
      </c>
      <c r="P101" s="97">
        <f t="shared" si="71"/>
        <v>0</v>
      </c>
      <c r="Q101" s="98">
        <f t="shared" si="67"/>
        <v>-0.44407894736834663</v>
      </c>
      <c r="R101" s="528">
        <f t="shared" si="72"/>
        <v>0.99296875000000118</v>
      </c>
      <c r="S101" s="912"/>
      <c r="T101" s="286">
        <v>0.65416666666666645</v>
      </c>
      <c r="U101" s="101">
        <v>0.69861111111111085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897"/>
      <c r="AC101" s="897"/>
      <c r="AD101" s="524"/>
      <c r="AE101" s="524"/>
      <c r="AF101" s="288">
        <f t="shared" si="61"/>
        <v>-8.4374999999986358</v>
      </c>
      <c r="AG101" s="289">
        <f t="shared" si="62"/>
        <v>0.99296875000000118</v>
      </c>
      <c r="AH101" s="896"/>
    </row>
    <row r="102" spans="1:34" s="293" customFormat="1" ht="19.2" customHeight="1">
      <c r="A102" s="923"/>
      <c r="B102" s="526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26"/>
      <c r="J102" s="94"/>
      <c r="K102" s="91"/>
      <c r="L102" s="95"/>
      <c r="M102" s="157"/>
      <c r="N102" s="91"/>
      <c r="O102" s="95"/>
      <c r="P102" s="97"/>
      <c r="Q102" s="98"/>
      <c r="R102" s="528"/>
      <c r="S102" s="912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897"/>
      <c r="AC102" s="897"/>
      <c r="AD102" s="524"/>
      <c r="AE102" s="524"/>
      <c r="AF102" s="288">
        <f t="shared" si="61"/>
        <v>0</v>
      </c>
      <c r="AG102" s="525" t="e">
        <f t="shared" si="62"/>
        <v>#DIV/0!</v>
      </c>
      <c r="AH102" s="896"/>
    </row>
    <row r="103" spans="1:34" s="293" customFormat="1" ht="19.2" customHeight="1">
      <c r="A103" s="923"/>
      <c r="B103" s="526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28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524"/>
      <c r="AE103" s="524"/>
      <c r="AF103" s="105">
        <f t="shared" si="61"/>
        <v>0</v>
      </c>
      <c r="AG103" s="525" t="e">
        <f t="shared" si="62"/>
        <v>#DIV/0!</v>
      </c>
      <c r="AH103" s="896"/>
    </row>
    <row r="104" spans="1:34" s="293" customFormat="1" ht="19.2" customHeight="1">
      <c r="A104" s="923"/>
      <c r="B104" s="52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28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524"/>
      <c r="AE104" s="524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52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28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524"/>
      <c r="AE105" s="524"/>
      <c r="AF105" s="105">
        <f t="shared" si="61"/>
        <v>0</v>
      </c>
      <c r="AG105" s="52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28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524"/>
      <c r="AE106" s="524"/>
      <c r="AF106" s="105">
        <f t="shared" si="61"/>
        <v>0</v>
      </c>
      <c r="AG106" s="52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25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524"/>
      <c r="AE107" s="524"/>
      <c r="AF107" s="292"/>
      <c r="AG107" s="525"/>
      <c r="AH107" s="896"/>
    </row>
    <row r="108" spans="1:34" ht="19.2" customHeight="1">
      <c r="A108" s="923"/>
      <c r="B108" s="170">
        <v>0</v>
      </c>
      <c r="C108" s="160" t="s">
        <v>688</v>
      </c>
      <c r="D108" s="893" t="s">
        <v>674</v>
      </c>
      <c r="E108" s="893"/>
      <c r="F108" s="301"/>
      <c r="G108" s="126"/>
      <c r="H108" s="162"/>
      <c r="I108" s="163"/>
      <c r="J108" s="126">
        <v>19</v>
      </c>
      <c r="K108" s="126">
        <v>1372.5</v>
      </c>
      <c r="L108" s="164">
        <v>72.551370255704612</v>
      </c>
      <c r="M108" s="126">
        <f t="shared" ref="M108:O108" si="74">AVERAGE(M96:M107)</f>
        <v>19</v>
      </c>
      <c r="N108" s="126">
        <f t="shared" si="74"/>
        <v>1222.2577429030923</v>
      </c>
      <c r="O108" s="164">
        <f t="shared" si="74"/>
        <v>64.687874302201791</v>
      </c>
      <c r="P108" s="105">
        <f t="shared" ref="P108:P116" si="75">M108-J108</f>
        <v>0</v>
      </c>
      <c r="Q108" s="143">
        <f t="shared" ref="Q108:Q116" si="76">O108-L108</f>
        <v>-7.8634959535028202</v>
      </c>
      <c r="R108" s="165">
        <f t="shared" ref="R108:R116" si="77">O108/L108</f>
        <v>0.8916147837623436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0</v>
      </c>
      <c r="AE108" s="167">
        <f>SUM(AE96:AE107)</f>
        <v>1</v>
      </c>
      <c r="AF108" s="105">
        <f t="shared" si="61"/>
        <v>-150.24225709690768</v>
      </c>
      <c r="AG108" s="525">
        <f t="shared" si="62"/>
        <v>0.89053387461063194</v>
      </c>
      <c r="AH108" s="896"/>
    </row>
    <row r="109" spans="1:34" ht="19.2" customHeight="1">
      <c r="A109" s="914" t="s">
        <v>689</v>
      </c>
      <c r="B109" s="526" t="s">
        <v>240</v>
      </c>
      <c r="C109" s="532"/>
      <c r="D109" s="302" t="s">
        <v>182</v>
      </c>
      <c r="E109" s="89"/>
      <c r="F109" s="90">
        <v>29.965493443754308</v>
      </c>
      <c r="G109" s="91">
        <v>1659</v>
      </c>
      <c r="H109" s="92">
        <f t="shared" ref="H109:H119" si="78">F109*G109</f>
        <v>49712.753623188401</v>
      </c>
      <c r="I109" s="526"/>
      <c r="J109" s="94">
        <v>18</v>
      </c>
      <c r="K109" s="91">
        <v>1200</v>
      </c>
      <c r="L109" s="95">
        <v>66.666666666666671</v>
      </c>
      <c r="M109" s="537">
        <v>18</v>
      </c>
      <c r="N109" s="91">
        <f t="shared" ref="N109:N116" si="79">G109/W109*60</f>
        <v>1106</v>
      </c>
      <c r="O109" s="95">
        <f t="shared" ref="O109:O116" si="80">N109/M109</f>
        <v>61.444444444444443</v>
      </c>
      <c r="P109" s="97">
        <f t="shared" si="75"/>
        <v>0</v>
      </c>
      <c r="Q109" s="98">
        <f t="shared" si="76"/>
        <v>-5.2222222222222285</v>
      </c>
      <c r="R109" s="528">
        <f t="shared" si="77"/>
        <v>0.92166666666666652</v>
      </c>
      <c r="S109" s="917">
        <f>R121</f>
        <v>0.8916185497913145</v>
      </c>
      <c r="T109" s="303">
        <v>0.5</v>
      </c>
      <c r="U109" s="303">
        <v>0.5625</v>
      </c>
      <c r="V109" s="304">
        <v>5</v>
      </c>
      <c r="W109" s="536">
        <f t="shared" si="73"/>
        <v>90</v>
      </c>
      <c r="X109" s="104"/>
      <c r="Y109" s="104"/>
      <c r="Z109" s="105"/>
      <c r="AA109" s="105"/>
      <c r="AB109" s="897"/>
      <c r="AC109" s="897"/>
      <c r="AD109" s="524"/>
      <c r="AE109" s="524"/>
      <c r="AF109" s="97">
        <f t="shared" si="61"/>
        <v>-94</v>
      </c>
      <c r="AG109" s="190">
        <f t="shared" si="62"/>
        <v>0.92166666666666663</v>
      </c>
      <c r="AH109" s="896">
        <f>AG121</f>
        <v>0.88366296020034729</v>
      </c>
    </row>
    <row r="110" spans="1:34" ht="19.2" customHeight="1">
      <c r="A110" s="915"/>
      <c r="B110" s="526" t="s">
        <v>241</v>
      </c>
      <c r="C110" s="249"/>
      <c r="D110" s="88" t="s">
        <v>183</v>
      </c>
      <c r="E110" s="251"/>
      <c r="F110" s="90">
        <v>56.43</v>
      </c>
      <c r="G110" s="248">
        <v>790</v>
      </c>
      <c r="H110" s="92">
        <f t="shared" si="78"/>
        <v>44579.7</v>
      </c>
      <c r="I110" s="526"/>
      <c r="J110" s="94">
        <v>21</v>
      </c>
      <c r="K110" s="91">
        <v>1385</v>
      </c>
      <c r="L110" s="95">
        <v>65.952380952380949</v>
      </c>
      <c r="M110" s="537">
        <v>21</v>
      </c>
      <c r="N110" s="91">
        <f t="shared" si="79"/>
        <v>1184.9999999999995</v>
      </c>
      <c r="O110" s="95">
        <f t="shared" si="80"/>
        <v>56.428571428571409</v>
      </c>
      <c r="P110" s="97">
        <f t="shared" si="75"/>
        <v>0</v>
      </c>
      <c r="Q110" s="98">
        <f t="shared" si="76"/>
        <v>-9.5238095238095397</v>
      </c>
      <c r="R110" s="528">
        <f t="shared" si="77"/>
        <v>0.85559566787003583</v>
      </c>
      <c r="S110" s="903"/>
      <c r="T110" s="303">
        <v>0.56736111111111109</v>
      </c>
      <c r="U110" s="303">
        <v>0.59513888888888888</v>
      </c>
      <c r="V110" s="304">
        <v>7</v>
      </c>
      <c r="W110" s="536">
        <f t="shared" si="73"/>
        <v>40.000000000000014</v>
      </c>
      <c r="X110" s="265"/>
      <c r="Y110" s="265"/>
      <c r="Z110" s="105"/>
      <c r="AA110" s="105"/>
      <c r="AB110" s="897"/>
      <c r="AC110" s="897"/>
      <c r="AD110" s="524"/>
      <c r="AE110" s="524"/>
      <c r="AF110" s="97">
        <f t="shared" si="61"/>
        <v>-200.00000000000045</v>
      </c>
      <c r="AG110" s="190">
        <f t="shared" si="62"/>
        <v>0.85559566787003583</v>
      </c>
      <c r="AH110" s="896"/>
    </row>
    <row r="111" spans="1:34" ht="19.2" customHeight="1">
      <c r="A111" s="915"/>
      <c r="B111" s="526" t="s">
        <v>241</v>
      </c>
      <c r="C111" s="249"/>
      <c r="D111" s="250" t="s">
        <v>184</v>
      </c>
      <c r="E111" s="251"/>
      <c r="F111" s="90">
        <v>55.56</v>
      </c>
      <c r="G111" s="107">
        <v>842</v>
      </c>
      <c r="H111" s="92">
        <f t="shared" si="78"/>
        <v>46781.520000000004</v>
      </c>
      <c r="I111" s="524">
        <v>1</v>
      </c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1329.4736842105253</v>
      </c>
      <c r="O111" s="95">
        <f t="shared" si="80"/>
        <v>83.092105263157833</v>
      </c>
      <c r="P111" s="97">
        <f t="shared" si="75"/>
        <v>0</v>
      </c>
      <c r="Q111" s="98">
        <f t="shared" si="76"/>
        <v>-6.9078947368421666</v>
      </c>
      <c r="R111" s="528">
        <f t="shared" si="77"/>
        <v>0.92324561403508709</v>
      </c>
      <c r="S111" s="903"/>
      <c r="T111" s="303">
        <v>0.70833333333333337</v>
      </c>
      <c r="U111" s="303">
        <v>0.73472222222222228</v>
      </c>
      <c r="V111" s="304">
        <v>5</v>
      </c>
      <c r="W111" s="536">
        <f t="shared" si="73"/>
        <v>38.000000000000028</v>
      </c>
      <c r="X111" s="104"/>
      <c r="Y111" s="104"/>
      <c r="Z111" s="105"/>
      <c r="AA111" s="105"/>
      <c r="AB111" s="897"/>
      <c r="AC111" s="897"/>
      <c r="AD111" s="524"/>
      <c r="AE111" s="524"/>
      <c r="AF111" s="97">
        <f t="shared" si="61"/>
        <v>-110.52631578947467</v>
      </c>
      <c r="AG111" s="190">
        <f t="shared" si="62"/>
        <v>0.92324561403508709</v>
      </c>
      <c r="AH111" s="896"/>
    </row>
    <row r="112" spans="1:34" ht="19.2" customHeight="1">
      <c r="A112" s="915"/>
      <c r="B112" s="526" t="s">
        <v>241</v>
      </c>
      <c r="C112" s="249"/>
      <c r="D112" s="250" t="s">
        <v>185</v>
      </c>
      <c r="E112" s="138"/>
      <c r="F112" s="90">
        <v>58.17</v>
      </c>
      <c r="G112" s="107">
        <v>1055</v>
      </c>
      <c r="H112" s="92">
        <f t="shared" si="78"/>
        <v>61369.35</v>
      </c>
      <c r="I112" s="524"/>
      <c r="J112" s="94">
        <v>14</v>
      </c>
      <c r="K112" s="91">
        <v>1440</v>
      </c>
      <c r="L112" s="95">
        <v>102.85714285714286</v>
      </c>
      <c r="M112" s="537">
        <v>14</v>
      </c>
      <c r="N112" s="91">
        <f t="shared" si="79"/>
        <v>1291.836734693878</v>
      </c>
      <c r="O112" s="95">
        <f t="shared" si="80"/>
        <v>92.274052478134152</v>
      </c>
      <c r="P112" s="97">
        <f t="shared" si="75"/>
        <v>0</v>
      </c>
      <c r="Q112" s="98">
        <f t="shared" si="76"/>
        <v>-10.583090379008709</v>
      </c>
      <c r="R112" s="528">
        <f t="shared" si="77"/>
        <v>0.89710884353741538</v>
      </c>
      <c r="S112" s="903"/>
      <c r="T112" s="303">
        <v>0.73888888888888893</v>
      </c>
      <c r="U112" s="303">
        <v>0.7729166666666667</v>
      </c>
      <c r="V112" s="304">
        <v>6</v>
      </c>
      <c r="W112" s="536">
        <f t="shared" si="73"/>
        <v>48.999999999999986</v>
      </c>
      <c r="X112" s="291"/>
      <c r="Y112" s="291"/>
      <c r="Z112" s="105"/>
      <c r="AA112" s="105"/>
      <c r="AB112" s="897"/>
      <c r="AC112" s="897"/>
      <c r="AD112" s="524"/>
      <c r="AE112" s="524"/>
      <c r="AF112" s="97">
        <f t="shared" si="61"/>
        <v>-148.16326530612196</v>
      </c>
      <c r="AG112" s="190">
        <f t="shared" si="62"/>
        <v>0.89710884353741527</v>
      </c>
      <c r="AH112" s="896"/>
    </row>
    <row r="113" spans="1:34" s="293" customFormat="1" ht="19.2" customHeight="1">
      <c r="A113" s="915"/>
      <c r="B113" s="526" t="s">
        <v>241</v>
      </c>
      <c r="C113" s="249"/>
      <c r="D113" s="250" t="s">
        <v>186</v>
      </c>
      <c r="E113" s="138"/>
      <c r="F113" s="90">
        <v>54.09</v>
      </c>
      <c r="G113" s="107">
        <v>984</v>
      </c>
      <c r="H113" s="92">
        <f t="shared" si="78"/>
        <v>53224.560000000005</v>
      </c>
      <c r="I113" s="524"/>
      <c r="J113" s="94">
        <v>14</v>
      </c>
      <c r="K113" s="91">
        <v>1440</v>
      </c>
      <c r="L113" s="95">
        <v>102.85714285714286</v>
      </c>
      <c r="M113" s="534">
        <v>14</v>
      </c>
      <c r="N113" s="91">
        <f t="shared" si="79"/>
        <v>1312</v>
      </c>
      <c r="O113" s="95">
        <f t="shared" si="80"/>
        <v>93.714285714285708</v>
      </c>
      <c r="P113" s="97">
        <f t="shared" si="75"/>
        <v>0</v>
      </c>
      <c r="Q113" s="98">
        <f t="shared" si="76"/>
        <v>-9.142857142857153</v>
      </c>
      <c r="R113" s="528">
        <f t="shared" si="77"/>
        <v>0.91111111111111098</v>
      </c>
      <c r="S113" s="903"/>
      <c r="T113" s="303">
        <v>0.77777777777777779</v>
      </c>
      <c r="U113" s="303">
        <v>0.80902777777777779</v>
      </c>
      <c r="V113" s="304">
        <v>7</v>
      </c>
      <c r="W113" s="536">
        <f t="shared" si="73"/>
        <v>45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896"/>
    </row>
    <row r="114" spans="1:34" s="293" customFormat="1" ht="19.2" customHeight="1">
      <c r="A114" s="915"/>
      <c r="B114" s="526" t="s">
        <v>241</v>
      </c>
      <c r="C114" s="249"/>
      <c r="D114" s="137" t="s">
        <v>187</v>
      </c>
      <c r="E114" s="89"/>
      <c r="F114" s="90">
        <v>56.43</v>
      </c>
      <c r="G114" s="91">
        <v>786</v>
      </c>
      <c r="H114" s="92">
        <f t="shared" si="78"/>
        <v>44353.98</v>
      </c>
      <c r="I114" s="524"/>
      <c r="J114" s="94">
        <v>16</v>
      </c>
      <c r="K114" s="91">
        <v>1500</v>
      </c>
      <c r="L114" s="95">
        <v>93.75</v>
      </c>
      <c r="M114" s="534">
        <v>16</v>
      </c>
      <c r="N114" s="91">
        <f t="shared" si="79"/>
        <v>1309.9999999999989</v>
      </c>
      <c r="O114" s="95">
        <f t="shared" si="80"/>
        <v>81.874999999999929</v>
      </c>
      <c r="P114" s="97">
        <f t="shared" si="75"/>
        <v>0</v>
      </c>
      <c r="Q114" s="98">
        <f t="shared" si="76"/>
        <v>-11.875000000000071</v>
      </c>
      <c r="R114" s="528">
        <f t="shared" si="77"/>
        <v>0.87333333333333263</v>
      </c>
      <c r="S114" s="903"/>
      <c r="T114" s="303">
        <v>0.82430555555555551</v>
      </c>
      <c r="U114" s="303">
        <v>0.84930555555555554</v>
      </c>
      <c r="V114" s="304">
        <v>22</v>
      </c>
      <c r="W114" s="536">
        <f t="shared" si="73"/>
        <v>36.000000000000028</v>
      </c>
      <c r="X114" s="291">
        <v>0.81388888888888899</v>
      </c>
      <c r="Y114" s="291">
        <v>0.82361111111111107</v>
      </c>
      <c r="Z114" s="292"/>
      <c r="AA114" s="292"/>
      <c r="AB114" s="897"/>
      <c r="AC114" s="897"/>
      <c r="AD114" s="296"/>
      <c r="AE114" s="296"/>
      <c r="AF114" s="97">
        <f t="shared" si="61"/>
        <v>-190.00000000000114</v>
      </c>
      <c r="AG114" s="190">
        <f t="shared" si="62"/>
        <v>0.87333333333333263</v>
      </c>
      <c r="AH114" s="896"/>
    </row>
    <row r="115" spans="1:34" s="293" customFormat="1" ht="19.2" customHeight="1">
      <c r="A115" s="915"/>
      <c r="B115" s="526" t="s">
        <v>241</v>
      </c>
      <c r="C115" s="249"/>
      <c r="D115" s="137" t="s">
        <v>213</v>
      </c>
      <c r="E115" s="138"/>
      <c r="F115" s="90">
        <v>54.09</v>
      </c>
      <c r="G115" s="306">
        <v>1018</v>
      </c>
      <c r="H115" s="92">
        <f t="shared" si="78"/>
        <v>55063.62</v>
      </c>
      <c r="I115" s="524"/>
      <c r="J115" s="94">
        <v>19</v>
      </c>
      <c r="K115" s="91">
        <v>1440</v>
      </c>
      <c r="L115" s="95">
        <v>75.78947368421052</v>
      </c>
      <c r="M115" s="534">
        <v>19</v>
      </c>
      <c r="N115" s="91">
        <f t="shared" si="79"/>
        <v>1327.8260869565217</v>
      </c>
      <c r="O115" s="95">
        <f t="shared" si="80"/>
        <v>69.885583524027467</v>
      </c>
      <c r="P115" s="97">
        <f t="shared" si="75"/>
        <v>0</v>
      </c>
      <c r="Q115" s="98">
        <f t="shared" si="76"/>
        <v>-5.9038901601830531</v>
      </c>
      <c r="R115" s="528">
        <f t="shared" si="77"/>
        <v>0.92210144927536253</v>
      </c>
      <c r="S115" s="903"/>
      <c r="T115" s="303">
        <v>0.85416666666666663</v>
      </c>
      <c r="U115" s="303">
        <v>0.88611111111111107</v>
      </c>
      <c r="V115" s="304">
        <v>7</v>
      </c>
      <c r="W115" s="536">
        <f t="shared" si="73"/>
        <v>46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-112.17391304347825</v>
      </c>
      <c r="AG115" s="190">
        <f t="shared" si="62"/>
        <v>0.92210144927536231</v>
      </c>
      <c r="AH115" s="896"/>
    </row>
    <row r="116" spans="1:34" s="293" customFormat="1" ht="19.2" customHeight="1">
      <c r="A116" s="915"/>
      <c r="B116" s="526" t="s">
        <v>241</v>
      </c>
      <c r="C116" s="108"/>
      <c r="D116" s="137" t="s">
        <v>212</v>
      </c>
      <c r="E116" s="138"/>
      <c r="F116" s="90">
        <v>54.5</v>
      </c>
      <c r="G116" s="306">
        <v>407</v>
      </c>
      <c r="H116" s="92">
        <f t="shared" si="78"/>
        <v>22181.5</v>
      </c>
      <c r="I116" s="524"/>
      <c r="J116" s="94">
        <v>21</v>
      </c>
      <c r="K116" s="91">
        <v>1440</v>
      </c>
      <c r="L116" s="95">
        <v>68.571428571428569</v>
      </c>
      <c r="M116" s="534">
        <v>20</v>
      </c>
      <c r="N116" s="91">
        <f t="shared" si="79"/>
        <v>1109.9999999999959</v>
      </c>
      <c r="O116" s="95">
        <f t="shared" si="80"/>
        <v>55.499999999999794</v>
      </c>
      <c r="P116" s="97">
        <f t="shared" si="75"/>
        <v>-1</v>
      </c>
      <c r="Q116" s="98">
        <f t="shared" si="76"/>
        <v>-13.071428571428775</v>
      </c>
      <c r="R116" s="528">
        <f t="shared" si="77"/>
        <v>0.80937499999999707</v>
      </c>
      <c r="S116" s="903"/>
      <c r="T116" s="303">
        <v>0.89097222222222217</v>
      </c>
      <c r="U116" s="303">
        <v>0.90625</v>
      </c>
      <c r="V116" s="304">
        <v>7</v>
      </c>
      <c r="W116" s="536">
        <f t="shared" si="73"/>
        <v>22.000000000000082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-330.00000000000409</v>
      </c>
      <c r="AG116" s="190">
        <f t="shared" si="62"/>
        <v>0.77083333333333048</v>
      </c>
      <c r="AH116" s="896"/>
    </row>
    <row r="117" spans="1:34" s="293" customFormat="1" ht="19.2" customHeight="1">
      <c r="A117" s="915"/>
      <c r="B117" s="526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24"/>
      <c r="J117" s="94"/>
      <c r="K117" s="91"/>
      <c r="L117" s="95"/>
      <c r="M117" s="534"/>
      <c r="N117" s="91"/>
      <c r="O117" s="95"/>
      <c r="P117" s="97"/>
      <c r="Q117" s="98"/>
      <c r="R117" s="528"/>
      <c r="S117" s="903"/>
      <c r="T117" s="303"/>
      <c r="U117" s="303"/>
      <c r="V117" s="304"/>
      <c r="W117" s="536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52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24"/>
      <c r="J118" s="94"/>
      <c r="K118" s="91"/>
      <c r="L118" s="95"/>
      <c r="M118" s="534"/>
      <c r="N118" s="91"/>
      <c r="O118" s="95"/>
      <c r="P118" s="97"/>
      <c r="Q118" s="98"/>
      <c r="R118" s="528"/>
      <c r="S118" s="903"/>
      <c r="T118" s="303"/>
      <c r="U118" s="303"/>
      <c r="V118" s="304"/>
      <c r="W118" s="536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52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24"/>
      <c r="J119" s="94"/>
      <c r="K119" s="91"/>
      <c r="L119" s="95"/>
      <c r="M119" s="534"/>
      <c r="N119" s="91"/>
      <c r="O119" s="95"/>
      <c r="P119" s="97"/>
      <c r="Q119" s="98"/>
      <c r="R119" s="528"/>
      <c r="S119" s="903"/>
      <c r="T119" s="303"/>
      <c r="U119" s="303"/>
      <c r="V119" s="304"/>
      <c r="W119" s="536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52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24"/>
      <c r="J120" s="252"/>
      <c r="K120" s="308"/>
      <c r="L120" s="95"/>
      <c r="M120" s="534"/>
      <c r="N120" s="253"/>
      <c r="O120" s="300"/>
      <c r="P120" s="231"/>
      <c r="Q120" s="98"/>
      <c r="R120" s="528"/>
      <c r="S120" s="903"/>
      <c r="T120" s="303"/>
      <c r="U120" s="303"/>
      <c r="V120" s="304"/>
      <c r="W120" s="536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690</v>
      </c>
      <c r="D121" s="309" t="s">
        <v>674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17.25</v>
      </c>
      <c r="N121" s="276">
        <f t="shared" si="81"/>
        <v>1246.5170632326149</v>
      </c>
      <c r="O121" s="277">
        <f t="shared" si="81"/>
        <v>74.276755356577596</v>
      </c>
      <c r="P121" s="97">
        <f t="shared" ref="P121:P131" si="82">M121-J121</f>
        <v>-0.125</v>
      </c>
      <c r="Q121" s="98">
        <f t="shared" ref="Q121:Q131" si="83">O121-L121</f>
        <v>-9.0287740920439603</v>
      </c>
      <c r="R121" s="245">
        <f t="shared" ref="R121:R131" si="84">O121/L121</f>
        <v>0.8916185497913145</v>
      </c>
      <c r="S121" s="911"/>
      <c r="T121" s="232"/>
      <c r="U121" s="232"/>
      <c r="V121" s="91"/>
      <c r="W121" s="536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0</v>
      </c>
      <c r="AF121" s="97">
        <f>N121-K121</f>
        <v>-164.10793676738513</v>
      </c>
      <c r="AG121" s="190">
        <f>N121/K121</f>
        <v>0.88366296020034729</v>
      </c>
      <c r="AH121" s="896"/>
    </row>
    <row r="122" spans="1:34" ht="19.2" customHeight="1">
      <c r="A122" s="918" t="s">
        <v>691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905.2</v>
      </c>
      <c r="H122" s="92">
        <f t="shared" ref="H122:H132" si="85">F122*G122</f>
        <v>62694.152000000009</v>
      </c>
      <c r="I122" s="526"/>
      <c r="J122" s="94">
        <v>20</v>
      </c>
      <c r="K122" s="91">
        <v>1385</v>
      </c>
      <c r="L122" s="95">
        <v>69.25</v>
      </c>
      <c r="M122" s="537">
        <v>20</v>
      </c>
      <c r="N122" s="248">
        <f t="shared" ref="N122:N131" si="86">G122/W122*60</f>
        <v>1293.1428571428569</v>
      </c>
      <c r="O122" s="314">
        <f t="shared" ref="O122:O131" si="87">N122/M122</f>
        <v>64.657142857142844</v>
      </c>
      <c r="P122" s="168">
        <f t="shared" si="82"/>
        <v>0</v>
      </c>
      <c r="Q122" s="256">
        <f t="shared" si="83"/>
        <v>-4.5928571428571558</v>
      </c>
      <c r="R122" s="169">
        <f t="shared" si="84"/>
        <v>0.93367715317173783</v>
      </c>
      <c r="S122" s="912">
        <f>R134</f>
        <v>0.87680657938874906</v>
      </c>
      <c r="T122" s="232">
        <v>0.5</v>
      </c>
      <c r="U122" s="232">
        <v>0.52916666666666667</v>
      </c>
      <c r="V122" s="304">
        <v>5</v>
      </c>
      <c r="W122" s="536">
        <f t="shared" si="73"/>
        <v>42.000000000000014</v>
      </c>
      <c r="X122" s="104"/>
      <c r="Y122" s="104"/>
      <c r="Z122" s="105"/>
      <c r="AA122" s="105"/>
      <c r="AB122" s="897"/>
      <c r="AC122" s="897"/>
      <c r="AD122" s="524"/>
      <c r="AE122" s="524"/>
      <c r="AF122" s="97">
        <f t="shared" si="61"/>
        <v>-91.857142857143117</v>
      </c>
      <c r="AG122" s="528">
        <f t="shared" si="62"/>
        <v>0.93367715317173783</v>
      </c>
      <c r="AH122" s="911">
        <f>AG134</f>
        <v>0.8773539276782516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1549</v>
      </c>
      <c r="H123" s="92">
        <f t="shared" si="85"/>
        <v>90879.83</v>
      </c>
      <c r="I123" s="524"/>
      <c r="J123" s="94">
        <v>19</v>
      </c>
      <c r="K123" s="91">
        <v>1440</v>
      </c>
      <c r="L123" s="95">
        <v>75.78947368421052</v>
      </c>
      <c r="M123" s="534">
        <v>19</v>
      </c>
      <c r="N123" s="107">
        <f t="shared" si="86"/>
        <v>1327.7142857142844</v>
      </c>
      <c r="O123" s="142">
        <f t="shared" si="87"/>
        <v>69.879699248120232</v>
      </c>
      <c r="P123" s="105">
        <f t="shared" si="82"/>
        <v>0</v>
      </c>
      <c r="Q123" s="143">
        <f t="shared" si="83"/>
        <v>-5.909774436090288</v>
      </c>
      <c r="R123" s="525">
        <f t="shared" si="84"/>
        <v>0.92202380952380869</v>
      </c>
      <c r="S123" s="912"/>
      <c r="T123" s="232">
        <v>0.53402777777777777</v>
      </c>
      <c r="U123" s="232">
        <v>0.58263888888888893</v>
      </c>
      <c r="V123" s="304">
        <v>7</v>
      </c>
      <c r="W123" s="536">
        <f t="shared" si="73"/>
        <v>70.000000000000071</v>
      </c>
      <c r="X123" s="104"/>
      <c r="Y123" s="104"/>
      <c r="Z123" s="105"/>
      <c r="AA123" s="105"/>
      <c r="AB123" s="897"/>
      <c r="AC123" s="897"/>
      <c r="AD123" s="524"/>
      <c r="AE123" s="524"/>
      <c r="AF123" s="97">
        <f t="shared" si="61"/>
        <v>-112.28571428571558</v>
      </c>
      <c r="AG123" s="528">
        <f t="shared" si="62"/>
        <v>0.92202380952380858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2024</v>
      </c>
      <c r="H124" s="92">
        <f t="shared" si="85"/>
        <v>120468.48000000001</v>
      </c>
      <c r="I124" s="315"/>
      <c r="J124" s="94">
        <v>21</v>
      </c>
      <c r="K124" s="91">
        <v>1385</v>
      </c>
      <c r="L124" s="95">
        <v>65.952380952380949</v>
      </c>
      <c r="M124" s="537">
        <v>21</v>
      </c>
      <c r="N124" s="248">
        <f t="shared" si="86"/>
        <v>1265.0000000000005</v>
      </c>
      <c r="O124" s="314">
        <f t="shared" si="87"/>
        <v>60.238095238095262</v>
      </c>
      <c r="P124" s="168">
        <f t="shared" si="82"/>
        <v>0</v>
      </c>
      <c r="Q124" s="256">
        <f t="shared" si="83"/>
        <v>-5.7142857142856869</v>
      </c>
      <c r="R124" s="169">
        <f t="shared" si="84"/>
        <v>0.91335740072202209</v>
      </c>
      <c r="S124" s="919"/>
      <c r="T124" s="232">
        <v>0.59791666666666665</v>
      </c>
      <c r="U124" s="232">
        <v>0.6645833333333333</v>
      </c>
      <c r="V124" s="304">
        <v>22</v>
      </c>
      <c r="W124" s="536">
        <f t="shared" si="73"/>
        <v>95.999999999999972</v>
      </c>
      <c r="X124" s="265">
        <v>0.58680555555555558</v>
      </c>
      <c r="Y124" s="265">
        <v>0.59722222222222221</v>
      </c>
      <c r="Z124" s="105"/>
      <c r="AA124" s="105"/>
      <c r="AB124" s="897"/>
      <c r="AC124" s="897"/>
      <c r="AD124" s="524"/>
      <c r="AE124" s="524"/>
      <c r="AF124" s="168">
        <f t="shared" si="61"/>
        <v>-119.99999999999955</v>
      </c>
      <c r="AG124" s="169">
        <f t="shared" si="62"/>
        <v>0.91335740072202198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1134</v>
      </c>
      <c r="H125" s="92">
        <f t="shared" si="85"/>
        <v>64399.86</v>
      </c>
      <c r="I125" s="526"/>
      <c r="J125" s="94">
        <v>18</v>
      </c>
      <c r="K125" s="91">
        <v>1636</v>
      </c>
      <c r="L125" s="95">
        <v>90.888888888888886</v>
      </c>
      <c r="M125" s="537">
        <v>18</v>
      </c>
      <c r="N125" s="248">
        <f t="shared" si="86"/>
        <v>1388.5714285714289</v>
      </c>
      <c r="O125" s="314">
        <f t="shared" si="87"/>
        <v>77.142857142857167</v>
      </c>
      <c r="P125" s="168">
        <f t="shared" si="82"/>
        <v>0</v>
      </c>
      <c r="Q125" s="256">
        <f t="shared" si="83"/>
        <v>-13.746031746031719</v>
      </c>
      <c r="R125" s="169">
        <f t="shared" si="84"/>
        <v>0.84876004191407639</v>
      </c>
      <c r="S125" s="919"/>
      <c r="T125" s="232">
        <v>0.70833333333333337</v>
      </c>
      <c r="U125" s="232">
        <v>0.74236111111111114</v>
      </c>
      <c r="V125" s="304">
        <v>4</v>
      </c>
      <c r="W125" s="536">
        <f t="shared" si="73"/>
        <v>48.999999999999986</v>
      </c>
      <c r="X125" s="116"/>
      <c r="Y125" s="116"/>
      <c r="Z125" s="105"/>
      <c r="AA125" s="105"/>
      <c r="AB125" s="897"/>
      <c r="AC125" s="897"/>
      <c r="AD125" s="524"/>
      <c r="AE125" s="524"/>
      <c r="AF125" s="97">
        <f t="shared" si="61"/>
        <v>-247.4285714285711</v>
      </c>
      <c r="AG125" s="528">
        <f t="shared" si="62"/>
        <v>0.84876004191407639</v>
      </c>
      <c r="AH125" s="913"/>
    </row>
    <row r="126" spans="1:34" ht="19.2" customHeight="1">
      <c r="A126" s="918"/>
      <c r="B126" s="199" t="s">
        <v>241</v>
      </c>
      <c r="C126" s="524"/>
      <c r="D126" s="317" t="s">
        <v>194</v>
      </c>
      <c r="E126" s="251"/>
      <c r="F126" s="90">
        <v>56.87</v>
      </c>
      <c r="G126" s="107">
        <v>972</v>
      </c>
      <c r="H126" s="92">
        <f t="shared" si="85"/>
        <v>55277.64</v>
      </c>
      <c r="I126" s="524"/>
      <c r="J126" s="94">
        <v>18</v>
      </c>
      <c r="K126" s="91">
        <v>1636</v>
      </c>
      <c r="L126" s="95">
        <v>90.888888888888886</v>
      </c>
      <c r="M126" s="534">
        <v>18</v>
      </c>
      <c r="N126" s="107">
        <f t="shared" si="86"/>
        <v>1356.2790697674418</v>
      </c>
      <c r="O126" s="142">
        <f t="shared" si="87"/>
        <v>75.348837209302317</v>
      </c>
      <c r="P126" s="105">
        <f t="shared" si="82"/>
        <v>0</v>
      </c>
      <c r="Q126" s="143">
        <f t="shared" si="83"/>
        <v>-15.540051679586568</v>
      </c>
      <c r="R126" s="525">
        <f t="shared" si="84"/>
        <v>0.82902143628816738</v>
      </c>
      <c r="S126" s="919"/>
      <c r="T126" s="232">
        <v>0.74652777777777779</v>
      </c>
      <c r="U126" s="232">
        <v>0.77638888888888891</v>
      </c>
      <c r="V126" s="304">
        <v>6</v>
      </c>
      <c r="W126" s="536">
        <f t="shared" si="73"/>
        <v>43.000000000000007</v>
      </c>
      <c r="X126" s="116"/>
      <c r="Y126" s="116"/>
      <c r="Z126" s="105"/>
      <c r="AA126" s="105"/>
      <c r="AB126" s="897"/>
      <c r="AC126" s="897"/>
      <c r="AD126" s="524"/>
      <c r="AE126" s="524"/>
      <c r="AF126" s="168">
        <f t="shared" si="61"/>
        <v>-279.7209302325582</v>
      </c>
      <c r="AG126" s="169">
        <f t="shared" si="62"/>
        <v>0.82902143628816738</v>
      </c>
      <c r="AH126" s="913"/>
    </row>
    <row r="127" spans="1:34" ht="19.2" customHeight="1">
      <c r="A127" s="918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428</v>
      </c>
      <c r="H127" s="92">
        <f t="shared" si="85"/>
        <v>20372.8</v>
      </c>
      <c r="I127" s="296"/>
      <c r="J127" s="94">
        <v>19</v>
      </c>
      <c r="K127" s="91">
        <v>1440</v>
      </c>
      <c r="L127" s="95">
        <v>75.78947368421052</v>
      </c>
      <c r="M127" s="537">
        <v>19</v>
      </c>
      <c r="N127" s="107">
        <f t="shared" si="86"/>
        <v>1116.5217391304386</v>
      </c>
      <c r="O127" s="142">
        <f t="shared" si="87"/>
        <v>58.764302059496771</v>
      </c>
      <c r="P127" s="105">
        <f t="shared" si="82"/>
        <v>0</v>
      </c>
      <c r="Q127" s="143">
        <f t="shared" si="83"/>
        <v>-17.025171624713749</v>
      </c>
      <c r="R127" s="525">
        <f t="shared" si="84"/>
        <v>0.77536231884058249</v>
      </c>
      <c r="S127" s="919"/>
      <c r="T127" s="232">
        <v>0.79166666666666663</v>
      </c>
      <c r="U127" s="232">
        <v>0.8076388888888888</v>
      </c>
      <c r="V127" s="526">
        <v>22</v>
      </c>
      <c r="W127" s="536">
        <f t="shared" si="73"/>
        <v>22.999999999999918</v>
      </c>
      <c r="X127" s="116">
        <v>0.78055555555555556</v>
      </c>
      <c r="Y127" s="116">
        <v>0.79027777777777775</v>
      </c>
      <c r="Z127" s="105"/>
      <c r="AA127" s="105"/>
      <c r="AB127" s="897"/>
      <c r="AC127" s="897"/>
      <c r="AD127" s="524"/>
      <c r="AE127" s="524"/>
      <c r="AF127" s="168">
        <f t="shared" si="61"/>
        <v>-323.47826086956138</v>
      </c>
      <c r="AG127" s="169">
        <f t="shared" si="62"/>
        <v>0.77536231884058238</v>
      </c>
      <c r="AH127" s="913"/>
    </row>
    <row r="128" spans="1:34" ht="19.2" customHeight="1">
      <c r="A128" s="918"/>
      <c r="B128" s="199" t="s">
        <v>242</v>
      </c>
      <c r="C128" s="223"/>
      <c r="D128" s="110" t="s">
        <v>166</v>
      </c>
      <c r="E128" s="138"/>
      <c r="F128" s="90">
        <v>53.76</v>
      </c>
      <c r="G128" s="107">
        <v>402.59999999999997</v>
      </c>
      <c r="H128" s="92">
        <f t="shared" si="85"/>
        <v>21643.775999999998</v>
      </c>
      <c r="I128" s="524"/>
      <c r="J128" s="94">
        <v>16</v>
      </c>
      <c r="K128" s="91">
        <v>1440</v>
      </c>
      <c r="L128" s="95">
        <v>90</v>
      </c>
      <c r="M128" s="157">
        <v>16</v>
      </c>
      <c r="N128" s="107">
        <f t="shared" si="86"/>
        <v>1271.368421052636</v>
      </c>
      <c r="O128" s="142">
        <f t="shared" si="87"/>
        <v>79.46052631578975</v>
      </c>
      <c r="P128" s="105">
        <f t="shared" si="82"/>
        <v>0</v>
      </c>
      <c r="Q128" s="143">
        <f t="shared" si="83"/>
        <v>-10.53947368421025</v>
      </c>
      <c r="R128" s="525">
        <f t="shared" si="84"/>
        <v>0.88289473684210829</v>
      </c>
      <c r="S128" s="919"/>
      <c r="T128" s="232">
        <v>0.81180555555555545</v>
      </c>
      <c r="U128" s="232">
        <v>0.82499999999999984</v>
      </c>
      <c r="V128" s="526">
        <v>6</v>
      </c>
      <c r="W128" s="536">
        <f t="shared" si="73"/>
        <v>18.999999999999932</v>
      </c>
      <c r="X128" s="116"/>
      <c r="Y128" s="116"/>
      <c r="Z128" s="105"/>
      <c r="AA128" s="105"/>
      <c r="AB128" s="897"/>
      <c r="AC128" s="897"/>
      <c r="AD128" s="524"/>
      <c r="AE128" s="524"/>
      <c r="AF128" s="97">
        <f t="shared" si="61"/>
        <v>-168.63157894736401</v>
      </c>
      <c r="AG128" s="528">
        <f t="shared" si="62"/>
        <v>0.88289473684210829</v>
      </c>
      <c r="AH128" s="913"/>
    </row>
    <row r="129" spans="1:34" ht="19.2" customHeight="1">
      <c r="A129" s="918"/>
      <c r="B129" s="199" t="s">
        <v>241</v>
      </c>
      <c r="C129" s="223"/>
      <c r="D129" s="110" t="s">
        <v>196</v>
      </c>
      <c r="E129" s="112"/>
      <c r="F129" s="90">
        <v>50.67</v>
      </c>
      <c r="G129" s="107">
        <v>1153</v>
      </c>
      <c r="H129" s="92">
        <f t="shared" si="85"/>
        <v>58422.51</v>
      </c>
      <c r="I129" s="524"/>
      <c r="J129" s="94">
        <v>18</v>
      </c>
      <c r="K129" s="91">
        <v>1500</v>
      </c>
      <c r="L129" s="95">
        <v>83.333333333333329</v>
      </c>
      <c r="M129" s="157">
        <v>18</v>
      </c>
      <c r="N129" s="107">
        <f t="shared" si="86"/>
        <v>1383.6000000000004</v>
      </c>
      <c r="O129" s="142">
        <f t="shared" si="87"/>
        <v>76.866666666666688</v>
      </c>
      <c r="P129" s="105">
        <f t="shared" si="82"/>
        <v>0</v>
      </c>
      <c r="Q129" s="143">
        <f t="shared" si="83"/>
        <v>-6.4666666666666401</v>
      </c>
      <c r="R129" s="525">
        <f t="shared" si="84"/>
        <v>0.92240000000000033</v>
      </c>
      <c r="S129" s="919"/>
      <c r="T129" s="232">
        <v>0.8291666666666665</v>
      </c>
      <c r="U129" s="232">
        <v>0.86388888888888871</v>
      </c>
      <c r="V129" s="526">
        <v>6</v>
      </c>
      <c r="W129" s="536">
        <f t="shared" si="73"/>
        <v>49.999999999999986</v>
      </c>
      <c r="X129" s="116"/>
      <c r="Y129" s="116"/>
      <c r="Z129" s="105"/>
      <c r="AA129" s="105"/>
      <c r="AB129" s="897"/>
      <c r="AC129" s="897"/>
      <c r="AD129" s="524">
        <v>1</v>
      </c>
      <c r="AE129" s="524"/>
      <c r="AF129" s="168">
        <f t="shared" si="61"/>
        <v>-116.39999999999964</v>
      </c>
      <c r="AG129" s="169">
        <f t="shared" si="62"/>
        <v>0.92240000000000022</v>
      </c>
      <c r="AH129" s="913"/>
    </row>
    <row r="130" spans="1:34" ht="19.2" customHeight="1">
      <c r="A130" s="918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819</v>
      </c>
      <c r="H130" s="92">
        <f t="shared" si="85"/>
        <v>47641.23</v>
      </c>
      <c r="I130" s="524"/>
      <c r="J130" s="94">
        <v>16</v>
      </c>
      <c r="K130" s="91">
        <v>1636</v>
      </c>
      <c r="L130" s="95">
        <v>102.25</v>
      </c>
      <c r="M130" s="534">
        <v>16</v>
      </c>
      <c r="N130" s="107">
        <f t="shared" si="86"/>
        <v>1445.294117647057</v>
      </c>
      <c r="O130" s="142">
        <f t="shared" si="87"/>
        <v>90.33088235294106</v>
      </c>
      <c r="P130" s="105">
        <f t="shared" si="82"/>
        <v>0</v>
      </c>
      <c r="Q130" s="143">
        <f t="shared" si="83"/>
        <v>-11.91911764705894</v>
      </c>
      <c r="R130" s="525">
        <f t="shared" si="84"/>
        <v>0.88343161225370226</v>
      </c>
      <c r="S130" s="919"/>
      <c r="T130" s="232">
        <v>0.8687499999999998</v>
      </c>
      <c r="U130" s="232">
        <v>0.89236111111111094</v>
      </c>
      <c r="V130" s="526">
        <v>7</v>
      </c>
      <c r="W130" s="536">
        <f t="shared" si="73"/>
        <v>34.000000000000043</v>
      </c>
      <c r="X130" s="116"/>
      <c r="Y130" s="116"/>
      <c r="Z130" s="105"/>
      <c r="AA130" s="105"/>
      <c r="AB130" s="897"/>
      <c r="AC130" s="897"/>
      <c r="AD130" s="524"/>
      <c r="AE130" s="524"/>
      <c r="AF130" s="168">
        <f t="shared" si="61"/>
        <v>-190.70588235294304</v>
      </c>
      <c r="AG130" s="169">
        <f t="shared" si="62"/>
        <v>0.88343161225370226</v>
      </c>
      <c r="AH130" s="913"/>
    </row>
    <row r="131" spans="1:34" ht="19.2" customHeight="1">
      <c r="A131" s="918"/>
      <c r="B131" s="274" t="s">
        <v>241</v>
      </c>
      <c r="C131" s="223"/>
      <c r="D131" s="110" t="s">
        <v>197</v>
      </c>
      <c r="E131" s="138"/>
      <c r="F131" s="90">
        <v>57.3</v>
      </c>
      <c r="G131" s="284">
        <v>797</v>
      </c>
      <c r="H131" s="92">
        <f t="shared" si="85"/>
        <v>45668.1</v>
      </c>
      <c r="I131" s="296"/>
      <c r="J131" s="94">
        <v>19</v>
      </c>
      <c r="K131" s="91">
        <v>1440</v>
      </c>
      <c r="L131" s="95">
        <v>75.78947368421052</v>
      </c>
      <c r="M131" s="157">
        <v>19</v>
      </c>
      <c r="N131" s="107">
        <f t="shared" si="86"/>
        <v>1258.421052631578</v>
      </c>
      <c r="O131" s="142">
        <f t="shared" si="87"/>
        <v>66.232686980609373</v>
      </c>
      <c r="P131" s="105">
        <f t="shared" si="82"/>
        <v>0</v>
      </c>
      <c r="Q131" s="143">
        <f t="shared" si="83"/>
        <v>-9.5567867036011478</v>
      </c>
      <c r="R131" s="525">
        <f t="shared" si="84"/>
        <v>0.87390350877192924</v>
      </c>
      <c r="S131" s="919"/>
      <c r="T131" s="232">
        <v>0.89722222222222203</v>
      </c>
      <c r="U131" s="232">
        <v>0.92361111111111094</v>
      </c>
      <c r="V131" s="526">
        <v>7</v>
      </c>
      <c r="W131" s="536">
        <f t="shared" si="73"/>
        <v>38.000000000000028</v>
      </c>
      <c r="X131" s="116"/>
      <c r="Y131" s="116"/>
      <c r="Z131" s="105"/>
      <c r="AA131" s="105"/>
      <c r="AB131" s="897"/>
      <c r="AC131" s="897"/>
      <c r="AD131" s="524"/>
      <c r="AE131" s="524"/>
      <c r="AF131" s="97">
        <f t="shared" si="61"/>
        <v>-181.57894736842195</v>
      </c>
      <c r="AG131" s="528">
        <f t="shared" si="62"/>
        <v>0.87390350877192924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24"/>
      <c r="J132" s="157"/>
      <c r="K132" s="107"/>
      <c r="L132" s="142"/>
      <c r="M132" s="534"/>
      <c r="N132" s="107"/>
      <c r="O132" s="142"/>
      <c r="P132" s="105"/>
      <c r="Q132" s="143"/>
      <c r="R132" s="525"/>
      <c r="S132" s="919"/>
      <c r="T132" s="232"/>
      <c r="U132" s="232"/>
      <c r="V132" s="526"/>
      <c r="W132" s="536">
        <f t="shared" si="73"/>
        <v>0</v>
      </c>
      <c r="X132" s="116"/>
      <c r="Y132" s="116"/>
      <c r="Z132" s="105"/>
      <c r="AA132" s="105"/>
      <c r="AB132" s="897"/>
      <c r="AC132" s="897"/>
      <c r="AD132" s="524"/>
      <c r="AE132" s="524"/>
      <c r="AF132" s="127"/>
      <c r="AG132" s="529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24"/>
      <c r="J133" s="157"/>
      <c r="K133" s="107"/>
      <c r="L133" s="142"/>
      <c r="M133" s="534"/>
      <c r="N133" s="107"/>
      <c r="O133" s="142"/>
      <c r="P133" s="105"/>
      <c r="Q133" s="143"/>
      <c r="R133" s="525"/>
      <c r="S133" s="919"/>
      <c r="T133" s="232"/>
      <c r="U133" s="232"/>
      <c r="V133" s="526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524"/>
      <c r="AE133" s="524"/>
      <c r="AF133" s="127"/>
      <c r="AG133" s="529"/>
      <c r="AH133" s="913"/>
    </row>
    <row r="134" spans="1:34" ht="19.2" customHeight="1">
      <c r="A134" s="918"/>
      <c r="B134" s="239">
        <v>0</v>
      </c>
      <c r="C134" s="160" t="s">
        <v>692</v>
      </c>
      <c r="D134" s="893" t="s">
        <v>674</v>
      </c>
      <c r="E134" s="893"/>
      <c r="F134" s="259"/>
      <c r="G134" s="126"/>
      <c r="H134" s="162"/>
      <c r="I134" s="322"/>
      <c r="J134" s="323">
        <v>18.399999999999999</v>
      </c>
      <c r="K134" s="323">
        <v>1493.8</v>
      </c>
      <c r="L134" s="324">
        <v>81.993191311612378</v>
      </c>
      <c r="M134" s="323">
        <f t="shared" ref="M134:O134" si="88">AVERAGE(M122:M133)</f>
        <v>18.399999999999999</v>
      </c>
      <c r="N134" s="323">
        <f t="shared" si="88"/>
        <v>1310.5912971657722</v>
      </c>
      <c r="O134" s="324">
        <f t="shared" si="88"/>
        <v>71.892169607102147</v>
      </c>
      <c r="P134" s="102">
        <f t="shared" ref="P134:P144" si="89">M134-J134</f>
        <v>0</v>
      </c>
      <c r="Q134" s="209">
        <f t="shared" ref="Q134:Q144" si="90">O134-L134</f>
        <v>-10.101021704510231</v>
      </c>
      <c r="R134" s="325">
        <f t="shared" ref="R134:R144" si="91">O134/L134</f>
        <v>0.87680657938874906</v>
      </c>
      <c r="S134" s="912"/>
      <c r="T134" s="232"/>
      <c r="U134" s="232"/>
      <c r="V134" s="526"/>
      <c r="W134" s="526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0</v>
      </c>
      <c r="AF134" s="97">
        <f t="shared" si="61"/>
        <v>-183.20870283422778</v>
      </c>
      <c r="AG134" s="528">
        <f t="shared" si="62"/>
        <v>0.8773539276782516</v>
      </c>
      <c r="AH134" s="913"/>
    </row>
    <row r="135" spans="1:34" ht="19.2" customHeight="1">
      <c r="A135" s="899" t="s">
        <v>693</v>
      </c>
      <c r="B135" s="526" t="s">
        <v>241</v>
      </c>
      <c r="C135" s="524"/>
      <c r="D135" s="137" t="s">
        <v>161</v>
      </c>
      <c r="E135" s="138"/>
      <c r="F135" s="90">
        <v>54.09</v>
      </c>
      <c r="G135" s="107">
        <v>1325.3999999999999</v>
      </c>
      <c r="H135" s="326">
        <f t="shared" ref="H135:H146" si="92">F135*G135</f>
        <v>71690.885999999999</v>
      </c>
      <c r="I135" s="52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1282.645161290322</v>
      </c>
      <c r="O135" s="177">
        <f t="shared" ref="O135:O144" si="94">N135/M135</f>
        <v>80.165322580645125</v>
      </c>
      <c r="P135" s="105">
        <f t="shared" si="89"/>
        <v>0</v>
      </c>
      <c r="Q135" s="143">
        <f t="shared" si="90"/>
        <v>-13.584677419354875</v>
      </c>
      <c r="R135" s="525">
        <f t="shared" si="91"/>
        <v>0.85509677419354801</v>
      </c>
      <c r="S135" s="903">
        <f>R147</f>
        <v>0.869371164805404</v>
      </c>
      <c r="T135" s="327">
        <v>0.45833333333333331</v>
      </c>
      <c r="U135" s="232">
        <v>0.50138888888888888</v>
      </c>
      <c r="V135" s="182">
        <v>5</v>
      </c>
      <c r="W135" s="328">
        <f t="shared" ref="W135:W147" si="95">(U135-T135)*24*60</f>
        <v>62.000000000000021</v>
      </c>
      <c r="X135" s="104"/>
      <c r="Y135" s="104"/>
      <c r="Z135" s="105"/>
      <c r="AA135" s="105"/>
      <c r="AB135" s="897"/>
      <c r="AC135" s="897"/>
      <c r="AD135" s="524"/>
      <c r="AE135" s="524"/>
      <c r="AF135" s="178">
        <f t="shared" si="61"/>
        <v>-217.35483870967801</v>
      </c>
      <c r="AG135" s="184">
        <f t="shared" si="62"/>
        <v>0.85509677419354801</v>
      </c>
      <c r="AH135" s="896">
        <f>AG147</f>
        <v>0.87720063723823705</v>
      </c>
    </row>
    <row r="136" spans="1:34" ht="19.2" customHeight="1">
      <c r="A136" s="900"/>
      <c r="B136" s="526" t="s">
        <v>241</v>
      </c>
      <c r="C136" s="524"/>
      <c r="D136" s="137" t="s">
        <v>200</v>
      </c>
      <c r="E136" s="138"/>
      <c r="F136" s="90">
        <v>50.67</v>
      </c>
      <c r="G136" s="107">
        <v>1184</v>
      </c>
      <c r="H136" s="140">
        <f t="shared" si="92"/>
        <v>59993.279999999999</v>
      </c>
      <c r="I136" s="524"/>
      <c r="J136" s="94">
        <v>18</v>
      </c>
      <c r="K136" s="107">
        <v>1500</v>
      </c>
      <c r="L136" s="142">
        <v>83.333333333333329</v>
      </c>
      <c r="M136" s="534">
        <v>18</v>
      </c>
      <c r="N136" s="107">
        <f t="shared" si="93"/>
        <v>1268.5714285714296</v>
      </c>
      <c r="O136" s="142">
        <f t="shared" si="94"/>
        <v>70.476190476190538</v>
      </c>
      <c r="P136" s="105">
        <f t="shared" si="89"/>
        <v>0</v>
      </c>
      <c r="Q136" s="143">
        <f t="shared" si="90"/>
        <v>-12.85714285714279</v>
      </c>
      <c r="R136" s="525">
        <f t="shared" si="91"/>
        <v>0.84571428571428653</v>
      </c>
      <c r="S136" s="903"/>
      <c r="T136" s="327">
        <v>0.50624999999999998</v>
      </c>
      <c r="U136" s="232">
        <v>0.54513888888888884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897"/>
      <c r="AC136" s="897"/>
      <c r="AD136" s="524"/>
      <c r="AE136" s="524"/>
      <c r="AF136" s="97">
        <f t="shared" si="61"/>
        <v>-231.42857142857042</v>
      </c>
      <c r="AG136" s="190">
        <f t="shared" si="62"/>
        <v>0.84571428571428642</v>
      </c>
      <c r="AH136" s="896"/>
    </row>
    <row r="137" spans="1:34" ht="19.2" customHeight="1">
      <c r="A137" s="900"/>
      <c r="B137" s="526" t="s">
        <v>241</v>
      </c>
      <c r="C137" s="524"/>
      <c r="D137" s="137" t="s">
        <v>201</v>
      </c>
      <c r="E137" s="138"/>
      <c r="F137" s="90">
        <v>53.27</v>
      </c>
      <c r="G137" s="284">
        <v>1162</v>
      </c>
      <c r="H137" s="140">
        <f t="shared" si="92"/>
        <v>61899.740000000005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1291.1111111111118</v>
      </c>
      <c r="O137" s="177">
        <f t="shared" si="94"/>
        <v>80.694444444444485</v>
      </c>
      <c r="P137" s="105">
        <f t="shared" si="89"/>
        <v>0</v>
      </c>
      <c r="Q137" s="143">
        <f t="shared" si="90"/>
        <v>-13.055555555555515</v>
      </c>
      <c r="R137" s="525">
        <f t="shared" si="91"/>
        <v>0.86074074074074114</v>
      </c>
      <c r="S137" s="903"/>
      <c r="T137" s="232">
        <v>0.56041666666666656</v>
      </c>
      <c r="U137" s="232">
        <v>0.59791666666666654</v>
      </c>
      <c r="V137" s="329">
        <v>22</v>
      </c>
      <c r="W137" s="328">
        <f t="shared" si="95"/>
        <v>53.999999999999972</v>
      </c>
      <c r="X137" s="104">
        <v>0.54999999999999993</v>
      </c>
      <c r="Y137" s="104">
        <v>0.55972222222222223</v>
      </c>
      <c r="Z137" s="105"/>
      <c r="AA137" s="105"/>
      <c r="AB137" s="897"/>
      <c r="AC137" s="897"/>
      <c r="AD137" s="524"/>
      <c r="AE137" s="524"/>
      <c r="AF137" s="97">
        <f t="shared" si="61"/>
        <v>-208.88888888888823</v>
      </c>
      <c r="AG137" s="190">
        <f t="shared" si="62"/>
        <v>0.86074074074074114</v>
      </c>
      <c r="AH137" s="896"/>
    </row>
    <row r="138" spans="1:34" ht="19.2" customHeight="1">
      <c r="A138" s="900"/>
      <c r="B138" s="526" t="s">
        <v>241</v>
      </c>
      <c r="C138" s="298"/>
      <c r="D138" s="137" t="s">
        <v>202</v>
      </c>
      <c r="E138" s="138"/>
      <c r="F138" s="90">
        <v>57.734999999999999</v>
      </c>
      <c r="G138" s="107">
        <v>1482</v>
      </c>
      <c r="H138" s="140">
        <f t="shared" si="92"/>
        <v>85563.27</v>
      </c>
      <c r="I138" s="52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1307.6470588235279</v>
      </c>
      <c r="O138" s="142">
        <f t="shared" si="94"/>
        <v>81.727941176470495</v>
      </c>
      <c r="P138" s="105">
        <f t="shared" si="89"/>
        <v>0</v>
      </c>
      <c r="Q138" s="143">
        <f t="shared" si="90"/>
        <v>-16.084558823529505</v>
      </c>
      <c r="R138" s="525">
        <f t="shared" si="91"/>
        <v>0.83555722608532135</v>
      </c>
      <c r="S138" s="903"/>
      <c r="T138" s="232">
        <v>0.60277777777777763</v>
      </c>
      <c r="U138" s="232">
        <v>0.64999999999999991</v>
      </c>
      <c r="V138" s="329">
        <v>7</v>
      </c>
      <c r="W138" s="328">
        <f t="shared" si="95"/>
        <v>68.000000000000085</v>
      </c>
      <c r="X138" s="104"/>
      <c r="Y138" s="104"/>
      <c r="Z138" s="105"/>
      <c r="AA138" s="105"/>
      <c r="AB138" s="897"/>
      <c r="AC138" s="897"/>
      <c r="AD138" s="524"/>
      <c r="AE138" s="524"/>
      <c r="AF138" s="97">
        <f t="shared" si="61"/>
        <v>-257.35294117647209</v>
      </c>
      <c r="AG138" s="190">
        <f t="shared" si="62"/>
        <v>0.83555722608532135</v>
      </c>
      <c r="AH138" s="896"/>
    </row>
    <row r="139" spans="1:34" ht="19.2" customHeight="1">
      <c r="A139" s="900"/>
      <c r="B139" s="526" t="s">
        <v>241</v>
      </c>
      <c r="C139" s="532"/>
      <c r="D139" s="88" t="s">
        <v>203</v>
      </c>
      <c r="E139" s="89"/>
      <c r="F139" s="90">
        <v>50.98</v>
      </c>
      <c r="G139" s="107">
        <v>1268</v>
      </c>
      <c r="H139" s="140">
        <f t="shared" si="92"/>
        <v>64642.64</v>
      </c>
      <c r="I139" s="52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1334.7368421052643</v>
      </c>
      <c r="O139" s="177">
        <f t="shared" si="94"/>
        <v>66.736842105263207</v>
      </c>
      <c r="P139" s="105">
        <f t="shared" si="89"/>
        <v>0</v>
      </c>
      <c r="Q139" s="143">
        <f t="shared" si="90"/>
        <v>-5.2631578947367927</v>
      </c>
      <c r="R139" s="525">
        <f t="shared" si="91"/>
        <v>0.92690058479532234</v>
      </c>
      <c r="S139" s="903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897"/>
      <c r="AC139" s="897"/>
      <c r="AD139" s="524"/>
      <c r="AE139" s="524"/>
      <c r="AF139" s="97">
        <f t="shared" si="61"/>
        <v>-105.26315789473574</v>
      </c>
      <c r="AG139" s="190">
        <f t="shared" si="62"/>
        <v>0.92690058479532245</v>
      </c>
      <c r="AH139" s="896"/>
    </row>
    <row r="140" spans="1:34" ht="19.2" customHeight="1">
      <c r="A140" s="901"/>
      <c r="B140" s="526" t="s">
        <v>241</v>
      </c>
      <c r="C140" s="532"/>
      <c r="D140" s="331" t="s">
        <v>204</v>
      </c>
      <c r="E140" s="138"/>
      <c r="F140" s="90">
        <v>50.67</v>
      </c>
      <c r="G140" s="107">
        <v>787</v>
      </c>
      <c r="H140" s="140">
        <f t="shared" si="92"/>
        <v>39877.29</v>
      </c>
      <c r="I140" s="524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1311.6666666666656</v>
      </c>
      <c r="O140" s="142">
        <f t="shared" si="94"/>
        <v>77.156862745097982</v>
      </c>
      <c r="P140" s="105">
        <f t="shared" si="89"/>
        <v>0</v>
      </c>
      <c r="Q140" s="143">
        <f t="shared" si="90"/>
        <v>-11.078431372549076</v>
      </c>
      <c r="R140" s="525">
        <f t="shared" si="91"/>
        <v>0.8744444444444438</v>
      </c>
      <c r="S140" s="904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897"/>
      <c r="AC140" s="897"/>
      <c r="AD140" s="524"/>
      <c r="AE140" s="524"/>
      <c r="AF140" s="97">
        <f t="shared" si="61"/>
        <v>-188.33333333333439</v>
      </c>
      <c r="AG140" s="190">
        <f t="shared" si="62"/>
        <v>0.87444444444444369</v>
      </c>
      <c r="AH140" s="896"/>
    </row>
    <row r="141" spans="1:34" ht="19.2" customHeight="1">
      <c r="A141" s="901"/>
      <c r="B141" s="526" t="s">
        <v>241</v>
      </c>
      <c r="C141" s="532"/>
      <c r="D141" s="88" t="s">
        <v>205</v>
      </c>
      <c r="E141" s="334"/>
      <c r="F141" s="90">
        <v>50.92</v>
      </c>
      <c r="G141" s="107">
        <v>1500</v>
      </c>
      <c r="H141" s="140">
        <f t="shared" si="92"/>
        <v>76380</v>
      </c>
      <c r="I141" s="52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1323.5294117647043</v>
      </c>
      <c r="O141" s="177">
        <f t="shared" si="94"/>
        <v>69.659442724458117</v>
      </c>
      <c r="P141" s="105">
        <f t="shared" si="89"/>
        <v>0</v>
      </c>
      <c r="Q141" s="143">
        <f t="shared" si="90"/>
        <v>-6.1300309597524034</v>
      </c>
      <c r="R141" s="525">
        <f t="shared" si="91"/>
        <v>0.91911764705882248</v>
      </c>
      <c r="S141" s="904"/>
      <c r="T141" s="270">
        <v>0.78263888888888888</v>
      </c>
      <c r="U141" s="332">
        <v>0.82986111111111116</v>
      </c>
      <c r="V141" s="108">
        <v>7</v>
      </c>
      <c r="W141" s="328">
        <f t="shared" si="95"/>
        <v>68.000000000000085</v>
      </c>
      <c r="X141" s="104"/>
      <c r="Y141" s="104"/>
      <c r="Z141" s="105"/>
      <c r="AA141" s="105"/>
      <c r="AB141" s="897"/>
      <c r="AC141" s="897"/>
      <c r="AD141" s="524"/>
      <c r="AE141" s="524">
        <v>1</v>
      </c>
      <c r="AF141" s="97">
        <f t="shared" si="61"/>
        <v>-116.47058823529574</v>
      </c>
      <c r="AG141" s="190">
        <f t="shared" si="62"/>
        <v>0.91911764705882237</v>
      </c>
      <c r="AH141" s="896"/>
    </row>
    <row r="142" spans="1:34" ht="19.2" customHeight="1">
      <c r="A142" s="901"/>
      <c r="B142" s="526" t="s">
        <v>241</v>
      </c>
      <c r="C142" s="532"/>
      <c r="D142" s="88" t="s">
        <v>206</v>
      </c>
      <c r="E142" s="334"/>
      <c r="F142" s="90">
        <v>50.67</v>
      </c>
      <c r="G142" s="107">
        <v>637</v>
      </c>
      <c r="H142" s="140">
        <f t="shared" si="92"/>
        <v>32276.79</v>
      </c>
      <c r="I142" s="524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1273.9999999999977</v>
      </c>
      <c r="O142" s="142">
        <f t="shared" si="94"/>
        <v>74.941176470588104</v>
      </c>
      <c r="P142" s="105">
        <f t="shared" si="89"/>
        <v>0</v>
      </c>
      <c r="Q142" s="143">
        <f t="shared" si="90"/>
        <v>-9.7647058823530699</v>
      </c>
      <c r="R142" s="525">
        <f t="shared" si="91"/>
        <v>0.88472222222222074</v>
      </c>
      <c r="S142" s="904"/>
      <c r="T142" s="270">
        <v>0.84513888888888888</v>
      </c>
      <c r="U142" s="332">
        <v>0.86597222222222225</v>
      </c>
      <c r="V142" s="108">
        <v>22</v>
      </c>
      <c r="W142" s="328">
        <f t="shared" si="95"/>
        <v>30.000000000000053</v>
      </c>
      <c r="X142" s="104">
        <v>0.83472222222222225</v>
      </c>
      <c r="Y142" s="104">
        <v>0.84444444444444444</v>
      </c>
      <c r="Z142" s="105"/>
      <c r="AA142" s="105"/>
      <c r="AB142" s="897"/>
      <c r="AC142" s="897"/>
      <c r="AD142" s="524"/>
      <c r="AE142" s="524"/>
      <c r="AF142" s="97">
        <f t="shared" si="61"/>
        <v>-166.00000000000227</v>
      </c>
      <c r="AG142" s="190">
        <f t="shared" si="62"/>
        <v>0.88472222222222063</v>
      </c>
      <c r="AH142" s="896"/>
    </row>
    <row r="143" spans="1:34" ht="19.2" customHeight="1">
      <c r="A143" s="901"/>
      <c r="B143" s="526" t="s">
        <v>241</v>
      </c>
      <c r="C143" s="335"/>
      <c r="D143" s="137" t="s">
        <v>207</v>
      </c>
      <c r="E143" s="138"/>
      <c r="F143" s="90">
        <v>50.49</v>
      </c>
      <c r="G143" s="107">
        <v>973</v>
      </c>
      <c r="H143" s="140">
        <f t="shared" si="92"/>
        <v>49126.770000000004</v>
      </c>
      <c r="I143" s="524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1326.8181818181818</v>
      </c>
      <c r="O143" s="177">
        <f t="shared" si="94"/>
        <v>88.454545454545453</v>
      </c>
      <c r="P143" s="105">
        <f t="shared" si="89"/>
        <v>1</v>
      </c>
      <c r="Q143" s="143">
        <f t="shared" si="90"/>
        <v>-14.402597402597408</v>
      </c>
      <c r="R143" s="525">
        <f t="shared" si="91"/>
        <v>0.85997474747474745</v>
      </c>
      <c r="S143" s="904"/>
      <c r="T143" s="270">
        <v>0.87013888888888891</v>
      </c>
      <c r="U143" s="332">
        <v>0.90069444444444446</v>
      </c>
      <c r="V143" s="108">
        <v>6</v>
      </c>
      <c r="W143" s="328">
        <f t="shared" si="95"/>
        <v>44</v>
      </c>
      <c r="X143" s="104"/>
      <c r="Y143" s="104"/>
      <c r="Z143" s="105"/>
      <c r="AA143" s="105"/>
      <c r="AB143" s="897"/>
      <c r="AC143" s="897"/>
      <c r="AD143" s="524"/>
      <c r="AE143" s="524"/>
      <c r="AF143" s="97">
        <f t="shared" si="61"/>
        <v>-113.18181818181824</v>
      </c>
      <c r="AG143" s="190">
        <f t="shared" si="62"/>
        <v>0.92140151515151514</v>
      </c>
      <c r="AH143" s="896"/>
    </row>
    <row r="144" spans="1:34" ht="19.2" customHeight="1">
      <c r="A144" s="901"/>
      <c r="B144" s="526" t="s">
        <v>241</v>
      </c>
      <c r="C144" s="532"/>
      <c r="D144" s="88" t="s">
        <v>214</v>
      </c>
      <c r="E144" s="334"/>
      <c r="F144" s="90">
        <v>51.06</v>
      </c>
      <c r="G144" s="107">
        <v>1134</v>
      </c>
      <c r="H144" s="140">
        <f t="shared" si="92"/>
        <v>57902.04</v>
      </c>
      <c r="I144" s="524"/>
      <c r="J144" s="157">
        <v>16</v>
      </c>
      <c r="K144" s="107">
        <v>1500</v>
      </c>
      <c r="L144" s="142">
        <v>93.75</v>
      </c>
      <c r="M144" s="534">
        <v>16</v>
      </c>
      <c r="N144" s="107">
        <f t="shared" si="93"/>
        <v>1283.773584905661</v>
      </c>
      <c r="O144" s="177">
        <f t="shared" si="94"/>
        <v>80.235849056603811</v>
      </c>
      <c r="P144" s="105">
        <f t="shared" si="89"/>
        <v>0</v>
      </c>
      <c r="Q144" s="143">
        <f t="shared" si="90"/>
        <v>-13.514150943396189</v>
      </c>
      <c r="R144" s="525">
        <f t="shared" si="91"/>
        <v>0.85584905660377397</v>
      </c>
      <c r="S144" s="904"/>
      <c r="T144" s="270">
        <v>0.90555555555555556</v>
      </c>
      <c r="U144" s="332">
        <v>0.94236111111111109</v>
      </c>
      <c r="V144" s="108">
        <v>7</v>
      </c>
      <c r="W144" s="328">
        <f t="shared" si="95"/>
        <v>52.999999999999972</v>
      </c>
      <c r="X144" s="104"/>
      <c r="Y144" s="104"/>
      <c r="Z144" s="105"/>
      <c r="AA144" s="105"/>
      <c r="AB144" s="897"/>
      <c r="AC144" s="897"/>
      <c r="AD144" s="524"/>
      <c r="AE144" s="524"/>
      <c r="AF144" s="97">
        <f t="shared" si="61"/>
        <v>-216.22641509433902</v>
      </c>
      <c r="AG144" s="190">
        <f t="shared" si="62"/>
        <v>0.85584905660377397</v>
      </c>
      <c r="AH144" s="896"/>
    </row>
    <row r="145" spans="1:34" ht="19.2" customHeight="1">
      <c r="A145" s="901"/>
      <c r="B145" s="526">
        <v>0</v>
      </c>
      <c r="C145" s="532"/>
      <c r="D145" s="88"/>
      <c r="E145" s="334"/>
      <c r="F145" s="90" t="s">
        <v>236</v>
      </c>
      <c r="G145" s="107"/>
      <c r="H145" s="140"/>
      <c r="I145" s="524"/>
      <c r="J145" s="157"/>
      <c r="K145" s="107"/>
      <c r="L145" s="142"/>
      <c r="M145" s="534"/>
      <c r="N145" s="107"/>
      <c r="O145" s="142"/>
      <c r="P145" s="105"/>
      <c r="Q145" s="143"/>
      <c r="R145" s="525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524"/>
      <c r="AE145" s="524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539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24"/>
      <c r="J146" s="157"/>
      <c r="K146" s="107"/>
      <c r="L146" s="142"/>
      <c r="M146" s="534"/>
      <c r="N146" s="107"/>
      <c r="O146" s="142"/>
      <c r="P146" s="105"/>
      <c r="Q146" s="143"/>
      <c r="R146" s="525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524"/>
      <c r="AE146" s="524"/>
      <c r="AF146" s="105"/>
      <c r="AG146" s="525"/>
      <c r="AH146" s="896"/>
    </row>
    <row r="147" spans="1:34" ht="19.2" customHeight="1">
      <c r="A147" s="902"/>
      <c r="B147" s="337">
        <v>0</v>
      </c>
      <c r="C147" s="160" t="s">
        <v>694</v>
      </c>
      <c r="D147" s="893" t="s">
        <v>674</v>
      </c>
      <c r="E147" s="893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1300.4499447056864</v>
      </c>
      <c r="O147" s="324">
        <f t="shared" si="96"/>
        <v>77.024861723430746</v>
      </c>
      <c r="P147" s="102">
        <f t="shared" ref="P147:P151" si="97">M147-J147</f>
        <v>0.10000000000000142</v>
      </c>
      <c r="Q147" s="209">
        <f t="shared" ref="Q147:Q151" si="98">O147-L147</f>
        <v>-11.573500911096744</v>
      </c>
      <c r="R147" s="339">
        <f t="shared" ref="R147:R151" si="99">O147/L147</f>
        <v>0.869371164805404</v>
      </c>
      <c r="S147" s="905"/>
      <c r="T147" s="270"/>
      <c r="U147" s="270"/>
      <c r="V147" s="108"/>
      <c r="W147" s="536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1</v>
      </c>
      <c r="AF147" s="278">
        <f t="shared" si="61"/>
        <v>-182.05005529431355</v>
      </c>
      <c r="AG147" s="340">
        <f t="shared" si="62"/>
        <v>0.87720063723823705</v>
      </c>
      <c r="AH147" s="896"/>
    </row>
    <row r="148" spans="1:34" ht="19.2" customHeight="1">
      <c r="A148" s="908" t="s">
        <v>695</v>
      </c>
      <c r="B148" s="524" t="s">
        <v>238</v>
      </c>
      <c r="C148" s="186"/>
      <c r="D148" s="247" t="s">
        <v>122</v>
      </c>
      <c r="E148" s="89"/>
      <c r="F148" s="205">
        <v>36.92</v>
      </c>
      <c r="G148" s="107">
        <v>1739.4</v>
      </c>
      <c r="H148" s="140">
        <f t="shared" ref="H148:H172" si="100">F148*G148</f>
        <v>64218.648000000008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1581.2727272727273</v>
      </c>
      <c r="O148" s="95">
        <f t="shared" ref="O148:O151" si="102">N148/M148</f>
        <v>131.77272727272728</v>
      </c>
      <c r="P148" s="97">
        <f t="shared" si="97"/>
        <v>0</v>
      </c>
      <c r="Q148" s="98">
        <f t="shared" si="98"/>
        <v>-34.893939393939377</v>
      </c>
      <c r="R148" s="528">
        <f t="shared" si="99"/>
        <v>0.79063636363636369</v>
      </c>
      <c r="S148" s="909">
        <f>R160</f>
        <v>0.84763818384063161</v>
      </c>
      <c r="T148" s="327">
        <v>0.45833333333333331</v>
      </c>
      <c r="U148" s="232">
        <v>0.50416666666666665</v>
      </c>
      <c r="V148" s="526">
        <v>5</v>
      </c>
      <c r="W148" s="536">
        <f>(U148-T148)*24*60</f>
        <v>66</v>
      </c>
      <c r="X148" s="104"/>
      <c r="Y148" s="104"/>
      <c r="Z148" s="105"/>
      <c r="AA148" s="105"/>
      <c r="AB148" s="897"/>
      <c r="AC148" s="897"/>
      <c r="AD148" s="524"/>
      <c r="AE148" s="524"/>
      <c r="AF148" s="97">
        <f t="shared" si="61"/>
        <v>-418.72727272727275</v>
      </c>
      <c r="AG148" s="190">
        <f t="shared" si="62"/>
        <v>0.79063636363636358</v>
      </c>
      <c r="AH148" s="896">
        <f>AG160</f>
        <v>0.83934406194472966</v>
      </c>
    </row>
    <row r="149" spans="1:34" ht="19.2" customHeight="1">
      <c r="A149" s="908"/>
      <c r="B149" s="524" t="s">
        <v>238</v>
      </c>
      <c r="C149" s="296"/>
      <c r="D149" s="331" t="s">
        <v>142</v>
      </c>
      <c r="E149" s="112"/>
      <c r="F149" s="205">
        <v>26.5</v>
      </c>
      <c r="G149" s="107">
        <v>790.3</v>
      </c>
      <c r="H149" s="140">
        <f t="shared" si="100"/>
        <v>20942.949999999997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1635.1034482758587</v>
      </c>
      <c r="O149" s="95">
        <f t="shared" si="102"/>
        <v>136.25862068965489</v>
      </c>
      <c r="P149" s="97">
        <f t="shared" si="97"/>
        <v>0</v>
      </c>
      <c r="Q149" s="98">
        <f t="shared" si="98"/>
        <v>-30.408045977011767</v>
      </c>
      <c r="R149" s="528">
        <f t="shared" si="99"/>
        <v>0.81755172413792943</v>
      </c>
      <c r="S149" s="910"/>
      <c r="T149" s="327">
        <v>0.50902777777777775</v>
      </c>
      <c r="U149" s="232">
        <v>0.52916666666666667</v>
      </c>
      <c r="V149" s="526">
        <v>7</v>
      </c>
      <c r="W149" s="536">
        <f t="shared" ref="W149:W159" si="103">(U149-T149)*24*60</f>
        <v>29.000000000000057</v>
      </c>
      <c r="X149" s="104"/>
      <c r="Y149" s="104"/>
      <c r="Z149" s="105"/>
      <c r="AA149" s="105"/>
      <c r="AB149" s="897"/>
      <c r="AC149" s="897"/>
      <c r="AD149" s="524"/>
      <c r="AE149" s="524"/>
      <c r="AF149" s="97">
        <f t="shared" si="61"/>
        <v>-364.89655172414132</v>
      </c>
      <c r="AG149" s="190">
        <f t="shared" si="62"/>
        <v>0.81755172413792931</v>
      </c>
      <c r="AH149" s="898"/>
    </row>
    <row r="150" spans="1:34" ht="19.2" customHeight="1">
      <c r="A150" s="908"/>
      <c r="B150" s="524" t="s">
        <v>238</v>
      </c>
      <c r="C150" s="296"/>
      <c r="D150" s="250" t="s">
        <v>210</v>
      </c>
      <c r="E150" s="112"/>
      <c r="F150" s="205">
        <v>55.51</v>
      </c>
      <c r="G150" s="107">
        <v>119</v>
      </c>
      <c r="H150" s="140">
        <f t="shared" si="100"/>
        <v>6605.69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1190.0000000000041</v>
      </c>
      <c r="O150" s="95">
        <f t="shared" si="102"/>
        <v>148.75000000000051</v>
      </c>
      <c r="P150" s="97">
        <f t="shared" si="97"/>
        <v>0</v>
      </c>
      <c r="Q150" s="98">
        <f t="shared" si="98"/>
        <v>-38.749999999999488</v>
      </c>
      <c r="R150" s="528">
        <f t="shared" si="99"/>
        <v>0.79333333333333611</v>
      </c>
      <c r="S150" s="910"/>
      <c r="T150" s="327">
        <v>0.79166666666666663</v>
      </c>
      <c r="U150" s="232">
        <v>0.79583333333333328</v>
      </c>
      <c r="V150" s="526">
        <v>5</v>
      </c>
      <c r="W150" s="536">
        <f t="shared" si="103"/>
        <v>5.9999999999999787</v>
      </c>
      <c r="X150" s="291"/>
      <c r="Y150" s="291"/>
      <c r="Z150" s="292"/>
      <c r="AA150" s="292"/>
      <c r="AB150" s="897"/>
      <c r="AC150" s="897"/>
      <c r="AD150" s="524"/>
      <c r="AE150" s="524"/>
      <c r="AF150" s="97">
        <f t="shared" si="61"/>
        <v>-309.99999999999591</v>
      </c>
      <c r="AG150" s="190">
        <f t="shared" si="62"/>
        <v>0.79333333333333611</v>
      </c>
      <c r="AH150" s="898"/>
    </row>
    <row r="151" spans="1:34" s="293" customFormat="1" ht="19.2" customHeight="1">
      <c r="A151" s="908"/>
      <c r="B151" s="524" t="s">
        <v>240</v>
      </c>
      <c r="C151" s="296"/>
      <c r="D151" s="110" t="s">
        <v>211</v>
      </c>
      <c r="E151" s="112"/>
      <c r="F151" s="205">
        <v>28.57</v>
      </c>
      <c r="G151" s="107">
        <v>1518</v>
      </c>
      <c r="H151" s="140">
        <f t="shared" si="100"/>
        <v>43369.26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1469.0322580645175</v>
      </c>
      <c r="O151" s="95">
        <f t="shared" si="102"/>
        <v>183.62903225806468</v>
      </c>
      <c r="P151" s="97">
        <f t="shared" si="97"/>
        <v>0</v>
      </c>
      <c r="Q151" s="98">
        <f t="shared" si="98"/>
        <v>-3.870967741935317</v>
      </c>
      <c r="R151" s="528">
        <f t="shared" si="99"/>
        <v>0.97935483870967832</v>
      </c>
      <c r="S151" s="910"/>
      <c r="T151" s="327">
        <v>0.79930555555555549</v>
      </c>
      <c r="U151" s="232">
        <v>0.84236111111111101</v>
      </c>
      <c r="V151" s="526">
        <v>5</v>
      </c>
      <c r="W151" s="536">
        <f t="shared" si="103"/>
        <v>61.999999999999943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-30.967741935482536</v>
      </c>
      <c r="AG151" s="190">
        <f t="shared" si="62"/>
        <v>0.97935483870967832</v>
      </c>
      <c r="AH151" s="898"/>
    </row>
    <row r="152" spans="1:34" s="293" customFormat="1" ht="19.2" customHeight="1">
      <c r="A152" s="908"/>
      <c r="B152" s="524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28"/>
      <c r="S152" s="910"/>
      <c r="T152" s="342"/>
      <c r="U152" s="270"/>
      <c r="V152" s="538"/>
      <c r="W152" s="536">
        <f t="shared" si="103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524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28"/>
      <c r="S153" s="910"/>
      <c r="T153" s="342"/>
      <c r="U153" s="270"/>
      <c r="V153" s="538"/>
      <c r="W153" s="536">
        <f t="shared" si="103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524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28"/>
      <c r="S154" s="910"/>
      <c r="T154" s="342"/>
      <c r="U154" s="270"/>
      <c r="V154" s="538"/>
      <c r="W154" s="536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524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28"/>
      <c r="S155" s="910"/>
      <c r="T155" s="342"/>
      <c r="U155" s="270"/>
      <c r="V155" s="538"/>
      <c r="W155" s="536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28"/>
      <c r="S156" s="910"/>
      <c r="T156" s="342"/>
      <c r="U156" s="270"/>
      <c r="V156" s="538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538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538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34"/>
      <c r="N159" s="253"/>
      <c r="O159" s="300"/>
      <c r="P159" s="346"/>
      <c r="Q159" s="128"/>
      <c r="R159" s="200"/>
      <c r="S159" s="910"/>
      <c r="T159" s="342"/>
      <c r="U159" s="270"/>
      <c r="V159" s="538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696</v>
      </c>
      <c r="D160" s="906" t="s">
        <v>674</v>
      </c>
      <c r="E160" s="907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1468.8521084032768</v>
      </c>
      <c r="O160" s="351">
        <f t="shared" si="104"/>
        <v>150.10259505511183</v>
      </c>
      <c r="P160" s="127">
        <f t="shared" ref="P160:P166" si="105">M160-J160</f>
        <v>0</v>
      </c>
      <c r="Q160" s="128">
        <f t="shared" ref="Q160:Q166" si="106">O160-L160</f>
        <v>-26.98073827822148</v>
      </c>
      <c r="R160" s="352">
        <f>O160/L160</f>
        <v>0.84763818384063161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-281.14789159672318</v>
      </c>
      <c r="AG160" s="200">
        <f t="shared" si="62"/>
        <v>0.83934406194472966</v>
      </c>
      <c r="AH160" s="898"/>
    </row>
    <row r="161" spans="1:36" ht="19.2" customHeight="1">
      <c r="A161" s="895" t="s">
        <v>697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2875</v>
      </c>
      <c r="H161" s="140">
        <f t="shared" ref="H161:H170" si="107">F161*G161</f>
        <v>86623.75</v>
      </c>
      <c r="I161" s="52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1105.7692307692305</v>
      </c>
      <c r="O161" s="142">
        <f t="shared" ref="O161:O166" si="109">N161/M161</f>
        <v>61.431623931623918</v>
      </c>
      <c r="P161" s="105">
        <f t="shared" si="105"/>
        <v>0</v>
      </c>
      <c r="Q161" s="143">
        <f t="shared" si="106"/>
        <v>-5.2350427350427537</v>
      </c>
      <c r="R161" s="525">
        <f t="shared" ref="R161:R166" si="110">O161/L161</f>
        <v>0.9214743589743587</v>
      </c>
      <c r="S161" s="896">
        <f>R173</f>
        <v>0.9242572713096</v>
      </c>
      <c r="T161" s="101">
        <v>0.16666666666666666</v>
      </c>
      <c r="U161" s="101">
        <v>0.27500000000000002</v>
      </c>
      <c r="V161" s="524">
        <v>5</v>
      </c>
      <c r="W161" s="146">
        <f t="shared" ref="W161:W172" si="111">(U161-T161)*24*60</f>
        <v>156.00000000000003</v>
      </c>
      <c r="X161" s="154"/>
      <c r="Y161" s="154"/>
      <c r="Z161" s="105"/>
      <c r="AA161" s="105"/>
      <c r="AB161" s="897"/>
      <c r="AC161" s="897"/>
      <c r="AD161" s="524"/>
      <c r="AE161" s="524"/>
      <c r="AF161" s="105">
        <f t="shared" si="61"/>
        <v>-94.230769230769511</v>
      </c>
      <c r="AG161" s="525">
        <f t="shared" si="62"/>
        <v>0.9214743589743587</v>
      </c>
      <c r="AH161" s="896">
        <f>AG173</f>
        <v>0.92700660684915426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3135</v>
      </c>
      <c r="H162" s="140">
        <f t="shared" si="107"/>
        <v>107311.04999999999</v>
      </c>
      <c r="I162" s="52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2187.2093023255811</v>
      </c>
      <c r="O162" s="142">
        <f t="shared" si="109"/>
        <v>168.24686940966009</v>
      </c>
      <c r="P162" s="105">
        <f t="shared" si="105"/>
        <v>0</v>
      </c>
      <c r="Q162" s="143">
        <f t="shared" si="106"/>
        <v>-4.8300536672629732</v>
      </c>
      <c r="R162" s="525">
        <f t="shared" si="110"/>
        <v>0.97209302325581393</v>
      </c>
      <c r="S162" s="896"/>
      <c r="T162" s="101">
        <v>0.2902777777777778</v>
      </c>
      <c r="U162" s="101">
        <v>0.35000000000000003</v>
      </c>
      <c r="V162" s="524">
        <v>22</v>
      </c>
      <c r="W162" s="146">
        <f t="shared" si="111"/>
        <v>86.000000000000014</v>
      </c>
      <c r="X162" s="154">
        <v>0.27916666666666667</v>
      </c>
      <c r="Y162" s="154">
        <v>0.28888888888888892</v>
      </c>
      <c r="Z162" s="105"/>
      <c r="AA162" s="105"/>
      <c r="AB162" s="897"/>
      <c r="AC162" s="897"/>
      <c r="AD162" s="524"/>
      <c r="AE162" s="524"/>
      <c r="AF162" s="105">
        <f t="shared" si="61"/>
        <v>-62.79069767441888</v>
      </c>
      <c r="AG162" s="525">
        <f t="shared" si="62"/>
        <v>0.97209302325581382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2370.6</v>
      </c>
      <c r="H163" s="140">
        <f t="shared" si="107"/>
        <v>81145.637999999992</v>
      </c>
      <c r="I163" s="52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2155.090909090909</v>
      </c>
      <c r="O163" s="142">
        <f t="shared" si="109"/>
        <v>195.91735537190081</v>
      </c>
      <c r="P163" s="105">
        <f t="shared" si="105"/>
        <v>0</v>
      </c>
      <c r="Q163" s="143">
        <f t="shared" si="106"/>
        <v>-8.6280991735537214</v>
      </c>
      <c r="R163" s="525">
        <f t="shared" si="110"/>
        <v>0.95781818181818179</v>
      </c>
      <c r="S163" s="896"/>
      <c r="T163" s="101">
        <v>0.35486111111111113</v>
      </c>
      <c r="U163" s="101">
        <v>0.40069444444444446</v>
      </c>
      <c r="V163" s="524">
        <v>7</v>
      </c>
      <c r="W163" s="146">
        <f t="shared" si="111"/>
        <v>66</v>
      </c>
      <c r="X163" s="154"/>
      <c r="Y163" s="154"/>
      <c r="Z163" s="105"/>
      <c r="AA163" s="105"/>
      <c r="AB163" s="897"/>
      <c r="AC163" s="897"/>
      <c r="AD163" s="524"/>
      <c r="AE163" s="524"/>
      <c r="AF163" s="105">
        <f t="shared" si="61"/>
        <v>-94.909090909090992</v>
      </c>
      <c r="AG163" s="525">
        <f t="shared" si="62"/>
        <v>0.95781818181818179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4424.6400000000003</v>
      </c>
      <c r="H164" s="140">
        <f t="shared" si="107"/>
        <v>161101.14239999998</v>
      </c>
      <c r="I164" s="52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2458.1333333333332</v>
      </c>
      <c r="O164" s="142">
        <f t="shared" si="109"/>
        <v>245.81333333333333</v>
      </c>
      <c r="P164" s="105">
        <f t="shared" si="105"/>
        <v>0</v>
      </c>
      <c r="Q164" s="143">
        <f t="shared" si="106"/>
        <v>-31.086666666666645</v>
      </c>
      <c r="R164" s="525">
        <f t="shared" si="110"/>
        <v>0.88773323702901175</v>
      </c>
      <c r="S164" s="896"/>
      <c r="T164" s="101">
        <v>0.40555555555555556</v>
      </c>
      <c r="U164" s="101">
        <v>0.48055555555555557</v>
      </c>
      <c r="V164" s="524">
        <v>7</v>
      </c>
      <c r="W164" s="146">
        <f t="shared" si="111"/>
        <v>108.00000000000001</v>
      </c>
      <c r="X164" s="154"/>
      <c r="Y164" s="154"/>
      <c r="Z164" s="105"/>
      <c r="AA164" s="105"/>
      <c r="AB164" s="897"/>
      <c r="AC164" s="897"/>
      <c r="AD164" s="524"/>
      <c r="AE164" s="524"/>
      <c r="AF164" s="105">
        <f>N164-K164</f>
        <v>-310.86666666666679</v>
      </c>
      <c r="AG164" s="525">
        <f>N164/K164</f>
        <v>0.88773323702901163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2279.36</v>
      </c>
      <c r="H165" s="140">
        <f t="shared" si="107"/>
        <v>82991.497600000002</v>
      </c>
      <c r="I165" s="524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2442.1714285714306</v>
      </c>
      <c r="O165" s="142">
        <f t="shared" si="109"/>
        <v>244.21714285714307</v>
      </c>
      <c r="P165" s="105">
        <f t="shared" si="105"/>
        <v>0</v>
      </c>
      <c r="Q165" s="143">
        <f t="shared" si="106"/>
        <v>-32.682857142856903</v>
      </c>
      <c r="R165" s="525">
        <f t="shared" si="110"/>
        <v>0.8819687354898631</v>
      </c>
      <c r="S165" s="896"/>
      <c r="T165" s="101">
        <v>0.52083333333333337</v>
      </c>
      <c r="U165" s="101">
        <v>0.55972222222222223</v>
      </c>
      <c r="V165" s="524">
        <v>5</v>
      </c>
      <c r="W165" s="146">
        <f t="shared" si="111"/>
        <v>55.999999999999957</v>
      </c>
      <c r="X165" s="154"/>
      <c r="Y165" s="154"/>
      <c r="Z165" s="105"/>
      <c r="AA165" s="105"/>
      <c r="AB165" s="897"/>
      <c r="AC165" s="897"/>
      <c r="AD165" s="524"/>
      <c r="AE165" s="524"/>
      <c r="AF165" s="105">
        <f>N165-K165</f>
        <v>-326.82857142856938</v>
      </c>
      <c r="AG165" s="525">
        <f>N165/K165</f>
        <v>0.88196873548986299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1580.4</v>
      </c>
      <c r="H166" s="140">
        <f t="shared" si="107"/>
        <v>54097.091999999997</v>
      </c>
      <c r="I166" s="524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2155.0909090909095</v>
      </c>
      <c r="O166" s="142">
        <f t="shared" si="109"/>
        <v>195.91735537190087</v>
      </c>
      <c r="P166" s="105">
        <f t="shared" si="105"/>
        <v>0</v>
      </c>
      <c r="Q166" s="143">
        <f t="shared" si="106"/>
        <v>-8.6280991735536645</v>
      </c>
      <c r="R166" s="525">
        <f t="shared" si="110"/>
        <v>0.95781818181818212</v>
      </c>
      <c r="S166" s="896"/>
      <c r="T166" s="101">
        <v>0.56458333333333333</v>
      </c>
      <c r="U166" s="101">
        <v>0.59513888888888888</v>
      </c>
      <c r="V166" s="524">
        <v>7</v>
      </c>
      <c r="W166" s="146">
        <f t="shared" si="111"/>
        <v>44</v>
      </c>
      <c r="X166" s="154"/>
      <c r="Y166" s="154"/>
      <c r="Z166" s="105"/>
      <c r="AA166" s="105"/>
      <c r="AB166" s="897"/>
      <c r="AC166" s="897"/>
      <c r="AD166" s="524"/>
      <c r="AE166" s="524"/>
      <c r="AF166" s="105">
        <f>N166-K166</f>
        <v>-94.909090909090537</v>
      </c>
      <c r="AG166" s="525">
        <f>N166/K166</f>
        <v>0.95781818181818201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24"/>
      <c r="J167" s="157"/>
      <c r="K167" s="107"/>
      <c r="L167" s="142"/>
      <c r="M167" s="157"/>
      <c r="N167" s="107"/>
      <c r="O167" s="142"/>
      <c r="P167" s="105"/>
      <c r="Q167" s="143"/>
      <c r="R167" s="525"/>
      <c r="S167" s="896"/>
      <c r="T167" s="101"/>
      <c r="U167" s="101"/>
      <c r="V167" s="524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524"/>
      <c r="AE167" s="524"/>
      <c r="AF167" s="105">
        <f t="shared" si="61"/>
        <v>0</v>
      </c>
      <c r="AG167" s="52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24"/>
      <c r="J168" s="157"/>
      <c r="K168" s="107"/>
      <c r="L168" s="142"/>
      <c r="M168" s="157"/>
      <c r="N168" s="107"/>
      <c r="O168" s="142"/>
      <c r="P168" s="105"/>
      <c r="Q168" s="143"/>
      <c r="R168" s="525"/>
      <c r="S168" s="896"/>
      <c r="T168" s="101"/>
      <c r="U168" s="101"/>
      <c r="V168" s="524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524"/>
      <c r="AE168" s="524"/>
      <c r="AF168" s="105">
        <f t="shared" si="61"/>
        <v>0</v>
      </c>
      <c r="AG168" s="52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24"/>
      <c r="J169" s="157"/>
      <c r="K169" s="107"/>
      <c r="L169" s="142"/>
      <c r="M169" s="157"/>
      <c r="N169" s="107"/>
      <c r="O169" s="142"/>
      <c r="P169" s="105"/>
      <c r="Q169" s="143"/>
      <c r="R169" s="525"/>
      <c r="S169" s="896"/>
      <c r="T169" s="101"/>
      <c r="U169" s="101"/>
      <c r="V169" s="524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524"/>
      <c r="AE169" s="524"/>
      <c r="AF169" s="105">
        <f t="shared" si="61"/>
        <v>0</v>
      </c>
      <c r="AG169" s="52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24"/>
      <c r="J170" s="157"/>
      <c r="K170" s="107"/>
      <c r="L170" s="142"/>
      <c r="M170" s="157"/>
      <c r="N170" s="107"/>
      <c r="O170" s="142"/>
      <c r="P170" s="105"/>
      <c r="Q170" s="143"/>
      <c r="R170" s="525"/>
      <c r="S170" s="896"/>
      <c r="T170" s="101"/>
      <c r="U170" s="101"/>
      <c r="V170" s="524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524"/>
      <c r="AE170" s="524"/>
      <c r="AF170" s="105">
        <f t="shared" si="61"/>
        <v>0</v>
      </c>
      <c r="AG170" s="52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24"/>
      <c r="J171" s="157"/>
      <c r="K171" s="107"/>
      <c r="L171" s="142"/>
      <c r="M171" s="157"/>
      <c r="N171" s="107"/>
      <c r="O171" s="142"/>
      <c r="P171" s="105"/>
      <c r="Q171" s="143"/>
      <c r="R171" s="525"/>
      <c r="S171" s="896"/>
      <c r="T171" s="101"/>
      <c r="U171" s="101"/>
      <c r="V171" s="524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524"/>
      <c r="AE171" s="524"/>
      <c r="AF171" s="105"/>
      <c r="AG171" s="52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24"/>
      <c r="J172" s="157"/>
      <c r="K172" s="107"/>
      <c r="L172" s="142"/>
      <c r="M172" s="157"/>
      <c r="N172" s="107"/>
      <c r="O172" s="142"/>
      <c r="P172" s="105"/>
      <c r="Q172" s="143"/>
      <c r="R172" s="525"/>
      <c r="S172" s="896"/>
      <c r="T172" s="101"/>
      <c r="U172" s="101"/>
      <c r="V172" s="524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524"/>
      <c r="AE172" s="524"/>
      <c r="AF172" s="105"/>
      <c r="AG172" s="525"/>
      <c r="AH172" s="896"/>
    </row>
    <row r="173" spans="1:36" ht="19.2" customHeight="1">
      <c r="A173" s="895"/>
      <c r="B173" s="186">
        <v>0</v>
      </c>
      <c r="C173" s="160" t="s">
        <v>698</v>
      </c>
      <c r="D173" s="893" t="s">
        <v>674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2083.9108521968988</v>
      </c>
      <c r="O173" s="164">
        <f t="shared" si="112"/>
        <v>185.25728004592702</v>
      </c>
      <c r="P173" s="105">
        <f>M173-J173</f>
        <v>0</v>
      </c>
      <c r="Q173" s="143">
        <f>O173-L173</f>
        <v>-15.181803093156105</v>
      </c>
      <c r="R173" s="165">
        <f>O173/L173</f>
        <v>0.9242572713096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0</v>
      </c>
      <c r="AF173" s="105">
        <f t="shared" si="61"/>
        <v>-164.08914780310124</v>
      </c>
      <c r="AG173" s="525">
        <f t="shared" si="62"/>
        <v>0.92700660684915426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699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700</v>
      </c>
    </row>
    <row r="186" spans="23:36">
      <c r="W186" s="76"/>
      <c r="AJ186" s="359" t="s">
        <v>701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34" sqref="I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768</v>
      </c>
      <c r="E3" s="829"/>
      <c r="F3" s="818" t="s">
        <v>2</v>
      </c>
      <c r="G3" s="779"/>
      <c r="H3" s="830">
        <v>235829.08999999997</v>
      </c>
      <c r="I3" s="831"/>
      <c r="J3" s="818" t="s">
        <v>3</v>
      </c>
      <c r="K3" s="779"/>
      <c r="L3" s="823">
        <v>7218720.7135033635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391.21630867192385</v>
      </c>
      <c r="G6" s="820"/>
      <c r="H6" s="798">
        <f>AVERAGE(D13:P13,Q13)</f>
        <v>140.31793560533103</v>
      </c>
      <c r="I6" s="799"/>
      <c r="J6" s="798">
        <f>AVERAGE(D30:E30,G30:H30)</f>
        <v>711.25</v>
      </c>
      <c r="K6" s="799"/>
      <c r="L6" s="800">
        <f>AVERAGE(J30:M30)</f>
        <v>949.32692307692309</v>
      </c>
      <c r="M6" s="801"/>
      <c r="N6" s="802">
        <v>0</v>
      </c>
      <c r="O6" s="787">
        <v>0</v>
      </c>
      <c r="P6" s="803">
        <v>4</v>
      </c>
      <c r="Q6" s="787">
        <v>3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360.96846463754861</v>
      </c>
      <c r="G7" s="791"/>
      <c r="H7" s="792">
        <f>AVERAGE(D14:P14,Q14)</f>
        <v>126.911487763845</v>
      </c>
      <c r="I7" s="793"/>
      <c r="J7" s="792">
        <f>AVERAGE(D31:E31,G31:H31)</f>
        <v>703.91997113254195</v>
      </c>
      <c r="K7" s="793"/>
      <c r="L7" s="794">
        <f>AVERAGE(J31:M31)</f>
        <v>837.21637720051763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0.90337996773864215</v>
      </c>
      <c r="G8" s="797"/>
      <c r="H8" s="796">
        <f>AVERAGE(D15:O15,P15:Q15)</f>
        <v>0.89863508504157019</v>
      </c>
      <c r="I8" s="797"/>
      <c r="J8" s="796">
        <f>AVERAGE(D32:E32,G32:H32)</f>
        <v>0.93308382532520406</v>
      </c>
      <c r="K8" s="797"/>
      <c r="L8" s="796">
        <f>AVERAGE(J32:M32)</f>
        <v>0.89028319959183277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86.912229102167174</v>
      </c>
      <c r="J13" s="18">
        <v>97.630036630036628</v>
      </c>
      <c r="K13" s="18">
        <v>72.661644306845545</v>
      </c>
      <c r="L13" s="18">
        <v>83.305529448621556</v>
      </c>
      <c r="M13" s="18">
        <v>82.682493270212575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771"/>
      <c r="C14" s="13" t="s">
        <v>60</v>
      </c>
      <c r="D14" s="18">
        <v>129.80721772345015</v>
      </c>
      <c r="E14" s="18">
        <v>94.816585172127489</v>
      </c>
      <c r="F14" s="18">
        <v>119.34421677937245</v>
      </c>
      <c r="G14" s="18">
        <v>271.05678857224171</v>
      </c>
      <c r="H14" s="18">
        <v>230.73210918064325</v>
      </c>
      <c r="I14" s="18">
        <v>77.727237604761257</v>
      </c>
      <c r="J14" s="18">
        <v>85.320367429606065</v>
      </c>
      <c r="K14" s="18">
        <v>64.90411278372288</v>
      </c>
      <c r="L14" s="18">
        <v>74.759314141873787</v>
      </c>
      <c r="M14" s="18">
        <v>73.257994985208981</v>
      </c>
      <c r="N14" s="18">
        <v>77.457472422666825</v>
      </c>
      <c r="O14" s="18">
        <v>146.41380481634187</v>
      </c>
      <c r="P14" s="18">
        <v>184.93548208181332</v>
      </c>
      <c r="Q14" s="8">
        <v>146.22812500000015</v>
      </c>
    </row>
    <row r="15" spans="2:17" ht="39.9" customHeight="1">
      <c r="B15" s="772"/>
      <c r="C15" s="28" t="s">
        <v>61</v>
      </c>
      <c r="D15" s="9">
        <f t="shared" ref="D15:Q15" si="0">D14/D13</f>
        <v>0.8939977203674192</v>
      </c>
      <c r="E15" s="9">
        <f t="shared" si="0"/>
        <v>0.87888493601357542</v>
      </c>
      <c r="F15" s="9">
        <f t="shared" si="0"/>
        <v>0.88796323824903034</v>
      </c>
      <c r="G15" s="9">
        <f t="shared" si="0"/>
        <v>0.8977159736651148</v>
      </c>
      <c r="H15" s="9">
        <f t="shared" si="0"/>
        <v>0.9788634934936381</v>
      </c>
      <c r="I15" s="9">
        <f t="shared" si="0"/>
        <v>0.89431876742444649</v>
      </c>
      <c r="J15" s="9">
        <f t="shared" si="0"/>
        <v>0.87391514307141627</v>
      </c>
      <c r="K15" s="9">
        <f t="shared" si="0"/>
        <v>0.89323760015169629</v>
      </c>
      <c r="L15" s="9">
        <f t="shared" si="0"/>
        <v>0.89741118790897756</v>
      </c>
      <c r="M15" s="9">
        <f t="shared" si="0"/>
        <v>0.88601579473173808</v>
      </c>
      <c r="N15" s="9">
        <f t="shared" si="0"/>
        <v>0.87425399431118866</v>
      </c>
      <c r="O15" s="9">
        <f t="shared" si="0"/>
        <v>0.82680736837463653</v>
      </c>
      <c r="P15" s="30">
        <f t="shared" si="0"/>
        <v>0.92265180615243592</v>
      </c>
      <c r="Q15" s="10">
        <f t="shared" si="0"/>
        <v>0.97485416666666769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0.36458333333333331</v>
      </c>
    </row>
    <row r="17" spans="2:23" ht="22.8" customHeight="1">
      <c r="B17" s="774"/>
      <c r="C17" s="28" t="s">
        <v>36</v>
      </c>
      <c r="D17" s="11">
        <v>0.63263888888888875</v>
      </c>
      <c r="E17" s="11">
        <v>0.4597222222222222</v>
      </c>
      <c r="F17" s="11">
        <v>0.52361111111111114</v>
      </c>
      <c r="G17" s="11">
        <v>0.56388888888888877</v>
      </c>
      <c r="H17" s="11">
        <v>0.60555555555555551</v>
      </c>
      <c r="I17" s="11">
        <v>0.60833333333333339</v>
      </c>
      <c r="J17" s="11">
        <v>0.65138888888888868</v>
      </c>
      <c r="K17" s="11">
        <v>0.62499999999999989</v>
      </c>
      <c r="L17" s="11">
        <v>0.91736111111111118</v>
      </c>
      <c r="M17" s="11">
        <v>0.90347222222222212</v>
      </c>
      <c r="N17" s="11">
        <v>0.94374999999999987</v>
      </c>
      <c r="O17" s="21">
        <v>0.84027777777777768</v>
      </c>
      <c r="P17" s="11">
        <v>0.53055555555555545</v>
      </c>
      <c r="Q17" s="31">
        <v>0.53125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17.2</v>
      </c>
      <c r="J22" s="35">
        <v>16.857142857142858</v>
      </c>
      <c r="K22" s="35">
        <v>18.8</v>
      </c>
      <c r="L22" s="35">
        <v>17.125</v>
      </c>
      <c r="M22" s="35">
        <v>18.333333333333332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151.58666666666659</v>
      </c>
      <c r="E31" s="7">
        <v>823.69408637957349</v>
      </c>
      <c r="F31" s="7">
        <v>761.15954318978663</v>
      </c>
      <c r="G31" s="7">
        <v>824.11375257711916</v>
      </c>
      <c r="H31" s="44">
        <v>1016.2853789068084</v>
      </c>
      <c r="I31" s="43">
        <v>0</v>
      </c>
      <c r="J31" s="7">
        <v>685.25353535353349</v>
      </c>
      <c r="K31" s="7">
        <v>892.53148147878835</v>
      </c>
      <c r="L31" s="7">
        <v>829.21656534954388</v>
      </c>
      <c r="M31" s="44">
        <v>941.86392662020501</v>
      </c>
      <c r="N31" s="27"/>
      <c r="O31" s="27"/>
      <c r="P31" s="27"/>
      <c r="Q31" s="27"/>
    </row>
    <row r="32" spans="2:23" ht="39.9" customHeight="1">
      <c r="B32" s="772"/>
      <c r="C32" s="552" t="s">
        <v>61</v>
      </c>
      <c r="D32" s="45">
        <f t="shared" ref="D32:M32" si="1">D31/D30</f>
        <v>0.68903030303030266</v>
      </c>
      <c r="E32" s="9">
        <f t="shared" si="1"/>
        <v>0.99841707439948302</v>
      </c>
      <c r="F32" s="9">
        <f t="shared" si="1"/>
        <v>0.9226176281088323</v>
      </c>
      <c r="G32" s="9">
        <f t="shared" si="1"/>
        <v>0.91568194730791019</v>
      </c>
      <c r="H32" s="9">
        <f t="shared" si="1"/>
        <v>1.1292059765631204</v>
      </c>
      <c r="I32" s="43">
        <f t="shared" si="1"/>
        <v>0</v>
      </c>
      <c r="J32" s="9">
        <f t="shared" si="1"/>
        <v>0.7613928170594817</v>
      </c>
      <c r="K32" s="9">
        <f t="shared" si="1"/>
        <v>1.0987603465174478</v>
      </c>
      <c r="L32" s="9">
        <f t="shared" si="1"/>
        <v>0.86376725557244149</v>
      </c>
      <c r="M32" s="10">
        <f t="shared" si="1"/>
        <v>0.83721237921795999</v>
      </c>
      <c r="N32" s="27"/>
      <c r="O32" s="27"/>
      <c r="P32" s="27"/>
      <c r="Q32" s="27"/>
    </row>
    <row r="33" spans="2:17" ht="28.8" customHeight="1">
      <c r="B33" s="773" t="s">
        <v>62</v>
      </c>
      <c r="C33" s="552" t="s">
        <v>63</v>
      </c>
      <c r="D33" s="46">
        <v>0.17361111111111113</v>
      </c>
      <c r="E33" s="11">
        <v>0.17361111111111113</v>
      </c>
      <c r="F33" s="11">
        <v>0.18055555555555555</v>
      </c>
      <c r="G33" s="11">
        <v>3047.3684210526362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774"/>
      <c r="C34" s="552" t="s">
        <v>36</v>
      </c>
      <c r="D34" s="46">
        <v>0.32291666666666669</v>
      </c>
      <c r="E34" s="11">
        <v>0.39097222222222222</v>
      </c>
      <c r="F34" s="11">
        <v>0.23611111111111113</v>
      </c>
      <c r="G34" s="11">
        <v>1029.9999999999995</v>
      </c>
      <c r="H34" s="31">
        <v>0.4597222222222222</v>
      </c>
      <c r="I34" s="22">
        <v>0</v>
      </c>
      <c r="J34" s="11">
        <v>0.82361111111111107</v>
      </c>
      <c r="K34" s="11">
        <v>46277.006944444445</v>
      </c>
      <c r="L34" s="11">
        <v>0.89583333333333337</v>
      </c>
      <c r="M34" s="12">
        <v>46277.078472222223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40" sqref="D4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482</v>
      </c>
      <c r="E1" s="364">
        <f>SUM(G5:G124)</f>
        <v>102246</v>
      </c>
      <c r="F1" s="365" t="s">
        <v>3</v>
      </c>
      <c r="G1" s="366">
        <f>SUM(H5:H124)</f>
        <v>1960318.0246753243</v>
      </c>
      <c r="H1" s="367" t="s">
        <v>771</v>
      </c>
      <c r="I1" s="368">
        <f>+J16+J64+J24+J38+J51+J81+J100+J91+J57+J124+J111</f>
        <v>51.116666666666667</v>
      </c>
      <c r="J1" s="873" t="s">
        <v>772</v>
      </c>
      <c r="K1" s="874"/>
      <c r="L1" s="875"/>
      <c r="M1" s="873" t="s">
        <v>484</v>
      </c>
      <c r="N1" s="874"/>
      <c r="O1" s="874"/>
      <c r="P1" s="874"/>
      <c r="Q1" s="874"/>
      <c r="R1" s="875"/>
    </row>
    <row r="2" spans="1:18" ht="26.25" customHeight="1" thickBot="1">
      <c r="A2" s="879" t="s">
        <v>773</v>
      </c>
      <c r="B2" s="880"/>
      <c r="C2" s="370"/>
      <c r="D2" s="555" t="s">
        <v>490</v>
      </c>
      <c r="E2" s="372">
        <f>AVERAGE(L16,L24,L38,L51,L100,L111,L91)</f>
        <v>612.81000048827048</v>
      </c>
      <c r="F2" s="373" t="s">
        <v>91</v>
      </c>
      <c r="G2" s="374">
        <f>G1/E1</f>
        <v>19.172564449223678</v>
      </c>
      <c r="H2" s="375" t="s">
        <v>774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491</v>
      </c>
      <c r="B3" s="883" t="s">
        <v>775</v>
      </c>
      <c r="C3" s="557"/>
      <c r="D3" s="884" t="s">
        <v>492</v>
      </c>
      <c r="E3" s="884"/>
      <c r="F3" s="885" t="s">
        <v>96</v>
      </c>
      <c r="G3" s="886" t="s">
        <v>776</v>
      </c>
      <c r="H3" s="887" t="s">
        <v>777</v>
      </c>
      <c r="I3" s="888" t="s">
        <v>493</v>
      </c>
      <c r="J3" s="861" t="s">
        <v>495</v>
      </c>
      <c r="K3" s="863" t="s">
        <v>494</v>
      </c>
      <c r="L3" s="865" t="s">
        <v>490</v>
      </c>
      <c r="M3" s="890" t="s">
        <v>106</v>
      </c>
      <c r="N3" s="890"/>
      <c r="O3" s="861" t="s">
        <v>251</v>
      </c>
      <c r="P3" s="891" t="s">
        <v>498</v>
      </c>
      <c r="Q3" s="861" t="s">
        <v>499</v>
      </c>
      <c r="R3" s="861"/>
    </row>
    <row r="4" spans="1:18" ht="15.75" customHeight="1">
      <c r="A4" s="882"/>
      <c r="B4" s="883"/>
      <c r="C4" s="557"/>
      <c r="D4" s="884"/>
      <c r="E4" s="884"/>
      <c r="F4" s="885"/>
      <c r="G4" s="886"/>
      <c r="H4" s="887"/>
      <c r="I4" s="889"/>
      <c r="J4" s="862"/>
      <c r="K4" s="864"/>
      <c r="L4" s="866"/>
      <c r="M4" s="561" t="s">
        <v>113</v>
      </c>
      <c r="N4" s="561" t="s">
        <v>114</v>
      </c>
      <c r="O4" s="862"/>
      <c r="P4" s="892"/>
      <c r="Q4" s="380" t="s">
        <v>506</v>
      </c>
      <c r="R4" s="380" t="s">
        <v>778</v>
      </c>
    </row>
    <row r="5" spans="1:18">
      <c r="A5" s="867" t="s">
        <v>779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1014</v>
      </c>
      <c r="H5" s="385">
        <f>F5*G5</f>
        <v>25998.959999999999</v>
      </c>
      <c r="I5" s="559"/>
      <c r="J5" s="387">
        <v>10</v>
      </c>
      <c r="K5" s="388">
        <f t="shared" ref="K5:K8" si="0">G5/P5*60</f>
        <v>1520.9999999999995</v>
      </c>
      <c r="L5" s="389">
        <f t="shared" ref="L5:L8" si="1">K5/J5</f>
        <v>152.09999999999997</v>
      </c>
      <c r="M5" s="390">
        <v>0.36458333333333331</v>
      </c>
      <c r="N5" s="390">
        <v>0.3923611111111111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557">
        <v>2706</v>
      </c>
      <c r="H6" s="385">
        <f t="shared" ref="H6:H15" si="3">F6*G6</f>
        <v>80774.100000000006</v>
      </c>
      <c r="I6" s="559"/>
      <c r="J6" s="387">
        <v>12</v>
      </c>
      <c r="K6" s="388">
        <f t="shared" si="0"/>
        <v>1804</v>
      </c>
      <c r="L6" s="389">
        <f t="shared" si="1"/>
        <v>150.33333333333334</v>
      </c>
      <c r="M6" s="390">
        <v>0.39583333333333331</v>
      </c>
      <c r="N6" s="390">
        <v>0.45833333333333331</v>
      </c>
      <c r="O6" s="380">
        <v>5</v>
      </c>
      <c r="P6" s="562">
        <f t="shared" si="2"/>
        <v>90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557">
        <v>2381</v>
      </c>
      <c r="H7" s="385">
        <f t="shared" si="3"/>
        <v>70287.12</v>
      </c>
      <c r="I7" s="559"/>
      <c r="J7" s="387">
        <v>12</v>
      </c>
      <c r="K7" s="388">
        <f t="shared" si="0"/>
        <v>1785.750000000003</v>
      </c>
      <c r="L7" s="389">
        <f t="shared" si="1"/>
        <v>148.81250000000026</v>
      </c>
      <c r="M7" s="390">
        <v>0.46180555555555558</v>
      </c>
      <c r="N7" s="390">
        <v>0.51736111111111105</v>
      </c>
      <c r="O7" s="380">
        <v>5</v>
      </c>
      <c r="P7" s="562">
        <f t="shared" si="2"/>
        <v>79.999999999999872</v>
      </c>
      <c r="Q7" s="392"/>
      <c r="R7" s="392"/>
    </row>
    <row r="8" spans="1:18">
      <c r="A8" s="867"/>
      <c r="B8" s="381" t="s">
        <v>314</v>
      </c>
      <c r="C8" s="381"/>
      <c r="D8" s="382" t="s">
        <v>780</v>
      </c>
      <c r="E8" s="383"/>
      <c r="F8" s="384">
        <v>30</v>
      </c>
      <c r="G8" s="557">
        <v>401</v>
      </c>
      <c r="H8" s="385">
        <f t="shared" si="3"/>
        <v>12030</v>
      </c>
      <c r="I8" s="559"/>
      <c r="J8" s="387">
        <v>12</v>
      </c>
      <c r="K8" s="388">
        <f t="shared" si="0"/>
        <v>1604.0000000000057</v>
      </c>
      <c r="L8" s="389">
        <f t="shared" si="1"/>
        <v>133.66666666666714</v>
      </c>
      <c r="M8" s="390">
        <v>0.52083333333333337</v>
      </c>
      <c r="N8" s="390">
        <v>0.53125</v>
      </c>
      <c r="O8" s="380">
        <v>5</v>
      </c>
      <c r="P8" s="562">
        <f t="shared" si="2"/>
        <v>14.999999999999947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868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869"/>
      <c r="B16" s="381">
        <v>0</v>
      </c>
      <c r="C16" s="398" t="s">
        <v>781</v>
      </c>
      <c r="D16" s="852" t="s">
        <v>513</v>
      </c>
      <c r="E16" s="852"/>
      <c r="F16" s="399"/>
      <c r="G16" s="400"/>
      <c r="H16" s="401"/>
      <c r="I16" s="402"/>
      <c r="J16" s="403">
        <f>AVERAGE(J5:J15)</f>
        <v>11.5</v>
      </c>
      <c r="K16" s="403">
        <f>AVERAGE(K5:K15)</f>
        <v>1678.687500000002</v>
      </c>
      <c r="L16" s="404">
        <f>AVERAGE(L5:L15)</f>
        <v>146.22812500000015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782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2381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1587.3333333333333</v>
      </c>
      <c r="L17" s="389">
        <f>K17/J17</f>
        <v>158.73333333333332</v>
      </c>
      <c r="M17" s="390">
        <v>0.17361111111111113</v>
      </c>
      <c r="N17" s="390">
        <v>0.23611111111111113</v>
      </c>
      <c r="O17" s="380">
        <v>10</v>
      </c>
      <c r="P17" s="562">
        <f>(N17-M17)*24*60</f>
        <v>90</v>
      </c>
      <c r="Q17" s="380"/>
      <c r="R17" s="380"/>
    </row>
    <row r="18" spans="1:18" ht="15.75" customHeight="1">
      <c r="A18" s="870"/>
      <c r="B18" s="381">
        <v>0</v>
      </c>
      <c r="C18" s="558"/>
      <c r="D18" s="382" t="s">
        <v>262</v>
      </c>
      <c r="E18" s="382"/>
      <c r="F18" s="384" t="s">
        <v>236</v>
      </c>
      <c r="G18" s="556">
        <v>2706</v>
      </c>
      <c r="H18" s="385">
        <f t="shared" si="4"/>
        <v>0</v>
      </c>
      <c r="I18" s="559"/>
      <c r="J18" s="387">
        <v>10</v>
      </c>
      <c r="K18" s="388">
        <f t="shared" si="5"/>
        <v>1623.6</v>
      </c>
      <c r="L18" s="389">
        <f t="shared" ref="L18:L19" si="6">K18/J18</f>
        <v>162.35999999999999</v>
      </c>
      <c r="M18" s="390">
        <v>0.23958333333333334</v>
      </c>
      <c r="N18" s="390">
        <v>0.30902777777777779</v>
      </c>
      <c r="O18" s="380">
        <v>5</v>
      </c>
      <c r="P18" s="562">
        <f t="shared" ref="P18:P19" si="7">(N18-M18)*24*60</f>
        <v>100</v>
      </c>
      <c r="Q18" s="392"/>
      <c r="R18" s="392"/>
    </row>
    <row r="19" spans="1:18" ht="15.75" customHeight="1">
      <c r="A19" s="870"/>
      <c r="B19" s="381">
        <v>0</v>
      </c>
      <c r="C19" s="558"/>
      <c r="D19" s="382" t="s">
        <v>783</v>
      </c>
      <c r="E19" s="382"/>
      <c r="F19" s="384" t="s">
        <v>236</v>
      </c>
      <c r="G19" s="556">
        <v>401</v>
      </c>
      <c r="H19" s="385">
        <f t="shared" si="4"/>
        <v>0</v>
      </c>
      <c r="I19" s="559"/>
      <c r="J19" s="387">
        <v>12</v>
      </c>
      <c r="K19" s="388">
        <f t="shared" si="5"/>
        <v>1603.999999999997</v>
      </c>
      <c r="L19" s="389">
        <f t="shared" si="6"/>
        <v>133.66666666666643</v>
      </c>
      <c r="M19" s="390">
        <v>0.3125</v>
      </c>
      <c r="N19" s="390">
        <v>0.32291666666666669</v>
      </c>
      <c r="O19" s="380">
        <v>5</v>
      </c>
      <c r="P19" s="562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871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871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871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871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872"/>
      <c r="B24" s="381">
        <v>0</v>
      </c>
      <c r="C24" s="240" t="s">
        <v>784</v>
      </c>
      <c r="D24" s="852" t="s">
        <v>513</v>
      </c>
      <c r="E24" s="852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1604.977777777777</v>
      </c>
      <c r="L24" s="404">
        <f>AVERAGE(L17:L23)</f>
        <v>151.58666666666659</v>
      </c>
      <c r="M24" s="390"/>
      <c r="N24" s="390"/>
      <c r="O24" s="380"/>
      <c r="P24" s="380"/>
      <c r="Q24" s="380"/>
      <c r="R24" s="380"/>
    </row>
    <row r="25" spans="1:18">
      <c r="A25" s="859" t="s">
        <v>785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1751</v>
      </c>
      <c r="H25" s="385">
        <f t="shared" ref="H25:H37" si="8">F25*G25</f>
        <v>32446.030000000002</v>
      </c>
      <c r="I25" s="559"/>
      <c r="J25" s="387">
        <v>3</v>
      </c>
      <c r="K25" s="388">
        <f t="shared" ref="K25:K30" si="9">G25/P25*60</f>
        <v>2764.736842105267</v>
      </c>
      <c r="L25" s="389">
        <f t="shared" ref="L25:L30" si="10">K25/J25</f>
        <v>921.57894736842229</v>
      </c>
      <c r="M25" s="390">
        <v>0.17361111111111113</v>
      </c>
      <c r="N25" s="390">
        <v>0.19999999999999998</v>
      </c>
      <c r="O25" s="380">
        <v>10</v>
      </c>
      <c r="P25" s="562">
        <f>(N25-M25)*24*60</f>
        <v>37.999999999999943</v>
      </c>
      <c r="Q25" s="392"/>
      <c r="R25" s="392"/>
    </row>
    <row r="26" spans="1:18">
      <c r="A26" s="859"/>
      <c r="B26" s="381" t="s">
        <v>240</v>
      </c>
      <c r="C26" s="408"/>
      <c r="D26" s="382" t="s">
        <v>786</v>
      </c>
      <c r="E26" s="411"/>
      <c r="F26" s="384">
        <v>18.18</v>
      </c>
      <c r="G26" s="557">
        <v>2462</v>
      </c>
      <c r="H26" s="385">
        <f t="shared" si="8"/>
        <v>44759.159999999996</v>
      </c>
      <c r="I26" s="559"/>
      <c r="J26" s="387">
        <v>4</v>
      </c>
      <c r="K26" s="388">
        <f t="shared" si="9"/>
        <v>2787.1698113207563</v>
      </c>
      <c r="L26" s="389">
        <f t="shared" si="10"/>
        <v>696.79245283018906</v>
      </c>
      <c r="M26" s="390">
        <v>0.21527777777777779</v>
      </c>
      <c r="N26" s="390">
        <v>0.25208333333333333</v>
      </c>
      <c r="O26" s="380">
        <v>22</v>
      </c>
      <c r="P26" s="562">
        <f>(N26-M26)*24*60</f>
        <v>52.999999999999972</v>
      </c>
      <c r="Q26" s="392"/>
      <c r="R26" s="392"/>
    </row>
    <row r="27" spans="1:18">
      <c r="A27" s="859"/>
      <c r="B27" s="381" t="s">
        <v>314</v>
      </c>
      <c r="C27" s="408"/>
      <c r="D27" s="409" t="s">
        <v>787</v>
      </c>
      <c r="E27" s="411"/>
      <c r="F27" s="384">
        <v>22.32</v>
      </c>
      <c r="G27" s="557">
        <v>2403</v>
      </c>
      <c r="H27" s="385">
        <f t="shared" si="8"/>
        <v>53634.96</v>
      </c>
      <c r="I27" s="559"/>
      <c r="J27" s="387">
        <v>4</v>
      </c>
      <c r="K27" s="388">
        <f t="shared" si="9"/>
        <v>2942.4489795918375</v>
      </c>
      <c r="L27" s="389">
        <f t="shared" si="10"/>
        <v>735.61224489795939</v>
      </c>
      <c r="M27" s="390">
        <v>0.26458333333333334</v>
      </c>
      <c r="N27" s="390">
        <v>0.2986111111111111</v>
      </c>
      <c r="O27" s="380">
        <v>18</v>
      </c>
      <c r="P27" s="562">
        <f t="shared" ref="P27:P30" si="11">(N27-M27)*24*60</f>
        <v>48.999999999999986</v>
      </c>
      <c r="Q27" s="392"/>
      <c r="R27" s="392"/>
    </row>
    <row r="28" spans="1:18">
      <c r="A28" s="859"/>
      <c r="B28" s="381" t="s">
        <v>240</v>
      </c>
      <c r="C28" s="558"/>
      <c r="D28" s="410" t="s">
        <v>788</v>
      </c>
      <c r="E28" s="411"/>
      <c r="F28" s="384">
        <v>17.890909090909091</v>
      </c>
      <c r="G28" s="557">
        <v>1974</v>
      </c>
      <c r="H28" s="385">
        <f t="shared" si="8"/>
        <v>35316.654545454548</v>
      </c>
      <c r="I28" s="559"/>
      <c r="J28" s="387">
        <v>3</v>
      </c>
      <c r="K28" s="388">
        <f t="shared" si="9"/>
        <v>3201.0810810810785</v>
      </c>
      <c r="L28" s="389">
        <f t="shared" si="10"/>
        <v>1067.0270270270262</v>
      </c>
      <c r="M28" s="390">
        <v>0.3125</v>
      </c>
      <c r="N28" s="390">
        <v>0.33819444444444446</v>
      </c>
      <c r="O28" s="380">
        <v>20</v>
      </c>
      <c r="P28" s="562">
        <f t="shared" si="11"/>
        <v>37.000000000000028</v>
      </c>
      <c r="Q28" s="392"/>
      <c r="R28" s="392"/>
    </row>
    <row r="29" spans="1:18">
      <c r="A29" s="859"/>
      <c r="B29" s="381" t="s">
        <v>314</v>
      </c>
      <c r="C29" s="557"/>
      <c r="D29" s="382" t="s">
        <v>269</v>
      </c>
      <c r="E29" s="411"/>
      <c r="F29" s="384">
        <v>18.77</v>
      </c>
      <c r="G29" s="557">
        <v>1112</v>
      </c>
      <c r="H29" s="385">
        <f t="shared" si="8"/>
        <v>20872.239999999998</v>
      </c>
      <c r="I29" s="559"/>
      <c r="J29" s="387">
        <v>4</v>
      </c>
      <c r="K29" s="388">
        <f t="shared" si="9"/>
        <v>2780.0000000000009</v>
      </c>
      <c r="L29" s="389">
        <f t="shared" si="10"/>
        <v>695.00000000000023</v>
      </c>
      <c r="M29" s="390">
        <v>0.35000000000000003</v>
      </c>
      <c r="N29" s="390">
        <v>0.3666666666666667</v>
      </c>
      <c r="O29" s="380">
        <v>17</v>
      </c>
      <c r="P29" s="562">
        <f t="shared" si="11"/>
        <v>23.999999999999993</v>
      </c>
      <c r="Q29" s="392"/>
      <c r="R29" s="392"/>
    </row>
    <row r="30" spans="1:18">
      <c r="A30" s="859"/>
      <c r="B30" s="381" t="s">
        <v>240</v>
      </c>
      <c r="C30" s="557"/>
      <c r="D30" s="409" t="s">
        <v>789</v>
      </c>
      <c r="E30" s="411"/>
      <c r="F30" s="384">
        <v>24.93</v>
      </c>
      <c r="G30" s="557">
        <v>537</v>
      </c>
      <c r="H30" s="385">
        <f t="shared" si="8"/>
        <v>13387.41</v>
      </c>
      <c r="I30" s="559"/>
      <c r="J30" s="387">
        <v>3</v>
      </c>
      <c r="K30" s="388">
        <f t="shared" si="9"/>
        <v>2478.4615384615322</v>
      </c>
      <c r="L30" s="389">
        <f t="shared" si="10"/>
        <v>826.15384615384403</v>
      </c>
      <c r="M30" s="390">
        <v>0.38194444444444442</v>
      </c>
      <c r="N30" s="390">
        <v>0.39097222222222222</v>
      </c>
      <c r="O30" s="380">
        <v>22</v>
      </c>
      <c r="P30" s="562">
        <f t="shared" si="11"/>
        <v>13.000000000000034</v>
      </c>
      <c r="Q30" s="392"/>
      <c r="R30" s="392"/>
    </row>
    <row r="31" spans="1:18" ht="15.75" customHeight="1">
      <c r="A31" s="859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859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859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2825.6497087600787</v>
      </c>
      <c r="L38" s="404">
        <f>AVERAGE(L25:L37)</f>
        <v>823.69408637957349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790</v>
      </c>
      <c r="B39" s="381" t="s">
        <v>240</v>
      </c>
      <c r="C39" s="558"/>
      <c r="D39" s="409" t="s">
        <v>791</v>
      </c>
      <c r="E39" s="383"/>
      <c r="F39" s="384">
        <v>16.66</v>
      </c>
      <c r="G39" s="557">
        <v>3726</v>
      </c>
      <c r="H39" s="385">
        <f t="shared" ref="H39:H47" si="12">F39*G39</f>
        <v>62075.16</v>
      </c>
      <c r="I39" s="559"/>
      <c r="J39" s="387">
        <v>4</v>
      </c>
      <c r="K39" s="388">
        <f t="shared" ref="K39" si="13">G39/P39*60</f>
        <v>2794.4999999999991</v>
      </c>
      <c r="L39" s="389">
        <f t="shared" ref="L39" si="14">K39/J39</f>
        <v>698.62499999999977</v>
      </c>
      <c r="M39" s="390">
        <v>0.18055555555555555</v>
      </c>
      <c r="N39" s="390">
        <v>0.23611111111111113</v>
      </c>
      <c r="O39" s="380">
        <v>20</v>
      </c>
      <c r="P39" s="562">
        <f t="shared" ref="P39" si="15">(N39-M39)*24*60</f>
        <v>80.000000000000028</v>
      </c>
      <c r="Q39" s="392"/>
      <c r="R39" s="392"/>
    </row>
    <row r="40" spans="1:18">
      <c r="A40" s="849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849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849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849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849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850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850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850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792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2810.0748543800391</v>
      </c>
      <c r="L51" s="404">
        <f>AVERAGE(L38:L50)</f>
        <v>761.15954318978663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793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965</v>
      </c>
      <c r="H52" s="385">
        <f>F52*G52</f>
        <v>24153.95</v>
      </c>
      <c r="I52" s="559"/>
      <c r="J52" s="387">
        <v>4</v>
      </c>
      <c r="K52" s="388">
        <f>G52/P52*60</f>
        <v>3047.3684210526362</v>
      </c>
      <c r="L52" s="389">
        <f>K52/J52</f>
        <v>761.84210526315906</v>
      </c>
      <c r="M52" s="390">
        <v>0.17708333333333334</v>
      </c>
      <c r="N52" s="390">
        <v>0.19027777777777777</v>
      </c>
      <c r="O52" s="388">
        <v>15</v>
      </c>
      <c r="P52" s="562">
        <f>(N52-M52)*24*60</f>
        <v>18.999999999999972</v>
      </c>
      <c r="Q52" s="392"/>
      <c r="R52" s="392"/>
    </row>
    <row r="53" spans="1:18" ht="15.6" customHeight="1">
      <c r="A53" s="854"/>
      <c r="B53" s="381" t="s">
        <v>240</v>
      </c>
      <c r="C53" s="558"/>
      <c r="D53" s="410" t="s">
        <v>276</v>
      </c>
      <c r="E53" s="426"/>
      <c r="F53" s="384">
        <v>24.82</v>
      </c>
      <c r="G53" s="393">
        <v>1309</v>
      </c>
      <c r="H53" s="385">
        <f t="shared" ref="H53:H116" si="16">F53*G53</f>
        <v>32489.38</v>
      </c>
      <c r="I53" s="559"/>
      <c r="J53" s="387">
        <v>4</v>
      </c>
      <c r="K53" s="388">
        <f t="shared" ref="K53:K57" si="17">G53/P53*60</f>
        <v>3141.6000000000063</v>
      </c>
      <c r="L53" s="389">
        <f t="shared" ref="L53:L57" si="18">K53/J53</f>
        <v>785.40000000000157</v>
      </c>
      <c r="M53" s="390">
        <v>0.20277777777777781</v>
      </c>
      <c r="N53" s="390">
        <v>0.22013888888888888</v>
      </c>
      <c r="O53" s="388">
        <v>18</v>
      </c>
      <c r="P53" s="562">
        <f t="shared" ref="P53:P57" si="19">(N53-M53)*24*60</f>
        <v>24.99999999999995</v>
      </c>
      <c r="Q53" s="392"/>
      <c r="R53" s="392"/>
    </row>
    <row r="54" spans="1:18" ht="15.6" customHeight="1">
      <c r="A54" s="854"/>
      <c r="B54" s="381" t="s">
        <v>240</v>
      </c>
      <c r="C54" s="558"/>
      <c r="D54" s="410" t="s">
        <v>277</v>
      </c>
      <c r="E54" s="383"/>
      <c r="F54" s="384">
        <v>30</v>
      </c>
      <c r="G54" s="393">
        <v>1267</v>
      </c>
      <c r="H54" s="385">
        <f t="shared" si="16"/>
        <v>38010</v>
      </c>
      <c r="I54" s="559"/>
      <c r="J54" s="387">
        <v>4</v>
      </c>
      <c r="K54" s="388">
        <f t="shared" si="17"/>
        <v>3167.499999999995</v>
      </c>
      <c r="L54" s="389">
        <f t="shared" si="18"/>
        <v>791.87499999999875</v>
      </c>
      <c r="M54" s="390">
        <v>0.23333333333333331</v>
      </c>
      <c r="N54" s="390">
        <v>0.25</v>
      </c>
      <c r="O54" s="388">
        <v>19</v>
      </c>
      <c r="P54" s="562">
        <f t="shared" si="19"/>
        <v>24.000000000000036</v>
      </c>
      <c r="Q54" s="392"/>
      <c r="R54" s="392"/>
    </row>
    <row r="55" spans="1:18" ht="15.6" customHeight="1">
      <c r="A55" s="854"/>
      <c r="B55" s="381" t="s">
        <v>240</v>
      </c>
      <c r="C55" s="558"/>
      <c r="D55" s="412" t="s">
        <v>794</v>
      </c>
      <c r="E55" s="411"/>
      <c r="F55" s="384">
        <v>30</v>
      </c>
      <c r="G55" s="393">
        <v>1140</v>
      </c>
      <c r="H55" s="385">
        <f t="shared" si="16"/>
        <v>34200</v>
      </c>
      <c r="I55" s="559"/>
      <c r="J55" s="387">
        <v>4</v>
      </c>
      <c r="K55" s="388">
        <f t="shared" si="17"/>
        <v>3109.090909090909</v>
      </c>
      <c r="L55" s="389">
        <f t="shared" si="18"/>
        <v>777.27272727272725</v>
      </c>
      <c r="M55" s="390">
        <v>0.2638888888888889</v>
      </c>
      <c r="N55" s="390">
        <v>0.27916666666666667</v>
      </c>
      <c r="O55" s="388">
        <v>20</v>
      </c>
      <c r="P55" s="562">
        <f t="shared" si="19"/>
        <v>22</v>
      </c>
      <c r="Q55" s="392"/>
      <c r="R55" s="392"/>
    </row>
    <row r="56" spans="1:18" ht="15.6" customHeight="1">
      <c r="A56" s="854"/>
      <c r="B56" s="381" t="s">
        <v>240</v>
      </c>
      <c r="C56" s="558"/>
      <c r="D56" s="410" t="s">
        <v>795</v>
      </c>
      <c r="E56" s="411"/>
      <c r="F56" s="384">
        <v>27.48</v>
      </c>
      <c r="G56" s="393">
        <v>2060</v>
      </c>
      <c r="H56" s="385">
        <f t="shared" si="16"/>
        <v>56608.800000000003</v>
      </c>
      <c r="I56" s="559"/>
      <c r="J56" s="387">
        <v>3</v>
      </c>
      <c r="K56" s="388">
        <f t="shared" si="17"/>
        <v>3089.9999999999986</v>
      </c>
      <c r="L56" s="389">
        <f t="shared" si="18"/>
        <v>1029.9999999999995</v>
      </c>
      <c r="M56" s="390">
        <v>0.29166666666666669</v>
      </c>
      <c r="N56" s="390">
        <v>0.31944444444444448</v>
      </c>
      <c r="O56" s="388">
        <v>18</v>
      </c>
      <c r="P56" s="562">
        <f t="shared" si="19"/>
        <v>40.000000000000014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796</v>
      </c>
      <c r="E57" s="411"/>
      <c r="F57" s="384">
        <v>23.8</v>
      </c>
      <c r="G57" s="393">
        <v>2182</v>
      </c>
      <c r="H57" s="385">
        <f t="shared" si="16"/>
        <v>51931.6</v>
      </c>
      <c r="I57" s="559"/>
      <c r="J57" s="387">
        <v>4</v>
      </c>
      <c r="K57" s="388">
        <f t="shared" si="17"/>
        <v>3193.170731707316</v>
      </c>
      <c r="L57" s="389">
        <f t="shared" si="18"/>
        <v>798.292682926829</v>
      </c>
      <c r="M57" s="390">
        <v>0.33194444444444443</v>
      </c>
      <c r="N57" s="390">
        <v>0.36041666666666666</v>
      </c>
      <c r="O57" s="388">
        <v>18</v>
      </c>
      <c r="P57" s="562">
        <f t="shared" si="19"/>
        <v>41.000000000000014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854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854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854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854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855"/>
      <c r="B64" s="381">
        <v>0</v>
      </c>
      <c r="C64" s="240" t="s">
        <v>797</v>
      </c>
      <c r="D64" s="852" t="s">
        <v>792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3124.7883436418101</v>
      </c>
      <c r="L64" s="404">
        <f>AVERAGE(L52:L63)</f>
        <v>824.11375257711916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798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884</v>
      </c>
      <c r="H65" s="385">
        <f>F65*G65</f>
        <v>16071.119999999999</v>
      </c>
      <c r="I65" s="559"/>
      <c r="J65" s="387">
        <v>3</v>
      </c>
      <c r="K65" s="388">
        <f t="shared" ref="K65:K71" si="20">G65/P65*60</f>
        <v>3120.0000000000036</v>
      </c>
      <c r="L65" s="389">
        <f t="shared" ref="L65:L71" si="21">K65/J65</f>
        <v>1040.0000000000011</v>
      </c>
      <c r="M65" s="390">
        <v>0.17708333333333334</v>
      </c>
      <c r="N65" s="390">
        <v>0.18888888888888888</v>
      </c>
      <c r="O65" s="388">
        <v>15</v>
      </c>
      <c r="P65" s="562">
        <f>(N65-M65)*24*60</f>
        <v>16.999999999999979</v>
      </c>
      <c r="Q65" s="392"/>
      <c r="R65" s="392"/>
    </row>
    <row r="66" spans="1:18" ht="15.6" customHeight="1">
      <c r="A66" s="857"/>
      <c r="B66" s="381" t="s">
        <v>240</v>
      </c>
      <c r="C66" s="558"/>
      <c r="D66" s="432" t="s">
        <v>284</v>
      </c>
      <c r="E66" s="426"/>
      <c r="F66" s="384">
        <v>14.03</v>
      </c>
      <c r="G66" s="393">
        <v>3503</v>
      </c>
      <c r="H66" s="385">
        <f t="shared" ref="H66:H74" si="22">F66*G66</f>
        <v>49147.09</v>
      </c>
      <c r="I66" s="559"/>
      <c r="J66" s="387">
        <v>3</v>
      </c>
      <c r="K66" s="388">
        <f t="shared" si="20"/>
        <v>3184.5454545454527</v>
      </c>
      <c r="L66" s="389">
        <f t="shared" si="21"/>
        <v>1061.5151515151508</v>
      </c>
      <c r="M66" s="390">
        <v>0.20138888888888887</v>
      </c>
      <c r="N66" s="390">
        <v>0.24722222222222223</v>
      </c>
      <c r="O66" s="388">
        <v>18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857"/>
      <c r="B67" s="381" t="s">
        <v>240</v>
      </c>
      <c r="C67" s="558"/>
      <c r="D67" s="409" t="s">
        <v>285</v>
      </c>
      <c r="E67" s="411"/>
      <c r="F67" s="384">
        <v>18.18</v>
      </c>
      <c r="G67" s="393">
        <v>1564</v>
      </c>
      <c r="H67" s="385">
        <f t="shared" si="22"/>
        <v>28433.52</v>
      </c>
      <c r="I67" s="559"/>
      <c r="J67" s="387">
        <v>3</v>
      </c>
      <c r="K67" s="388">
        <f t="shared" si="20"/>
        <v>3128.0000000000027</v>
      </c>
      <c r="L67" s="389">
        <f t="shared" si="21"/>
        <v>1042.6666666666677</v>
      </c>
      <c r="M67" s="390">
        <v>0.25972222222222224</v>
      </c>
      <c r="N67" s="390">
        <v>0.28055555555555556</v>
      </c>
      <c r="O67" s="388">
        <v>18</v>
      </c>
      <c r="P67" s="562">
        <f t="shared" si="23"/>
        <v>29.999999999999972</v>
      </c>
      <c r="Q67" s="392"/>
      <c r="R67" s="392"/>
    </row>
    <row r="68" spans="1:18" ht="15.6" customHeight="1">
      <c r="A68" s="857"/>
      <c r="B68" s="381" t="s">
        <v>240</v>
      </c>
      <c r="C68" s="558"/>
      <c r="D68" s="410" t="s">
        <v>799</v>
      </c>
      <c r="E68" s="411"/>
      <c r="F68" s="384">
        <v>17.07</v>
      </c>
      <c r="G68" s="393">
        <v>1101</v>
      </c>
      <c r="H68" s="385">
        <f t="shared" si="22"/>
        <v>18794.07</v>
      </c>
      <c r="I68" s="559"/>
      <c r="J68" s="387">
        <v>3</v>
      </c>
      <c r="K68" s="388">
        <f t="shared" si="20"/>
        <v>3145.7142857142844</v>
      </c>
      <c r="L68" s="389">
        <f t="shared" si="21"/>
        <v>1048.5714285714282</v>
      </c>
      <c r="M68" s="390">
        <v>0.29375000000000001</v>
      </c>
      <c r="N68" s="390">
        <v>0.30833333333333335</v>
      </c>
      <c r="O68" s="388">
        <v>19</v>
      </c>
      <c r="P68" s="562">
        <f t="shared" si="23"/>
        <v>21.000000000000007</v>
      </c>
      <c r="Q68" s="392"/>
      <c r="R68" s="392"/>
    </row>
    <row r="69" spans="1:18" ht="15.6" customHeight="1">
      <c r="A69" s="857"/>
      <c r="B69" s="381" t="s">
        <v>240</v>
      </c>
      <c r="C69" s="558"/>
      <c r="D69" s="412" t="s">
        <v>800</v>
      </c>
      <c r="E69" s="411"/>
      <c r="F69" s="384">
        <v>20.72</v>
      </c>
      <c r="G69" s="393">
        <v>581</v>
      </c>
      <c r="H69" s="385">
        <f t="shared" si="22"/>
        <v>12038.32</v>
      </c>
      <c r="I69" s="559"/>
      <c r="J69" s="387">
        <v>3</v>
      </c>
      <c r="K69" s="388">
        <f t="shared" si="20"/>
        <v>3169.0909090909204</v>
      </c>
      <c r="L69" s="389">
        <f t="shared" si="21"/>
        <v>1056.3636363636401</v>
      </c>
      <c r="M69" s="390">
        <v>0.3215277777777778</v>
      </c>
      <c r="N69" s="390">
        <v>0.32916666666666666</v>
      </c>
      <c r="O69" s="388">
        <v>19</v>
      </c>
      <c r="P69" s="562">
        <f t="shared" si="23"/>
        <v>10.999999999999961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5322</v>
      </c>
      <c r="H70" s="385">
        <f t="shared" si="22"/>
        <v>76028.57142857142</v>
      </c>
      <c r="I70" s="559"/>
      <c r="J70" s="387">
        <v>3</v>
      </c>
      <c r="K70" s="388">
        <f t="shared" si="20"/>
        <v>3193.2000000000007</v>
      </c>
      <c r="L70" s="389">
        <f t="shared" si="21"/>
        <v>1064.4000000000003</v>
      </c>
      <c r="M70" s="390">
        <v>0.34236111111111112</v>
      </c>
      <c r="N70" s="390">
        <v>0.41180555555555554</v>
      </c>
      <c r="O70" s="388">
        <v>19</v>
      </c>
      <c r="P70" s="562">
        <f t="shared" si="23"/>
        <v>99.999999999999972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801</v>
      </c>
      <c r="E71" s="411"/>
      <c r="F71" s="384">
        <v>24.76</v>
      </c>
      <c r="G71" s="428">
        <v>2775</v>
      </c>
      <c r="H71" s="385">
        <f t="shared" si="22"/>
        <v>68709</v>
      </c>
      <c r="I71" s="559"/>
      <c r="J71" s="387">
        <v>4</v>
      </c>
      <c r="K71" s="388">
        <f t="shared" si="20"/>
        <v>3201.9230769230785</v>
      </c>
      <c r="L71" s="389">
        <f t="shared" si="21"/>
        <v>800.48076923076962</v>
      </c>
      <c r="M71" s="390">
        <v>0.4236111111111111</v>
      </c>
      <c r="N71" s="390">
        <v>0.4597222222222222</v>
      </c>
      <c r="O71" s="388">
        <v>17</v>
      </c>
      <c r="P71" s="562">
        <f t="shared" si="23"/>
        <v>51.999999999999972</v>
      </c>
      <c r="Q71" s="392"/>
      <c r="R71" s="392"/>
    </row>
    <row r="72" spans="1:18" ht="15.6" customHeight="1">
      <c r="A72" s="857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857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857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858"/>
      <c r="B75" s="381">
        <v>0</v>
      </c>
      <c r="C75" s="240" t="s">
        <v>802</v>
      </c>
      <c r="D75" s="852" t="s">
        <v>792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3163.2105323248206</v>
      </c>
      <c r="L75" s="404">
        <f>AVERAGE(L65:L74)</f>
        <v>1016.2853789068084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792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803</v>
      </c>
      <c r="B82" s="381" t="s">
        <v>240</v>
      </c>
      <c r="C82" s="408"/>
      <c r="D82" s="410" t="s">
        <v>804</v>
      </c>
      <c r="E82" s="438"/>
      <c r="F82" s="384">
        <v>22.32</v>
      </c>
      <c r="G82" s="413">
        <v>2419</v>
      </c>
      <c r="H82" s="439">
        <f t="shared" ref="H82:H90" si="24">F82*G82</f>
        <v>53992.08</v>
      </c>
      <c r="I82" s="559"/>
      <c r="J82" s="387">
        <v>4</v>
      </c>
      <c r="K82" s="388">
        <f>G82/P82*60</f>
        <v>2902.7999999999915</v>
      </c>
      <c r="L82" s="389">
        <f t="shared" ref="L82:L84" si="25">K82/J82</f>
        <v>725.69999999999789</v>
      </c>
      <c r="M82" s="390">
        <v>0.72222222222222221</v>
      </c>
      <c r="N82" s="390">
        <v>0.75694444444444453</v>
      </c>
      <c r="O82" s="388">
        <v>20</v>
      </c>
      <c r="P82" s="562">
        <f>(N82-M82)*24*60</f>
        <v>50.000000000000142</v>
      </c>
      <c r="Q82" s="392"/>
      <c r="R82" s="392"/>
    </row>
    <row r="83" spans="1:18">
      <c r="A83" s="843"/>
      <c r="B83" s="381" t="s">
        <v>240</v>
      </c>
      <c r="C83" s="408"/>
      <c r="D83" s="444" t="s">
        <v>805</v>
      </c>
      <c r="E83" s="438"/>
      <c r="F83" s="384">
        <v>24.54</v>
      </c>
      <c r="G83" s="413">
        <v>1181</v>
      </c>
      <c r="H83" s="439">
        <f t="shared" si="24"/>
        <v>28981.739999999998</v>
      </c>
      <c r="I83" s="559"/>
      <c r="J83" s="387">
        <v>3</v>
      </c>
      <c r="K83" s="388">
        <f t="shared" ref="K83:K84" si="26">G83/P83*60</f>
        <v>2361.9999999999959</v>
      </c>
      <c r="L83" s="389">
        <f t="shared" si="25"/>
        <v>787.33333333333201</v>
      </c>
      <c r="M83" s="390">
        <v>0.77222222222222225</v>
      </c>
      <c r="N83" s="390">
        <v>0.79305555555555562</v>
      </c>
      <c r="O83" s="388">
        <v>22</v>
      </c>
      <c r="P83" s="562">
        <f t="shared" ref="P83:P84" si="27">(N83-M83)*24*60</f>
        <v>30.000000000000053</v>
      </c>
      <c r="Q83" s="392"/>
      <c r="R83" s="392"/>
    </row>
    <row r="84" spans="1:18">
      <c r="A84" s="843"/>
      <c r="B84" s="381" t="s">
        <v>240</v>
      </c>
      <c r="C84" s="408"/>
      <c r="D84" s="410" t="s">
        <v>806</v>
      </c>
      <c r="E84" s="438"/>
      <c r="F84" s="384">
        <v>24.33</v>
      </c>
      <c r="G84" s="413">
        <v>796</v>
      </c>
      <c r="H84" s="439">
        <f t="shared" si="24"/>
        <v>19366.68</v>
      </c>
      <c r="I84" s="559"/>
      <c r="J84" s="387">
        <v>4</v>
      </c>
      <c r="K84" s="388">
        <f t="shared" si="26"/>
        <v>2170.9090909090828</v>
      </c>
      <c r="L84" s="389">
        <f t="shared" si="25"/>
        <v>542.7272727272707</v>
      </c>
      <c r="M84" s="390">
        <v>0.80833333333333324</v>
      </c>
      <c r="N84" s="390">
        <v>0.82361111111111107</v>
      </c>
      <c r="O84" s="388">
        <v>22</v>
      </c>
      <c r="P84" s="562">
        <f t="shared" si="27"/>
        <v>22.000000000000082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807</v>
      </c>
      <c r="D91" s="844" t="s">
        <v>792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2478.5696969696901</v>
      </c>
      <c r="L91" s="404">
        <f>AVERAGE(L82:L90)</f>
        <v>685.25353535353349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808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3451</v>
      </c>
      <c r="H92" s="385">
        <f t="shared" ref="H92:H99" si="28">F92*G92</f>
        <v>98595.07</v>
      </c>
      <c r="I92" s="559"/>
      <c r="J92" s="387">
        <v>3</v>
      </c>
      <c r="K92" s="388">
        <f>G92/P92*60</f>
        <v>2957.9999999999968</v>
      </c>
      <c r="L92" s="389">
        <f t="shared" ref="L92:L95" si="29">K92/J92</f>
        <v>985.99999999999898</v>
      </c>
      <c r="M92" s="390">
        <v>0.72222222222222221</v>
      </c>
      <c r="N92" s="390">
        <v>0.77083333333333337</v>
      </c>
      <c r="O92" s="380">
        <v>20</v>
      </c>
      <c r="P92" s="562">
        <f>(N92-M92)*24*60</f>
        <v>70.000000000000071</v>
      </c>
      <c r="Q92" s="392"/>
      <c r="R92" s="392"/>
    </row>
    <row r="93" spans="1:18">
      <c r="A93" s="846"/>
      <c r="B93" s="381" t="s">
        <v>240</v>
      </c>
      <c r="C93" s="398"/>
      <c r="D93" s="436" t="s">
        <v>809</v>
      </c>
      <c r="E93" s="429"/>
      <c r="F93" s="384">
        <v>18.18</v>
      </c>
      <c r="G93" s="393">
        <v>1304</v>
      </c>
      <c r="H93" s="385">
        <f t="shared" si="28"/>
        <v>23706.720000000001</v>
      </c>
      <c r="I93" s="559"/>
      <c r="J93" s="387">
        <v>3</v>
      </c>
      <c r="K93" s="388">
        <f t="shared" ref="K93:K95" si="30">G93/P93*60</f>
        <v>2897.7777777777883</v>
      </c>
      <c r="L93" s="389">
        <f t="shared" si="29"/>
        <v>965.92592592592939</v>
      </c>
      <c r="M93" s="390">
        <v>0.78541666666666676</v>
      </c>
      <c r="N93" s="390">
        <v>0.8041666666666667</v>
      </c>
      <c r="O93" s="380">
        <v>21</v>
      </c>
      <c r="P93" s="562">
        <f>(N93-M93)*24*60</f>
        <v>26.999999999999904</v>
      </c>
      <c r="Q93" s="392"/>
      <c r="R93" s="392"/>
    </row>
    <row r="94" spans="1:18">
      <c r="A94" s="846"/>
      <c r="B94" s="381" t="s">
        <v>240</v>
      </c>
      <c r="C94" s="398"/>
      <c r="D94" s="410" t="s">
        <v>294</v>
      </c>
      <c r="E94" s="429"/>
      <c r="F94" s="384">
        <v>16.66</v>
      </c>
      <c r="G94" s="393">
        <v>6926</v>
      </c>
      <c r="H94" s="385">
        <f t="shared" si="28"/>
        <v>115387.16</v>
      </c>
      <c r="I94" s="559"/>
      <c r="J94" s="387">
        <v>4</v>
      </c>
      <c r="K94" s="388">
        <f t="shared" si="30"/>
        <v>2770.400000000001</v>
      </c>
      <c r="L94" s="389">
        <f t="shared" si="29"/>
        <v>692.60000000000025</v>
      </c>
      <c r="M94" s="390">
        <v>0.81944444444444453</v>
      </c>
      <c r="N94" s="390">
        <v>0.92361111111111116</v>
      </c>
      <c r="O94" s="380">
        <v>22</v>
      </c>
      <c r="P94" s="562">
        <f>(N94-M94)*24*60</f>
        <v>149.99999999999994</v>
      </c>
      <c r="Q94" s="392"/>
      <c r="R94" s="392"/>
    </row>
    <row r="95" spans="1:18">
      <c r="A95" s="847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4628</v>
      </c>
      <c r="H95" s="385">
        <f t="shared" si="28"/>
        <v>82799.127272727274</v>
      </c>
      <c r="I95" s="559"/>
      <c r="J95" s="387">
        <v>3</v>
      </c>
      <c r="K95" s="388">
        <f t="shared" si="30"/>
        <v>2776.799999967674</v>
      </c>
      <c r="L95" s="389">
        <f t="shared" si="29"/>
        <v>925.59999998922467</v>
      </c>
      <c r="M95" s="390">
        <v>46276.9375</v>
      </c>
      <c r="N95" s="390">
        <v>46277.006944444445</v>
      </c>
      <c r="O95" s="380">
        <v>20</v>
      </c>
      <c r="P95" s="562">
        <f>(N95-M95)*24*60</f>
        <v>100.00000000116415</v>
      </c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847"/>
      <c r="B100" s="381">
        <v>0</v>
      </c>
      <c r="C100" s="240" t="s">
        <v>810</v>
      </c>
      <c r="D100" s="840" t="s">
        <v>792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2850.744444436365</v>
      </c>
      <c r="L100" s="404">
        <f>AVERAGE(L92:L99)</f>
        <v>892.53148147878835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811</v>
      </c>
      <c r="B101" s="381" t="s">
        <v>240</v>
      </c>
      <c r="C101" s="240"/>
      <c r="D101" s="410" t="s">
        <v>812</v>
      </c>
      <c r="E101" s="563"/>
      <c r="F101" s="384">
        <v>30</v>
      </c>
      <c r="G101" s="557">
        <v>2960</v>
      </c>
      <c r="H101" s="385">
        <f t="shared" ref="H101:H110" si="31">F101*G101</f>
        <v>88800</v>
      </c>
      <c r="I101" s="559"/>
      <c r="J101" s="387">
        <v>3</v>
      </c>
      <c r="K101" s="388">
        <f>G101/P101*60</f>
        <v>2960.0000000000027</v>
      </c>
      <c r="L101" s="389">
        <f t="shared" ref="L101:L104" si="32">K101/J101</f>
        <v>986.66666666666754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2346</v>
      </c>
      <c r="H102" s="385">
        <f t="shared" si="31"/>
        <v>58227.72</v>
      </c>
      <c r="I102" s="559"/>
      <c r="J102" s="387">
        <v>4</v>
      </c>
      <c r="K102" s="388">
        <f t="shared" ref="K102:K104" si="34">G102/P102*60</f>
        <v>2994.8936170212874</v>
      </c>
      <c r="L102" s="389">
        <f t="shared" si="32"/>
        <v>748.72340425532184</v>
      </c>
      <c r="M102" s="390">
        <v>0.77847222222222223</v>
      </c>
      <c r="N102" s="390">
        <v>0.81111111111111101</v>
      </c>
      <c r="O102" s="380">
        <v>21</v>
      </c>
      <c r="P102" s="388">
        <f t="shared" si="33"/>
        <v>46.999999999999829</v>
      </c>
      <c r="Q102" s="392"/>
      <c r="R102" s="392"/>
    </row>
    <row r="103" spans="1:18">
      <c r="A103" s="832"/>
      <c r="B103" s="381" t="s">
        <v>240</v>
      </c>
      <c r="C103" s="240"/>
      <c r="D103" s="410" t="s">
        <v>813</v>
      </c>
      <c r="E103" s="410"/>
      <c r="F103" s="384">
        <v>23.8</v>
      </c>
      <c r="G103" s="557">
        <v>1867</v>
      </c>
      <c r="H103" s="385">
        <f t="shared" si="31"/>
        <v>44434.6</v>
      </c>
      <c r="I103" s="559"/>
      <c r="J103" s="387">
        <v>4</v>
      </c>
      <c r="K103" s="388">
        <f t="shared" si="34"/>
        <v>3200.5714285714103</v>
      </c>
      <c r="L103" s="389">
        <f t="shared" si="32"/>
        <v>800.14285714285256</v>
      </c>
      <c r="M103" s="390">
        <v>0.82638888888888884</v>
      </c>
      <c r="N103" s="390">
        <v>0.85069444444444453</v>
      </c>
      <c r="O103" s="380">
        <v>22</v>
      </c>
      <c r="P103" s="388">
        <f t="shared" si="33"/>
        <v>35.000000000000199</v>
      </c>
      <c r="Q103" s="392"/>
      <c r="R103" s="392"/>
    </row>
    <row r="104" spans="1:18">
      <c r="A104" s="832"/>
      <c r="B104" s="381" t="s">
        <v>240</v>
      </c>
      <c r="C104" s="240"/>
      <c r="D104" s="410" t="s">
        <v>814</v>
      </c>
      <c r="E104" s="429"/>
      <c r="F104" s="384">
        <v>24.76</v>
      </c>
      <c r="G104" s="557">
        <v>2344</v>
      </c>
      <c r="H104" s="385">
        <f t="shared" si="31"/>
        <v>58037.440000000002</v>
      </c>
      <c r="I104" s="559"/>
      <c r="J104" s="387">
        <v>4</v>
      </c>
      <c r="K104" s="388">
        <f t="shared" si="34"/>
        <v>3125.3333333333335</v>
      </c>
      <c r="L104" s="389">
        <f t="shared" si="32"/>
        <v>781.33333333333337</v>
      </c>
      <c r="M104" s="390">
        <v>0.86458333333333337</v>
      </c>
      <c r="N104" s="390">
        <v>0.89583333333333337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832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797</v>
      </c>
      <c r="D111" s="833" t="s">
        <v>792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3070.1995947315086</v>
      </c>
      <c r="L111" s="404">
        <f>AVERAGE(L101:L110)</f>
        <v>829.21656534954388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815</v>
      </c>
      <c r="B112" s="381" t="s">
        <v>240</v>
      </c>
      <c r="C112" s="240"/>
      <c r="D112" s="436" t="s">
        <v>816</v>
      </c>
      <c r="E112" s="449"/>
      <c r="F112" s="384">
        <v>25.03</v>
      </c>
      <c r="G112" s="557">
        <v>1625</v>
      </c>
      <c r="H112" s="439">
        <f t="shared" si="16"/>
        <v>40673.75</v>
      </c>
      <c r="I112" s="559"/>
      <c r="J112" s="387">
        <v>4</v>
      </c>
      <c r="K112" s="388">
        <f t="shared" ref="K112:K116" si="35">G112/P112*60</f>
        <v>2954.5454545454509</v>
      </c>
      <c r="L112" s="389">
        <f t="shared" ref="L112:L116" si="36">K112/J112</f>
        <v>738.63636363636272</v>
      </c>
      <c r="M112" s="390">
        <v>0.72083333333333333</v>
      </c>
      <c r="N112" s="390">
        <v>0.74375000000000002</v>
      </c>
      <c r="O112" s="380">
        <v>18</v>
      </c>
      <c r="P112" s="562">
        <f t="shared" ref="P112:P116" si="37">(N112-M112)*24*60</f>
        <v>33.000000000000043</v>
      </c>
      <c r="Q112" s="380"/>
      <c r="R112" s="380"/>
    </row>
    <row r="113" spans="1:18">
      <c r="A113" s="835"/>
      <c r="B113" s="381" t="s">
        <v>240</v>
      </c>
      <c r="C113" s="408"/>
      <c r="D113" s="436" t="s">
        <v>817</v>
      </c>
      <c r="E113" s="436"/>
      <c r="F113" s="384">
        <v>16.7</v>
      </c>
      <c r="G113" s="557">
        <v>1212</v>
      </c>
      <c r="H113" s="439">
        <f t="shared" si="16"/>
        <v>20240.399999999998</v>
      </c>
      <c r="I113" s="559"/>
      <c r="J113" s="387">
        <v>3</v>
      </c>
      <c r="K113" s="388">
        <f t="shared" si="35"/>
        <v>2908.7999999999915</v>
      </c>
      <c r="L113" s="389">
        <f t="shared" si="36"/>
        <v>969.59999999999718</v>
      </c>
      <c r="M113" s="390">
        <v>0.75763888888888886</v>
      </c>
      <c r="N113" s="390">
        <v>0.77500000000000002</v>
      </c>
      <c r="O113" s="380">
        <v>20</v>
      </c>
      <c r="P113" s="562">
        <f t="shared" si="37"/>
        <v>25.000000000000071</v>
      </c>
      <c r="Q113" s="392"/>
      <c r="R113" s="392"/>
    </row>
    <row r="114" spans="1:18">
      <c r="A114" s="835"/>
      <c r="B114" s="381" t="s">
        <v>240</v>
      </c>
      <c r="C114" s="408"/>
      <c r="D114" s="412" t="s">
        <v>818</v>
      </c>
      <c r="E114" s="410"/>
      <c r="F114" s="384">
        <v>18.18</v>
      </c>
      <c r="G114" s="557">
        <v>1360</v>
      </c>
      <c r="H114" s="439">
        <f t="shared" si="16"/>
        <v>24724.799999999999</v>
      </c>
      <c r="I114" s="559"/>
      <c r="J114" s="387">
        <v>3</v>
      </c>
      <c r="K114" s="388">
        <f t="shared" si="35"/>
        <v>3022.2222222222154</v>
      </c>
      <c r="L114" s="389">
        <f t="shared" si="36"/>
        <v>1007.4074074074051</v>
      </c>
      <c r="M114" s="390">
        <v>0.79027777777777775</v>
      </c>
      <c r="N114" s="390">
        <v>0.80902777777777779</v>
      </c>
      <c r="O114" s="380">
        <v>22</v>
      </c>
      <c r="P114" s="562">
        <f t="shared" si="37"/>
        <v>27.000000000000064</v>
      </c>
      <c r="Q114" s="392"/>
      <c r="R114" s="392"/>
    </row>
    <row r="115" spans="1:18">
      <c r="A115" s="835"/>
      <c r="B115" s="381" t="s">
        <v>240</v>
      </c>
      <c r="C115" s="408"/>
      <c r="D115" s="410" t="s">
        <v>819</v>
      </c>
      <c r="E115" s="429"/>
      <c r="F115" s="384">
        <v>14.03</v>
      </c>
      <c r="G115" s="557">
        <v>7165</v>
      </c>
      <c r="H115" s="439">
        <f t="shared" si="16"/>
        <v>100524.95</v>
      </c>
      <c r="I115" s="559"/>
      <c r="J115" s="387">
        <v>3</v>
      </c>
      <c r="K115" s="388">
        <f t="shared" si="35"/>
        <v>2964.827586206894</v>
      </c>
      <c r="L115" s="389">
        <f t="shared" si="36"/>
        <v>988.27586206896467</v>
      </c>
      <c r="M115" s="390">
        <v>0.82361111111111107</v>
      </c>
      <c r="N115" s="390">
        <v>0.9243055555555556</v>
      </c>
      <c r="O115" s="380">
        <v>20</v>
      </c>
      <c r="P115" s="562">
        <f t="shared" si="37"/>
        <v>145.00000000000011</v>
      </c>
      <c r="Q115" s="392"/>
      <c r="R115" s="392"/>
    </row>
    <row r="116" spans="1:18">
      <c r="A116" s="835"/>
      <c r="B116" s="381" t="s">
        <v>240</v>
      </c>
      <c r="C116" s="408"/>
      <c r="D116" s="410" t="s">
        <v>820</v>
      </c>
      <c r="E116" s="412"/>
      <c r="F116" s="384">
        <v>14.285714285714283</v>
      </c>
      <c r="G116" s="557">
        <v>10054</v>
      </c>
      <c r="H116" s="439">
        <f t="shared" si="16"/>
        <v>143628.57142857139</v>
      </c>
      <c r="I116" s="559"/>
      <c r="J116" s="387">
        <v>3</v>
      </c>
      <c r="K116" s="388">
        <f t="shared" si="35"/>
        <v>3016.199999964887</v>
      </c>
      <c r="L116" s="389">
        <f t="shared" si="36"/>
        <v>1005.3999999882957</v>
      </c>
      <c r="M116" s="390">
        <v>46276.939583333333</v>
      </c>
      <c r="N116" s="441">
        <v>46277.078472222223</v>
      </c>
      <c r="O116" s="380">
        <v>22</v>
      </c>
      <c r="P116" s="562">
        <f t="shared" si="37"/>
        <v>200.00000000232831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835"/>
      <c r="B124" s="398">
        <v>0</v>
      </c>
      <c r="C124" s="240" t="s">
        <v>802</v>
      </c>
      <c r="D124" s="836" t="s">
        <v>792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2973.3190525878877</v>
      </c>
      <c r="L124" s="404">
        <f>AVERAGE(L112:L123)</f>
        <v>941.86392662020501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133583.08999999997</v>
      </c>
      <c r="F1" s="568" t="s">
        <v>3</v>
      </c>
      <c r="G1" s="71">
        <f>SUM(H5:H173)</f>
        <v>5258402.688828039</v>
      </c>
      <c r="H1" s="564" t="s">
        <v>79</v>
      </c>
      <c r="I1" s="73">
        <f>M17+M30+M43+M56+M69+M82+M95+M108+M121+M134+M147+M160+M173</f>
        <v>189.16190476190476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705</v>
      </c>
      <c r="Q1" s="956"/>
      <c r="R1" s="956"/>
      <c r="S1" s="956"/>
      <c r="T1" s="956" t="s">
        <v>706</v>
      </c>
      <c r="U1" s="956"/>
      <c r="V1" s="956"/>
      <c r="W1" s="956"/>
      <c r="X1" s="956"/>
      <c r="Y1" s="956"/>
      <c r="Z1" s="74" t="s">
        <v>707</v>
      </c>
      <c r="AA1" s="74" t="s">
        <v>708</v>
      </c>
      <c r="AB1" s="963" t="s">
        <v>709</v>
      </c>
      <c r="AC1" s="964"/>
      <c r="AD1" s="74" t="s">
        <v>707</v>
      </c>
      <c r="AE1" s="74" t="s">
        <v>710</v>
      </c>
      <c r="AF1" s="956" t="s">
        <v>711</v>
      </c>
      <c r="AG1" s="957"/>
      <c r="AH1" s="957"/>
    </row>
    <row r="2" spans="1:34" ht="26.25" customHeight="1">
      <c r="A2" s="958" t="s">
        <v>712</v>
      </c>
      <c r="B2" s="958"/>
      <c r="C2" s="567"/>
      <c r="D2" s="567" t="s">
        <v>713</v>
      </c>
      <c r="E2" s="78">
        <f>AVERAGE(O17,O30,O43,O56,O69,O82,O95,O108,O121,O134,O147,O160,O173)</f>
        <v>125.42559259183307</v>
      </c>
      <c r="F2" s="79" t="s">
        <v>91</v>
      </c>
      <c r="G2" s="80">
        <f>G1/E1</f>
        <v>39.364283973578097</v>
      </c>
      <c r="H2" s="564" t="s">
        <v>92</v>
      </c>
      <c r="I2" s="564">
        <f>COUNT(I5:I173)</f>
        <v>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957"/>
      <c r="AG2" s="957"/>
      <c r="AH2" s="957"/>
    </row>
    <row r="3" spans="1:34" ht="30.6" customHeight="1">
      <c r="A3" s="897" t="s">
        <v>714</v>
      </c>
      <c r="B3" s="897" t="s">
        <v>94</v>
      </c>
      <c r="C3" s="954"/>
      <c r="D3" s="897" t="s">
        <v>715</v>
      </c>
      <c r="E3" s="897"/>
      <c r="F3" s="954" t="s">
        <v>96</v>
      </c>
      <c r="G3" s="946" t="s">
        <v>97</v>
      </c>
      <c r="H3" s="954" t="s">
        <v>98</v>
      </c>
      <c r="I3" s="948" t="s">
        <v>716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717</v>
      </c>
      <c r="O3" s="926" t="s">
        <v>713</v>
      </c>
      <c r="P3" s="952" t="s">
        <v>718</v>
      </c>
      <c r="Q3" s="926" t="s">
        <v>713</v>
      </c>
      <c r="R3" s="953" t="s">
        <v>719</v>
      </c>
      <c r="S3" s="927" t="s">
        <v>720</v>
      </c>
      <c r="T3" s="946" t="s">
        <v>106</v>
      </c>
      <c r="U3" s="946"/>
      <c r="V3" s="947" t="s">
        <v>107</v>
      </c>
      <c r="W3" s="948" t="s">
        <v>721</v>
      </c>
      <c r="X3" s="946" t="s">
        <v>722</v>
      </c>
      <c r="Y3" s="946"/>
      <c r="Z3" s="949" t="s">
        <v>723</v>
      </c>
      <c r="AA3" s="950"/>
      <c r="AB3" s="959" t="s">
        <v>724</v>
      </c>
      <c r="AC3" s="960"/>
      <c r="AD3" s="961" t="s">
        <v>725</v>
      </c>
      <c r="AE3" s="962"/>
      <c r="AF3" s="951" t="s">
        <v>717</v>
      </c>
      <c r="AG3" s="953" t="s">
        <v>719</v>
      </c>
      <c r="AH3" s="927" t="s">
        <v>720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574" t="s">
        <v>113</v>
      </c>
      <c r="U4" s="574" t="s">
        <v>114</v>
      </c>
      <c r="V4" s="946"/>
      <c r="W4" s="948"/>
      <c r="X4" s="568" t="s">
        <v>726</v>
      </c>
      <c r="Y4" s="568" t="s">
        <v>36</v>
      </c>
      <c r="Z4" s="574" t="s">
        <v>727</v>
      </c>
      <c r="AA4" s="574" t="s">
        <v>728</v>
      </c>
      <c r="AB4" s="960"/>
      <c r="AC4" s="960"/>
      <c r="AD4" s="574" t="s">
        <v>729</v>
      </c>
      <c r="AE4" s="85" t="s">
        <v>730</v>
      </c>
      <c r="AF4" s="951"/>
      <c r="AG4" s="953"/>
      <c r="AH4" s="927"/>
    </row>
    <row r="5" spans="1:34" ht="18.75" customHeight="1">
      <c r="A5" s="943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446.6</v>
      </c>
      <c r="H5" s="92">
        <f t="shared" ref="H5:H16" si="0">F5*G5</f>
        <v>16488.472000000002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1576.235294117645</v>
      </c>
      <c r="O5" s="95">
        <f t="shared" ref="O5:O12" si="2">N5/M5</f>
        <v>131.35294117647041</v>
      </c>
      <c r="P5" s="97">
        <f t="shared" ref="P5:P12" si="3">M5-J5</f>
        <v>0</v>
      </c>
      <c r="Q5" s="98">
        <f t="shared" ref="Q5:Q12" si="4">O5-L5</f>
        <v>-35.313725490196248</v>
      </c>
      <c r="R5" s="572">
        <f t="shared" ref="R5:R12" si="5">O5/L5</f>
        <v>0.78811764705882248</v>
      </c>
      <c r="S5" s="912">
        <f>R17</f>
        <v>0.8939977203674192</v>
      </c>
      <c r="T5" s="101">
        <v>0.25</v>
      </c>
      <c r="U5" s="101">
        <v>0.26180555555555557</v>
      </c>
      <c r="V5" s="568">
        <v>5</v>
      </c>
      <c r="W5" s="565">
        <f>(U5-T5)*24*60</f>
        <v>17.000000000000021</v>
      </c>
      <c r="X5" s="568"/>
      <c r="Y5" s="568"/>
      <c r="Z5" s="102"/>
      <c r="AA5" s="102"/>
      <c r="AB5" s="897"/>
      <c r="AC5" s="897"/>
      <c r="AD5" s="103"/>
      <c r="AE5" s="103"/>
      <c r="AF5" s="97">
        <f t="shared" ref="AF5:AF70" si="6">N5-K5</f>
        <v>-423.76470588235497</v>
      </c>
      <c r="AG5" s="572">
        <f t="shared" ref="AG5:AG70" si="7">N5/K5</f>
        <v>0.78811764705882248</v>
      </c>
      <c r="AH5" s="912">
        <f>AG17</f>
        <v>0.90049931074525513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4714</v>
      </c>
      <c r="H6" s="92">
        <f t="shared" si="0"/>
        <v>178330.62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2318.3606557377052</v>
      </c>
      <c r="O6" s="95">
        <f t="shared" si="2"/>
        <v>115.91803278688526</v>
      </c>
      <c r="P6" s="97">
        <f t="shared" si="3"/>
        <v>0</v>
      </c>
      <c r="Q6" s="98">
        <f t="shared" si="4"/>
        <v>-4.0819672131147371</v>
      </c>
      <c r="R6" s="572">
        <f t="shared" si="5"/>
        <v>0.96598360655737714</v>
      </c>
      <c r="S6" s="912"/>
      <c r="T6" s="101">
        <v>0.26666666666666666</v>
      </c>
      <c r="U6" s="101">
        <v>0.35138888888888886</v>
      </c>
      <c r="V6" s="568">
        <v>7</v>
      </c>
      <c r="W6" s="565">
        <f t="shared" ref="W6:W17" si="8">(U6-T6)*24*60</f>
        <v>121.99999999999997</v>
      </c>
      <c r="X6" s="104"/>
      <c r="Y6" s="104"/>
      <c r="Z6" s="105"/>
      <c r="AA6" s="105"/>
      <c r="AB6" s="897"/>
      <c r="AC6" s="897"/>
      <c r="AD6" s="581">
        <v>1</v>
      </c>
      <c r="AE6" s="581"/>
      <c r="AF6" s="97">
        <f t="shared" si="6"/>
        <v>-81.639344262294799</v>
      </c>
      <c r="AG6" s="572">
        <f t="shared" si="7"/>
        <v>0.96598360655737714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2343</v>
      </c>
      <c r="H7" s="92">
        <f t="shared" si="0"/>
        <v>84090.27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2382.7118644067782</v>
      </c>
      <c r="O7" s="95">
        <f t="shared" si="2"/>
        <v>132.37288135593212</v>
      </c>
      <c r="P7" s="97">
        <f t="shared" si="3"/>
        <v>0</v>
      </c>
      <c r="Q7" s="98">
        <f t="shared" si="4"/>
        <v>-10.46045197740122</v>
      </c>
      <c r="R7" s="572">
        <f t="shared" si="5"/>
        <v>0.9267646302632353</v>
      </c>
      <c r="S7" s="912"/>
      <c r="T7" s="101">
        <v>0.36736111111111108</v>
      </c>
      <c r="U7" s="101">
        <v>0.40833333333333333</v>
      </c>
      <c r="V7" s="568">
        <v>23</v>
      </c>
      <c r="W7" s="565">
        <f t="shared" si="8"/>
        <v>59.000000000000028</v>
      </c>
      <c r="X7" s="104">
        <v>0.35555555555555557</v>
      </c>
      <c r="Y7" s="104">
        <v>0.3666666666666667</v>
      </c>
      <c r="Z7" s="105"/>
      <c r="AA7" s="105"/>
      <c r="AB7" s="897"/>
      <c r="AC7" s="897"/>
      <c r="AD7" s="581"/>
      <c r="AE7" s="581"/>
      <c r="AF7" s="97">
        <f t="shared" si="6"/>
        <v>-188.2881355932218</v>
      </c>
      <c r="AG7" s="572">
        <f t="shared" si="7"/>
        <v>0.92676463026323541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1037</v>
      </c>
      <c r="H8" s="92">
        <f t="shared" si="0"/>
        <v>29927.82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2304.4444444444457</v>
      </c>
      <c r="O8" s="95">
        <f t="shared" si="2"/>
        <v>135.55555555555563</v>
      </c>
      <c r="P8" s="97">
        <f t="shared" si="3"/>
        <v>0</v>
      </c>
      <c r="Q8" s="98">
        <f t="shared" si="4"/>
        <v>-15.679738562091444</v>
      </c>
      <c r="R8" s="572">
        <f t="shared" si="5"/>
        <v>0.89632222654393057</v>
      </c>
      <c r="S8" s="912"/>
      <c r="T8" s="101">
        <v>0.41319444444444442</v>
      </c>
      <c r="U8" s="101">
        <v>0.43194444444444441</v>
      </c>
      <c r="V8" s="568">
        <v>7</v>
      </c>
      <c r="W8" s="565">
        <f t="shared" si="8"/>
        <v>26.999999999999986</v>
      </c>
      <c r="X8" s="104"/>
      <c r="Y8" s="104"/>
      <c r="Z8" s="105"/>
      <c r="AA8" s="105"/>
      <c r="AB8" s="897"/>
      <c r="AC8" s="897"/>
      <c r="AD8" s="581"/>
      <c r="AE8" s="581"/>
      <c r="AF8" s="97">
        <f t="shared" si="6"/>
        <v>-266.55555555555429</v>
      </c>
      <c r="AG8" s="572">
        <f t="shared" si="7"/>
        <v>0.89632222654393068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896</v>
      </c>
      <c r="H9" s="92">
        <f t="shared" si="0"/>
        <v>32910.079999999994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2337.391304347826</v>
      </c>
      <c r="O9" s="95">
        <f t="shared" si="2"/>
        <v>129.85507246376812</v>
      </c>
      <c r="P9" s="97">
        <f t="shared" si="3"/>
        <v>0</v>
      </c>
      <c r="Q9" s="98">
        <f t="shared" si="4"/>
        <v>-12.978260869565219</v>
      </c>
      <c r="R9" s="572">
        <f t="shared" si="5"/>
        <v>0.90913703008472424</v>
      </c>
      <c r="S9" s="912"/>
      <c r="T9" s="101">
        <v>0.43541666666666662</v>
      </c>
      <c r="U9" s="101">
        <v>0.45138888888888884</v>
      </c>
      <c r="V9" s="568">
        <v>5</v>
      </c>
      <c r="W9" s="565">
        <f t="shared" si="8"/>
        <v>23</v>
      </c>
      <c r="X9" s="104"/>
      <c r="Y9" s="104"/>
      <c r="Z9" s="105"/>
      <c r="AA9" s="105"/>
      <c r="AB9" s="897"/>
      <c r="AC9" s="897"/>
      <c r="AD9" s="581"/>
      <c r="AE9" s="581"/>
      <c r="AF9" s="97">
        <f t="shared" si="6"/>
        <v>-233.60869565217399</v>
      </c>
      <c r="AG9" s="572">
        <f t="shared" si="7"/>
        <v>0.90913703008472424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1843</v>
      </c>
      <c r="H10" s="92">
        <f t="shared" si="0"/>
        <v>57335.729999999996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2403.913043478261</v>
      </c>
      <c r="O10" s="95">
        <f t="shared" si="2"/>
        <v>133.55072463768116</v>
      </c>
      <c r="P10" s="97">
        <f t="shared" si="3"/>
        <v>0</v>
      </c>
      <c r="Q10" s="98">
        <f t="shared" si="4"/>
        <v>-20.282608695652186</v>
      </c>
      <c r="R10" s="572">
        <f t="shared" si="5"/>
        <v>0.86815205614960655</v>
      </c>
      <c r="S10" s="913"/>
      <c r="T10" s="101">
        <v>0.49236111111111103</v>
      </c>
      <c r="U10" s="101">
        <v>0.52430555555555547</v>
      </c>
      <c r="V10" s="568">
        <v>6</v>
      </c>
      <c r="W10" s="565">
        <f t="shared" si="8"/>
        <v>46</v>
      </c>
      <c r="X10" s="104"/>
      <c r="Y10" s="104"/>
      <c r="Z10" s="105"/>
      <c r="AA10" s="105"/>
      <c r="AB10" s="897"/>
      <c r="AC10" s="897"/>
      <c r="AD10" s="581"/>
      <c r="AE10" s="581"/>
      <c r="AF10" s="97">
        <f>N10-K10</f>
        <v>-365.08695652173901</v>
      </c>
      <c r="AG10" s="572">
        <f>N10/K10</f>
        <v>0.86815205614960667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2381</v>
      </c>
      <c r="H11" s="92">
        <f t="shared" si="0"/>
        <v>91620.87999999999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2506.315789473686</v>
      </c>
      <c r="O11" s="95">
        <f t="shared" si="2"/>
        <v>131.91135734072031</v>
      </c>
      <c r="P11" s="97">
        <f t="shared" si="3"/>
        <v>0</v>
      </c>
      <c r="Q11" s="98">
        <f t="shared" si="4"/>
        <v>-13.825484764542836</v>
      </c>
      <c r="R11" s="572">
        <f t="shared" si="5"/>
        <v>0.90513390735777755</v>
      </c>
      <c r="S11" s="913"/>
      <c r="T11" s="101">
        <v>0.52986111111111101</v>
      </c>
      <c r="U11" s="101">
        <v>0.56944444444444431</v>
      </c>
      <c r="V11" s="568">
        <v>8</v>
      </c>
      <c r="W11" s="565">
        <f t="shared" si="8"/>
        <v>56.999999999999957</v>
      </c>
      <c r="X11" s="104"/>
      <c r="Y11" s="104"/>
      <c r="Z11" s="105"/>
      <c r="AA11" s="105"/>
      <c r="AB11" s="897"/>
      <c r="AC11" s="897"/>
      <c r="AD11" s="581"/>
      <c r="AE11" s="581"/>
      <c r="AF11" s="97">
        <f>N11-K11</f>
        <v>-262.68421052631402</v>
      </c>
      <c r="AG11" s="572">
        <f>N11/K11</f>
        <v>0.90513390735777755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2900</v>
      </c>
      <c r="H12" s="92">
        <f t="shared" si="0"/>
        <v>109619.99999999999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2558.8235294117612</v>
      </c>
      <c r="O12" s="95">
        <f t="shared" si="2"/>
        <v>127.94117647058806</v>
      </c>
      <c r="P12" s="97">
        <f t="shared" si="3"/>
        <v>0</v>
      </c>
      <c r="Q12" s="98">
        <f t="shared" si="4"/>
        <v>-10.508823529411927</v>
      </c>
      <c r="R12" s="572">
        <f t="shared" si="5"/>
        <v>0.92409661589446057</v>
      </c>
      <c r="S12" s="913"/>
      <c r="T12" s="101">
        <v>0.58541666666666647</v>
      </c>
      <c r="U12" s="101">
        <v>0.63263888888888875</v>
      </c>
      <c r="V12" s="568">
        <v>23</v>
      </c>
      <c r="W12" s="565">
        <f t="shared" si="8"/>
        <v>68.000000000000085</v>
      </c>
      <c r="X12" s="104">
        <v>0.57361111111111118</v>
      </c>
      <c r="Y12" s="104">
        <v>0.58472222222222225</v>
      </c>
      <c r="Z12" s="105"/>
      <c r="AA12" s="105"/>
      <c r="AB12" s="897"/>
      <c r="AC12" s="897"/>
      <c r="AD12" s="581"/>
      <c r="AE12" s="581"/>
      <c r="AF12" s="97">
        <f t="shared" si="6"/>
        <v>-210.17647058823877</v>
      </c>
      <c r="AG12" s="572">
        <f t="shared" si="7"/>
        <v>0.92409661589446057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913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897"/>
      <c r="AC13" s="897"/>
      <c r="AD13" s="581"/>
      <c r="AE13" s="581"/>
      <c r="AF13" s="97">
        <f t="shared" si="6"/>
        <v>0</v>
      </c>
      <c r="AG13" s="572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913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897"/>
      <c r="AC14" s="897"/>
      <c r="AD14" s="581"/>
      <c r="AE14" s="581"/>
      <c r="AF14" s="97">
        <f t="shared" si="6"/>
        <v>0</v>
      </c>
      <c r="AG14" s="572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913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897"/>
      <c r="AC15" s="897"/>
      <c r="AD15" s="581"/>
      <c r="AE15" s="581"/>
      <c r="AF15" s="97">
        <f t="shared" si="6"/>
        <v>0</v>
      </c>
      <c r="AG15" s="572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913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897"/>
      <c r="AC16" s="897"/>
      <c r="AD16" s="581"/>
      <c r="AE16" s="581"/>
      <c r="AF16" s="97">
        <f t="shared" si="6"/>
        <v>0</v>
      </c>
      <c r="AG16" s="572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732</v>
      </c>
      <c r="D17" s="907" t="s">
        <v>733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2298.5244906772637</v>
      </c>
      <c r="O17" s="125">
        <f t="shared" si="9"/>
        <v>129.80721772345015</v>
      </c>
      <c r="P17" s="127">
        <f t="shared" ref="P17:P24" si="10">M17-J17</f>
        <v>0</v>
      </c>
      <c r="Q17" s="128">
        <f t="shared" ref="Q17:Q24" si="11">O17-L17</f>
        <v>-15.391382637746972</v>
      </c>
      <c r="R17" s="129">
        <f>O17/L17</f>
        <v>0.8939977203674192</v>
      </c>
      <c r="S17" s="913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-253.97550932273634</v>
      </c>
      <c r="AG17" s="573">
        <f t="shared" si="7"/>
        <v>0.90049931074525513</v>
      </c>
      <c r="AH17" s="913"/>
    </row>
    <row r="18" spans="1:34" ht="19.2" customHeight="1">
      <c r="A18" s="895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264</v>
      </c>
      <c r="H18" s="140">
        <f t="shared" ref="H18:H29" si="12">F18*G18</f>
        <v>7260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1583.9999999999995</v>
      </c>
      <c r="O18" s="142">
        <f t="shared" ref="O18:O24" si="14">N18/M18</f>
        <v>131.99999999999997</v>
      </c>
      <c r="P18" s="105">
        <f t="shared" si="10"/>
        <v>0</v>
      </c>
      <c r="Q18" s="143">
        <f t="shared" si="11"/>
        <v>-34.666666666666686</v>
      </c>
      <c r="R18" s="575">
        <f t="shared" ref="R18:R24" si="15">O18/L18</f>
        <v>0.79199999999999993</v>
      </c>
      <c r="S18" s="896">
        <f>R30</f>
        <v>0.87888493601357542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897"/>
      <c r="AC18" s="897"/>
      <c r="AD18" s="581"/>
      <c r="AE18" s="581"/>
      <c r="AF18" s="147">
        <f t="shared" si="6"/>
        <v>-416.00000000000045</v>
      </c>
      <c r="AG18" s="148">
        <f t="shared" si="7"/>
        <v>0.79199999999999982</v>
      </c>
      <c r="AH18" s="938">
        <f>AG30</f>
        <v>0.88526897253775527</v>
      </c>
    </row>
    <row r="19" spans="1:34" ht="19.2" customHeight="1">
      <c r="A19" s="895"/>
      <c r="B19" s="579" t="s">
        <v>239</v>
      </c>
      <c r="C19" s="578"/>
      <c r="D19" s="137" t="s">
        <v>133</v>
      </c>
      <c r="E19" s="138"/>
      <c r="F19" s="90">
        <v>53.27</v>
      </c>
      <c r="G19" s="107">
        <v>952</v>
      </c>
      <c r="H19" s="140">
        <f t="shared" si="12"/>
        <v>50713.04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1328.3720930232557</v>
      </c>
      <c r="O19" s="153">
        <f t="shared" si="14"/>
        <v>78.139534883720927</v>
      </c>
      <c r="P19" s="105">
        <f t="shared" si="10"/>
        <v>0</v>
      </c>
      <c r="Q19" s="143">
        <f t="shared" si="11"/>
        <v>-13.919288645690841</v>
      </c>
      <c r="R19" s="575">
        <f t="shared" si="15"/>
        <v>0.84880005943977999</v>
      </c>
      <c r="S19" s="896"/>
      <c r="T19" s="101">
        <v>0.13680555555555557</v>
      </c>
      <c r="U19" s="101">
        <v>0.16666666666666669</v>
      </c>
      <c r="V19" s="581">
        <v>7</v>
      </c>
      <c r="W19" s="146">
        <f>(U19-T19)*24*60</f>
        <v>43.000000000000007</v>
      </c>
      <c r="X19" s="154"/>
      <c r="Y19" s="154"/>
      <c r="Z19" s="105"/>
      <c r="AA19" s="105"/>
      <c r="AB19" s="897"/>
      <c r="AC19" s="897"/>
      <c r="AD19" s="581"/>
      <c r="AE19" s="581"/>
      <c r="AF19" s="97">
        <f t="shared" si="6"/>
        <v>-236.62790697674427</v>
      </c>
      <c r="AG19" s="572">
        <f t="shared" si="7"/>
        <v>0.84880005943977999</v>
      </c>
      <c r="AH19" s="939"/>
    </row>
    <row r="20" spans="1:34" ht="19.2" customHeight="1">
      <c r="A20" s="895"/>
      <c r="B20" s="579" t="s">
        <v>239</v>
      </c>
      <c r="C20" s="108"/>
      <c r="D20" s="88" t="s">
        <v>134</v>
      </c>
      <c r="E20" s="138"/>
      <c r="F20" s="90">
        <v>49.91</v>
      </c>
      <c r="G20" s="107">
        <v>1235</v>
      </c>
      <c r="H20" s="140">
        <f t="shared" si="12"/>
        <v>61638.85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1424.9999999999995</v>
      </c>
      <c r="O20" s="153">
        <f t="shared" si="14"/>
        <v>83.823529411764682</v>
      </c>
      <c r="P20" s="105">
        <f t="shared" si="10"/>
        <v>0</v>
      </c>
      <c r="Q20" s="143">
        <f t="shared" si="11"/>
        <v>-8.2352941176470864</v>
      </c>
      <c r="R20" s="575">
        <f t="shared" si="15"/>
        <v>0.91054313099041506</v>
      </c>
      <c r="S20" s="896"/>
      <c r="T20" s="101">
        <v>0.17222222222222225</v>
      </c>
      <c r="U20" s="101">
        <v>0.20833333333333337</v>
      </c>
      <c r="V20" s="581">
        <v>8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897"/>
      <c r="AC20" s="897"/>
      <c r="AD20" s="581"/>
      <c r="AE20" s="581"/>
      <c r="AF20" s="147">
        <f t="shared" si="6"/>
        <v>-140.00000000000045</v>
      </c>
      <c r="AG20" s="148">
        <f t="shared" si="7"/>
        <v>0.91054313099041506</v>
      </c>
      <c r="AH20" s="939"/>
    </row>
    <row r="21" spans="1:34" ht="19.2" customHeight="1">
      <c r="A21" s="895"/>
      <c r="B21" s="579" t="s">
        <v>239</v>
      </c>
      <c r="C21" s="155"/>
      <c r="D21" s="156" t="s">
        <v>136</v>
      </c>
      <c r="E21" s="89"/>
      <c r="F21" s="90">
        <v>44.3</v>
      </c>
      <c r="G21" s="91">
        <v>975.6</v>
      </c>
      <c r="H21" s="140">
        <f t="shared" si="12"/>
        <v>43219.08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1427.7073170731701</v>
      </c>
      <c r="O21" s="153">
        <f t="shared" si="14"/>
        <v>79.317073170731675</v>
      </c>
      <c r="P21" s="105">
        <f t="shared" si="10"/>
        <v>0</v>
      </c>
      <c r="Q21" s="143">
        <f t="shared" si="11"/>
        <v>-7.6273712737127681</v>
      </c>
      <c r="R21" s="575">
        <f t="shared" si="15"/>
        <v>0.91227304605314385</v>
      </c>
      <c r="S21" s="896"/>
      <c r="T21" s="101">
        <v>0.22430555555555559</v>
      </c>
      <c r="U21" s="101">
        <v>0.25277777777777782</v>
      </c>
      <c r="V21" s="581">
        <v>23</v>
      </c>
      <c r="W21" s="146">
        <f t="shared" si="16"/>
        <v>41.000000000000014</v>
      </c>
      <c r="X21" s="154">
        <v>0.21249999999999999</v>
      </c>
      <c r="Y21" s="154">
        <v>0.22361111111111109</v>
      </c>
      <c r="Z21" s="105"/>
      <c r="AA21" s="105"/>
      <c r="AB21" s="897"/>
      <c r="AC21" s="897"/>
      <c r="AD21" s="581"/>
      <c r="AE21" s="581"/>
      <c r="AF21" s="97">
        <f t="shared" si="6"/>
        <v>-137.29268292682991</v>
      </c>
      <c r="AG21" s="572">
        <f t="shared" si="7"/>
        <v>0.91227304605314385</v>
      </c>
      <c r="AH21" s="940"/>
    </row>
    <row r="22" spans="1:34" ht="19.2" customHeight="1">
      <c r="A22" s="895"/>
      <c r="B22" s="579" t="s">
        <v>239</v>
      </c>
      <c r="C22" s="155"/>
      <c r="D22" s="88" t="s">
        <v>135</v>
      </c>
      <c r="E22" s="89"/>
      <c r="F22" s="90">
        <v>38.39</v>
      </c>
      <c r="G22" s="91">
        <v>2126</v>
      </c>
      <c r="H22" s="140">
        <f t="shared" si="12"/>
        <v>81617.14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1449.5454545454545</v>
      </c>
      <c r="O22" s="153">
        <f t="shared" si="14"/>
        <v>85.267379679144383</v>
      </c>
      <c r="P22" s="105">
        <f t="shared" si="10"/>
        <v>0</v>
      </c>
      <c r="Q22" s="143">
        <f t="shared" si="11"/>
        <v>-6.7914438502673846</v>
      </c>
      <c r="R22" s="575">
        <f t="shared" si="15"/>
        <v>0.92622712750508274</v>
      </c>
      <c r="S22" s="896"/>
      <c r="T22" s="101">
        <v>0.25625000000000003</v>
      </c>
      <c r="U22" s="101">
        <v>0.31736111111111115</v>
      </c>
      <c r="V22" s="581">
        <v>5</v>
      </c>
      <c r="W22" s="146">
        <f t="shared" si="16"/>
        <v>88</v>
      </c>
      <c r="X22" s="154"/>
      <c r="Y22" s="154"/>
      <c r="Z22" s="105"/>
      <c r="AA22" s="105"/>
      <c r="AB22" s="897"/>
      <c r="AC22" s="897"/>
      <c r="AD22" s="581"/>
      <c r="AE22" s="581"/>
      <c r="AF22" s="147">
        <f t="shared" si="6"/>
        <v>-115.4545454545455</v>
      </c>
      <c r="AG22" s="148">
        <f t="shared" si="7"/>
        <v>0.92622712750508274</v>
      </c>
      <c r="AH22" s="940"/>
    </row>
    <row r="23" spans="1:34" ht="19.2" customHeight="1">
      <c r="A23" s="895"/>
      <c r="B23" s="579" t="s">
        <v>239</v>
      </c>
      <c r="C23" s="155"/>
      <c r="D23" s="88" t="s">
        <v>137</v>
      </c>
      <c r="E23" s="89"/>
      <c r="F23" s="90">
        <v>49.91</v>
      </c>
      <c r="G23" s="91">
        <v>2367</v>
      </c>
      <c r="H23" s="140">
        <f t="shared" si="12"/>
        <v>118136.96999999999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1449.1836734693882</v>
      </c>
      <c r="O23" s="153">
        <f t="shared" si="14"/>
        <v>85.246098439375771</v>
      </c>
      <c r="P23" s="105">
        <f t="shared" si="10"/>
        <v>0</v>
      </c>
      <c r="Q23" s="143">
        <f t="shared" si="11"/>
        <v>-6.8127250900359968</v>
      </c>
      <c r="R23" s="575">
        <f t="shared" si="15"/>
        <v>0.92599595748842689</v>
      </c>
      <c r="S23" s="896"/>
      <c r="T23" s="101">
        <v>0.3215277777777778</v>
      </c>
      <c r="U23" s="101">
        <v>0.38958333333333334</v>
      </c>
      <c r="V23" s="581">
        <v>6</v>
      </c>
      <c r="W23" s="146">
        <f t="shared" si="16"/>
        <v>97.999999999999972</v>
      </c>
      <c r="X23" s="154"/>
      <c r="Y23" s="154"/>
      <c r="Z23" s="105"/>
      <c r="AA23" s="105"/>
      <c r="AB23" s="897"/>
      <c r="AC23" s="897"/>
      <c r="AD23" s="581"/>
      <c r="AE23" s="581"/>
      <c r="AF23" s="97">
        <f t="shared" si="6"/>
        <v>-115.81632653061183</v>
      </c>
      <c r="AG23" s="572">
        <f t="shared" si="7"/>
        <v>0.92599595748842689</v>
      </c>
      <c r="AH23" s="940"/>
    </row>
    <row r="24" spans="1:34" ht="19.2" customHeight="1">
      <c r="A24" s="895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1547</v>
      </c>
      <c r="H24" s="140">
        <f t="shared" si="12"/>
        <v>56821.31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2158.6046511627901</v>
      </c>
      <c r="O24" s="153">
        <f t="shared" si="14"/>
        <v>119.922480620155</v>
      </c>
      <c r="P24" s="105">
        <f t="shared" si="10"/>
        <v>0</v>
      </c>
      <c r="Q24" s="143">
        <f t="shared" si="11"/>
        <v>-13.410852713178343</v>
      </c>
      <c r="R24" s="575">
        <f t="shared" si="15"/>
        <v>0.89941860465116241</v>
      </c>
      <c r="S24" s="896"/>
      <c r="T24" s="101">
        <v>0.42986111111111108</v>
      </c>
      <c r="U24" s="101">
        <v>0.4597222222222222</v>
      </c>
      <c r="V24" s="581">
        <v>5</v>
      </c>
      <c r="W24" s="146">
        <f t="shared" si="16"/>
        <v>43.000000000000007</v>
      </c>
      <c r="X24" s="154"/>
      <c r="Y24" s="154"/>
      <c r="Z24" s="105"/>
      <c r="AA24" s="105"/>
      <c r="AB24" s="897"/>
      <c r="AC24" s="897"/>
      <c r="AD24" s="581"/>
      <c r="AE24" s="581"/>
      <c r="AF24" s="147">
        <f t="shared" si="6"/>
        <v>-241.39534883720989</v>
      </c>
      <c r="AG24" s="148">
        <f t="shared" si="7"/>
        <v>0.89941860465116252</v>
      </c>
      <c r="AH24" s="940"/>
    </row>
    <row r="25" spans="1:34" ht="19.2" customHeight="1">
      <c r="A25" s="895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896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897"/>
      <c r="AC25" s="897"/>
      <c r="AD25" s="581"/>
      <c r="AE25" s="581"/>
      <c r="AF25" s="97">
        <f t="shared" si="6"/>
        <v>0</v>
      </c>
      <c r="AG25" s="572" t="e">
        <f t="shared" si="7"/>
        <v>#DIV/0!</v>
      </c>
      <c r="AH25" s="940"/>
    </row>
    <row r="26" spans="1:34" ht="19.2" customHeight="1">
      <c r="A26" s="895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896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897"/>
      <c r="AC26" s="897"/>
      <c r="AD26" s="581"/>
      <c r="AE26" s="581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896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897"/>
      <c r="AC27" s="897"/>
      <c r="AD27" s="581"/>
      <c r="AE27" s="581"/>
      <c r="AF27" s="97">
        <f t="shared" si="6"/>
        <v>0</v>
      </c>
      <c r="AG27" s="572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896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897"/>
      <c r="AC28" s="897"/>
      <c r="AD28" s="581"/>
      <c r="AE28" s="581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896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897"/>
      <c r="AC29" s="897"/>
      <c r="AD29" s="581"/>
      <c r="AE29" s="581"/>
      <c r="AF29" s="97">
        <f t="shared" si="6"/>
        <v>0</v>
      </c>
      <c r="AG29" s="572"/>
      <c r="AH29" s="940"/>
    </row>
    <row r="30" spans="1:34" ht="19.2" customHeight="1">
      <c r="A30" s="895"/>
      <c r="B30" s="159">
        <v>0</v>
      </c>
      <c r="C30" s="160" t="s">
        <v>735</v>
      </c>
      <c r="D30" s="942" t="s">
        <v>733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1546.059027039151</v>
      </c>
      <c r="O30" s="164">
        <f t="shared" si="17"/>
        <v>94.816585172127489</v>
      </c>
      <c r="P30" s="105">
        <f t="shared" ref="P30:P36" si="18">M30-J30</f>
        <v>0</v>
      </c>
      <c r="Q30" s="143">
        <f t="shared" ref="Q30:Q36" si="19">O30-L30</f>
        <v>-13.066234622457017</v>
      </c>
      <c r="R30" s="165">
        <f t="shared" ref="R30:R36" si="20">O30/L30</f>
        <v>0.87888493601357542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-200.3695443894203</v>
      </c>
      <c r="AG30" s="169">
        <f t="shared" ref="AG30" si="21">N30/K30</f>
        <v>0.88526897253775527</v>
      </c>
      <c r="AH30" s="941"/>
    </row>
    <row r="31" spans="1:34" ht="19.2" customHeight="1">
      <c r="A31" s="932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1094.6000000000001</v>
      </c>
      <c r="H31" s="174">
        <f t="shared" ref="H31:H41" si="22">F31*G31</f>
        <v>29006.900000000005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1527.3488372093022</v>
      </c>
      <c r="O31" s="177">
        <f t="shared" ref="O31:O36" si="24">N31/M31</f>
        <v>127.27906976744185</v>
      </c>
      <c r="P31" s="178">
        <f t="shared" si="18"/>
        <v>0</v>
      </c>
      <c r="Q31" s="179">
        <f t="shared" si="19"/>
        <v>-39.387596899224803</v>
      </c>
      <c r="R31" s="576">
        <f t="shared" si="20"/>
        <v>0.76367441860465113</v>
      </c>
      <c r="S31" s="933">
        <f>R43</f>
        <v>0.88796323824903034</v>
      </c>
      <c r="T31" s="181">
        <v>0.125</v>
      </c>
      <c r="U31" s="181">
        <v>0.15486111111111112</v>
      </c>
      <c r="V31" s="182">
        <v>5</v>
      </c>
      <c r="W31" s="183">
        <f t="shared" ref="W31:W42" si="25">(U31-T31)*24*60</f>
        <v>43.000000000000007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-472.65116279069775</v>
      </c>
      <c r="AG31" s="184">
        <f t="shared" si="7"/>
        <v>0.76367441860465113</v>
      </c>
      <c r="AH31" s="911">
        <f>AG43</f>
        <v>0.88808368756181677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1975.3999999999999</v>
      </c>
      <c r="H32" s="140">
        <f t="shared" si="22"/>
        <v>67617.941999999995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2116.5</v>
      </c>
      <c r="O32" s="95">
        <f t="shared" si="24"/>
        <v>162.80769230769232</v>
      </c>
      <c r="P32" s="178">
        <f t="shared" si="18"/>
        <v>0</v>
      </c>
      <c r="Q32" s="98">
        <f t="shared" si="19"/>
        <v>-10.269230769230745</v>
      </c>
      <c r="R32" s="572">
        <f t="shared" si="20"/>
        <v>0.94066666666666676</v>
      </c>
      <c r="S32" s="896"/>
      <c r="T32" s="101">
        <v>0.1590277777777778</v>
      </c>
      <c r="U32" s="101">
        <v>0.19791666666666669</v>
      </c>
      <c r="V32" s="182">
        <v>6</v>
      </c>
      <c r="W32" s="146">
        <f t="shared" si="25"/>
        <v>56</v>
      </c>
      <c r="X32" s="188"/>
      <c r="Y32" s="188"/>
      <c r="Z32" s="189"/>
      <c r="AA32" s="189"/>
      <c r="AB32" s="897"/>
      <c r="AC32" s="897"/>
      <c r="AD32" s="581"/>
      <c r="AE32" s="581"/>
      <c r="AF32" s="97">
        <f t="shared" si="6"/>
        <v>-133.5</v>
      </c>
      <c r="AG32" s="572">
        <f t="shared" si="7"/>
        <v>0.94066666666666665</v>
      </c>
      <c r="AH32" s="912"/>
    </row>
    <row r="33" spans="1:34" ht="19.2" customHeight="1">
      <c r="A33" s="925"/>
      <c r="B33" s="186" t="s">
        <v>240</v>
      </c>
      <c r="C33" s="581"/>
      <c r="D33" s="88" t="s">
        <v>144</v>
      </c>
      <c r="E33" s="138"/>
      <c r="F33" s="90">
        <v>35.83</v>
      </c>
      <c r="G33" s="173">
        <v>3811</v>
      </c>
      <c r="H33" s="140">
        <f t="shared" si="22"/>
        <v>136548.13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2117.2222222222226</v>
      </c>
      <c r="O33" s="95">
        <f t="shared" si="24"/>
        <v>192.47474747474752</v>
      </c>
      <c r="P33" s="178">
        <f t="shared" si="18"/>
        <v>0</v>
      </c>
      <c r="Q33" s="98">
        <f t="shared" si="19"/>
        <v>-12.070707070707016</v>
      </c>
      <c r="R33" s="572">
        <f t="shared" si="20"/>
        <v>0.94098765432098797</v>
      </c>
      <c r="S33" s="896"/>
      <c r="T33" s="101">
        <v>0.20347222222222225</v>
      </c>
      <c r="U33" s="101">
        <v>0.27847222222222223</v>
      </c>
      <c r="V33" s="182">
        <v>8</v>
      </c>
      <c r="W33" s="146">
        <f t="shared" si="25"/>
        <v>107.99999999999997</v>
      </c>
      <c r="X33" s="188"/>
      <c r="Y33" s="188"/>
      <c r="Z33" s="189"/>
      <c r="AA33" s="189"/>
      <c r="AB33" s="897"/>
      <c r="AC33" s="897"/>
      <c r="AD33" s="581">
        <v>1</v>
      </c>
      <c r="AE33" s="581"/>
      <c r="AF33" s="97">
        <f t="shared" si="6"/>
        <v>-132.77777777777737</v>
      </c>
      <c r="AG33" s="190">
        <f t="shared" si="7"/>
        <v>0.94098765432098785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1265.6499999999999</v>
      </c>
      <c r="H34" s="140">
        <f t="shared" si="22"/>
        <v>54600.140999999996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1356.0535714285702</v>
      </c>
      <c r="O34" s="95">
        <f t="shared" si="24"/>
        <v>79.767857142857068</v>
      </c>
      <c r="P34" s="178">
        <f t="shared" si="18"/>
        <v>0</v>
      </c>
      <c r="Q34" s="98">
        <f t="shared" si="19"/>
        <v>-8.4674369747899902</v>
      </c>
      <c r="R34" s="572">
        <f t="shared" si="20"/>
        <v>0.90403571428571339</v>
      </c>
      <c r="S34" s="896"/>
      <c r="T34" s="101">
        <v>0.29375000000000001</v>
      </c>
      <c r="U34" s="101">
        <v>0.33263888888888893</v>
      </c>
      <c r="V34" s="193">
        <v>22</v>
      </c>
      <c r="W34" s="146">
        <f t="shared" si="25"/>
        <v>56.000000000000043</v>
      </c>
      <c r="X34" s="188">
        <v>0.28333333333333333</v>
      </c>
      <c r="Y34" s="188">
        <v>0.29305555555555557</v>
      </c>
      <c r="Z34" s="189"/>
      <c r="AA34" s="189"/>
      <c r="AB34" s="897"/>
      <c r="AC34" s="897"/>
      <c r="AD34" s="581"/>
      <c r="AE34" s="581"/>
      <c r="AF34" s="97">
        <f t="shared" si="6"/>
        <v>-143.94642857142981</v>
      </c>
      <c r="AG34" s="190">
        <f t="shared" si="7"/>
        <v>0.9040357142857135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2916</v>
      </c>
      <c r="H35" s="140">
        <f t="shared" si="22"/>
        <v>144400.32000000001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1410.9677419354834</v>
      </c>
      <c r="O35" s="95">
        <f t="shared" si="24"/>
        <v>78.387096774193523</v>
      </c>
      <c r="P35" s="178">
        <f t="shared" si="18"/>
        <v>0</v>
      </c>
      <c r="Q35" s="98">
        <f t="shared" si="19"/>
        <v>-8.5573476702509197</v>
      </c>
      <c r="R35" s="572">
        <f t="shared" si="20"/>
        <v>0.90157683190765714</v>
      </c>
      <c r="S35" s="896"/>
      <c r="T35" s="101">
        <v>0.33680555555555558</v>
      </c>
      <c r="U35" s="101">
        <v>0.42291666666666672</v>
      </c>
      <c r="V35" s="173">
        <v>6</v>
      </c>
      <c r="W35" s="146">
        <f t="shared" si="25"/>
        <v>124.00000000000004</v>
      </c>
      <c r="X35" s="188"/>
      <c r="Y35" s="188"/>
      <c r="Z35" s="189"/>
      <c r="AA35" s="189"/>
      <c r="AB35" s="897"/>
      <c r="AC35" s="897"/>
      <c r="AD35" s="581"/>
      <c r="AE35" s="581"/>
      <c r="AF35" s="178">
        <f t="shared" si="6"/>
        <v>-154.03225806451655</v>
      </c>
      <c r="AG35" s="184">
        <f t="shared" si="7"/>
        <v>0.90157683190765714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1944</v>
      </c>
      <c r="H36" s="140">
        <f t="shared" si="22"/>
        <v>96266.880000000005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1356.2790697674418</v>
      </c>
      <c r="O36" s="95">
        <f t="shared" si="24"/>
        <v>75.348837209302317</v>
      </c>
      <c r="P36" s="178">
        <f t="shared" si="18"/>
        <v>0</v>
      </c>
      <c r="Q36" s="98">
        <f t="shared" si="19"/>
        <v>-11.595607235142126</v>
      </c>
      <c r="R36" s="572">
        <f t="shared" si="20"/>
        <v>0.86663199346162412</v>
      </c>
      <c r="S36" s="896"/>
      <c r="T36" s="101">
        <v>0.46388888888888891</v>
      </c>
      <c r="U36" s="101">
        <v>0.52361111111111114</v>
      </c>
      <c r="V36" s="173">
        <v>6</v>
      </c>
      <c r="W36" s="146">
        <f t="shared" si="25"/>
        <v>86.000000000000014</v>
      </c>
      <c r="X36" s="188"/>
      <c r="Y36" s="188"/>
      <c r="Z36" s="189"/>
      <c r="AA36" s="189"/>
      <c r="AB36" s="897"/>
      <c r="AC36" s="897"/>
      <c r="AD36" s="581"/>
      <c r="AE36" s="581"/>
      <c r="AF36" s="97">
        <f t="shared" si="6"/>
        <v>-208.7209302325582</v>
      </c>
      <c r="AG36" s="572">
        <f t="shared" si="7"/>
        <v>0.86663199346162412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581"/>
      <c r="AE37" s="581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896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897"/>
      <c r="AC38" s="897"/>
      <c r="AD38" s="581"/>
      <c r="AE38" s="581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896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897"/>
      <c r="AC39" s="897"/>
      <c r="AD39" s="581"/>
      <c r="AE39" s="581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896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897"/>
      <c r="AC40" s="897"/>
      <c r="AD40" s="581"/>
      <c r="AE40" s="581"/>
      <c r="AF40" s="97">
        <f t="shared" si="6"/>
        <v>0</v>
      </c>
      <c r="AG40" s="572" t="e">
        <f t="shared" si="7"/>
        <v>#DIV/0!</v>
      </c>
      <c r="AH40" s="913"/>
    </row>
    <row r="41" spans="1:34" ht="19.2" customHeight="1">
      <c r="A41" s="925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896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897"/>
      <c r="AC41" s="897"/>
      <c r="AD41" s="581"/>
      <c r="AE41" s="581"/>
      <c r="AF41" s="97"/>
      <c r="AG41" s="200"/>
      <c r="AH41" s="913"/>
    </row>
    <row r="42" spans="1:34" ht="19.2" customHeight="1">
      <c r="A42" s="925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896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897"/>
      <c r="AC42" s="897"/>
      <c r="AD42" s="581"/>
      <c r="AE42" s="581"/>
      <c r="AF42" s="97"/>
      <c r="AG42" s="200"/>
      <c r="AH42" s="913"/>
    </row>
    <row r="43" spans="1:34" ht="19.2" customHeight="1">
      <c r="A43" s="925"/>
      <c r="B43" s="186">
        <v>0</v>
      </c>
      <c r="C43" s="160" t="s">
        <v>737</v>
      </c>
      <c r="D43" s="893" t="s">
        <v>733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1647.3952404271702</v>
      </c>
      <c r="O43" s="164">
        <f t="shared" si="26"/>
        <v>119.34421677937245</v>
      </c>
      <c r="P43" s="105">
        <f>M43-J43</f>
        <v>0</v>
      </c>
      <c r="Q43" s="143">
        <f>N43-K43</f>
        <v>-207.60475957282983</v>
      </c>
      <c r="R43" s="165">
        <f t="shared" ref="R43:R51" si="27">O43/L43</f>
        <v>0.88796323824903034</v>
      </c>
      <c r="S43" s="896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28">N43-K43</f>
        <v>-207.60475957282983</v>
      </c>
      <c r="AG43" s="573">
        <f t="shared" si="7"/>
        <v>0.88808368756181677</v>
      </c>
      <c r="AH43" s="913"/>
    </row>
    <row r="44" spans="1:34" s="215" customFormat="1" ht="19.2" customHeight="1">
      <c r="A44" s="935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1257</v>
      </c>
      <c r="H44" s="92">
        <f>F44*G44</f>
        <v>31085.61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2095.0000000000005</v>
      </c>
      <c r="O44" s="208">
        <f t="shared" ref="O44:O51" si="30">N44/M44</f>
        <v>419.00000000000011</v>
      </c>
      <c r="P44" s="102">
        <f t="shared" ref="P44:P51" si="31">M44-J44</f>
        <v>1</v>
      </c>
      <c r="Q44" s="209">
        <f t="shared" ref="Q44:Q51" si="32">O44-L44</f>
        <v>-80.999999999999886</v>
      </c>
      <c r="R44" s="210">
        <f t="shared" si="27"/>
        <v>0.83800000000000019</v>
      </c>
      <c r="S44" s="912">
        <f>R56</f>
        <v>0.8977159736651148</v>
      </c>
      <c r="T44" s="181">
        <v>0.125</v>
      </c>
      <c r="U44" s="181">
        <v>0.15</v>
      </c>
      <c r="V44" s="182">
        <v>5</v>
      </c>
      <c r="W44" s="211">
        <f t="shared" ref="W44:W56" si="33">(U44-T44)*24*60</f>
        <v>35.999999999999993</v>
      </c>
      <c r="X44" s="188"/>
      <c r="Y44" s="188"/>
      <c r="Z44" s="189"/>
      <c r="AA44" s="189"/>
      <c r="AB44" s="897"/>
      <c r="AC44" s="897"/>
      <c r="AD44" s="581"/>
      <c r="AE44" s="581"/>
      <c r="AF44" s="212">
        <f t="shared" si="28"/>
        <v>95.000000000000455</v>
      </c>
      <c r="AG44" s="577">
        <f t="shared" si="7"/>
        <v>1.0475000000000003</v>
      </c>
      <c r="AH44" s="929">
        <f>AG56</f>
        <v>0.97228689982261074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1258</v>
      </c>
      <c r="H45" s="92">
        <f>F45*G45</f>
        <v>31110.34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2096.666666666667</v>
      </c>
      <c r="O45" s="208">
        <f t="shared" si="30"/>
        <v>419.33333333333337</v>
      </c>
      <c r="P45" s="102">
        <f t="shared" si="31"/>
        <v>1</v>
      </c>
      <c r="Q45" s="209">
        <f t="shared" si="32"/>
        <v>-80.666666666666629</v>
      </c>
      <c r="R45" s="210">
        <f t="shared" si="27"/>
        <v>0.83866666666666678</v>
      </c>
      <c r="S45" s="912"/>
      <c r="T45" s="101">
        <v>0.1534722222222222</v>
      </c>
      <c r="U45" s="101">
        <v>0.1784722222222222</v>
      </c>
      <c r="V45" s="182">
        <v>5</v>
      </c>
      <c r="W45" s="211">
        <f t="shared" si="33"/>
        <v>35.999999999999993</v>
      </c>
      <c r="X45" s="188"/>
      <c r="Y45" s="188"/>
      <c r="Z45" s="189"/>
      <c r="AA45" s="189"/>
      <c r="AB45" s="897"/>
      <c r="AC45" s="897"/>
      <c r="AD45" s="581"/>
      <c r="AE45" s="581"/>
      <c r="AF45" s="212">
        <f t="shared" si="28"/>
        <v>96.66666666666697</v>
      </c>
      <c r="AG45" s="577">
        <f t="shared" si="7"/>
        <v>1.0483333333333336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1191</v>
      </c>
      <c r="H46" s="92">
        <f t="shared" ref="H46:H55" si="34">F46*G46</f>
        <v>37433.129999999997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1458.3673469387761</v>
      </c>
      <c r="O46" s="208">
        <f t="shared" si="30"/>
        <v>208.33819241982516</v>
      </c>
      <c r="P46" s="102">
        <f t="shared" si="31"/>
        <v>0</v>
      </c>
      <c r="Q46" s="209">
        <f t="shared" si="32"/>
        <v>-5.9475218658891151</v>
      </c>
      <c r="R46" s="210">
        <f t="shared" si="27"/>
        <v>0.97224489795918412</v>
      </c>
      <c r="S46" s="912"/>
      <c r="T46" s="101">
        <v>0.18263888888888888</v>
      </c>
      <c r="U46" s="101">
        <v>0.21666666666666665</v>
      </c>
      <c r="V46" s="182">
        <v>6</v>
      </c>
      <c r="W46" s="211">
        <f t="shared" si="33"/>
        <v>48.999999999999986</v>
      </c>
      <c r="X46" s="188"/>
      <c r="Y46" s="188"/>
      <c r="Z46" s="189"/>
      <c r="AA46" s="189"/>
      <c r="AB46" s="897"/>
      <c r="AC46" s="897"/>
      <c r="AD46" s="581"/>
      <c r="AE46" s="581"/>
      <c r="AF46" s="212">
        <f t="shared" si="28"/>
        <v>-41.632653061223891</v>
      </c>
      <c r="AG46" s="577">
        <f t="shared" si="7"/>
        <v>0.97224489795918412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903</v>
      </c>
      <c r="H47" s="92">
        <f t="shared" si="34"/>
        <v>25518.780000000002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1464.3243243243248</v>
      </c>
      <c r="O47" s="208">
        <f t="shared" si="30"/>
        <v>209.18918918918925</v>
      </c>
      <c r="P47" s="102">
        <f t="shared" si="31"/>
        <v>0</v>
      </c>
      <c r="Q47" s="209">
        <f t="shared" si="32"/>
        <v>-5.0965250965250277</v>
      </c>
      <c r="R47" s="210">
        <f t="shared" si="27"/>
        <v>0.97621621621621657</v>
      </c>
      <c r="S47" s="912"/>
      <c r="T47" s="101">
        <v>0.23402777777777775</v>
      </c>
      <c r="U47" s="101">
        <v>0.25972222222222219</v>
      </c>
      <c r="V47" s="193">
        <v>25</v>
      </c>
      <c r="W47" s="211">
        <f t="shared" si="33"/>
        <v>36.999999999999986</v>
      </c>
      <c r="X47" s="188">
        <v>0.22083333333333333</v>
      </c>
      <c r="Y47" s="188">
        <v>0.23333333333333331</v>
      </c>
      <c r="Z47" s="189"/>
      <c r="AA47" s="189"/>
      <c r="AB47" s="897"/>
      <c r="AC47" s="897"/>
      <c r="AD47" s="581"/>
      <c r="AE47" s="581"/>
      <c r="AF47" s="212">
        <f t="shared" si="28"/>
        <v>-35.675675675675166</v>
      </c>
      <c r="AG47" s="577">
        <f t="shared" si="7"/>
        <v>0.97621621621621657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446</v>
      </c>
      <c r="H48" s="92">
        <f t="shared" si="34"/>
        <v>12697.619999999999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1274.2857142857138</v>
      </c>
      <c r="O48" s="208">
        <f t="shared" si="30"/>
        <v>182.04081632653055</v>
      </c>
      <c r="P48" s="102">
        <f t="shared" si="31"/>
        <v>0</v>
      </c>
      <c r="Q48" s="209">
        <f t="shared" si="32"/>
        <v>-32.244897959183731</v>
      </c>
      <c r="R48" s="210">
        <f t="shared" si="27"/>
        <v>0.84952380952380924</v>
      </c>
      <c r="S48" s="912"/>
      <c r="T48" s="101">
        <v>0.26388888888888884</v>
      </c>
      <c r="U48" s="101">
        <v>0.27847222222222218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897"/>
      <c r="AC48" s="897"/>
      <c r="AD48" s="581"/>
      <c r="AE48" s="581"/>
      <c r="AF48" s="212">
        <f t="shared" si="28"/>
        <v>-225.71428571428623</v>
      </c>
      <c r="AG48" s="577">
        <f t="shared" si="7"/>
        <v>0.84952380952380913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1144</v>
      </c>
      <c r="H49" s="92">
        <f t="shared" si="34"/>
        <v>13567.84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1460.4255319148938</v>
      </c>
      <c r="O49" s="208">
        <f t="shared" si="30"/>
        <v>243.40425531914897</v>
      </c>
      <c r="P49" s="102">
        <f t="shared" si="31"/>
        <v>0</v>
      </c>
      <c r="Q49" s="209">
        <f t="shared" si="32"/>
        <v>-29.262411347517713</v>
      </c>
      <c r="R49" s="210">
        <f t="shared" si="27"/>
        <v>0.89268064297976391</v>
      </c>
      <c r="S49" s="912"/>
      <c r="T49" s="101">
        <v>0.28333333333333327</v>
      </c>
      <c r="U49" s="101">
        <v>0.31597222222222215</v>
      </c>
      <c r="V49" s="173">
        <v>7</v>
      </c>
      <c r="W49" s="211">
        <f t="shared" si="33"/>
        <v>46.999999999999993</v>
      </c>
      <c r="X49" s="218"/>
      <c r="Y49" s="218"/>
      <c r="Z49" s="219"/>
      <c r="AA49" s="189"/>
      <c r="AB49" s="897"/>
      <c r="AC49" s="897"/>
      <c r="AD49" s="581"/>
      <c r="AE49" s="581"/>
      <c r="AF49" s="212">
        <f t="shared" si="28"/>
        <v>-175.57446808510622</v>
      </c>
      <c r="AG49" s="577">
        <f t="shared" si="7"/>
        <v>0.89268064297976391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3243.24</v>
      </c>
      <c r="H50" s="92">
        <f t="shared" si="34"/>
        <v>32724.291599999997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1463.1157894736841</v>
      </c>
      <c r="O50" s="208">
        <f t="shared" si="30"/>
        <v>243.85263157894735</v>
      </c>
      <c r="P50" s="102">
        <f t="shared" si="31"/>
        <v>0</v>
      </c>
      <c r="Q50" s="209">
        <f t="shared" si="32"/>
        <v>-6.1473684210526471</v>
      </c>
      <c r="R50" s="210">
        <f t="shared" si="27"/>
        <v>0.97541052631578939</v>
      </c>
      <c r="S50" s="912"/>
      <c r="T50" s="101">
        <v>0.32986111111111105</v>
      </c>
      <c r="U50" s="101">
        <v>0.42222222222222217</v>
      </c>
      <c r="V50" s="173">
        <v>20</v>
      </c>
      <c r="W50" s="211">
        <f t="shared" si="33"/>
        <v>133</v>
      </c>
      <c r="X50" s="218">
        <v>0.32083333333333336</v>
      </c>
      <c r="Y50" s="218">
        <v>0.32916666666666666</v>
      </c>
      <c r="Z50" s="219"/>
      <c r="AA50" s="219"/>
      <c r="AB50" s="897"/>
      <c r="AC50" s="897"/>
      <c r="AD50" s="581"/>
      <c r="AE50" s="581"/>
      <c r="AF50" s="212">
        <f t="shared" si="28"/>
        <v>-36.884210526315883</v>
      </c>
      <c r="AG50" s="577">
        <f t="shared" si="7"/>
        <v>0.97541052631578939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3552.1200000000003</v>
      </c>
      <c r="H51" s="92">
        <f t="shared" si="34"/>
        <v>35840.890800000001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1459.7753424657537</v>
      </c>
      <c r="O51" s="208">
        <f t="shared" si="30"/>
        <v>243.29589041095895</v>
      </c>
      <c r="P51" s="102">
        <f t="shared" si="31"/>
        <v>0</v>
      </c>
      <c r="Q51" s="209">
        <f t="shared" si="32"/>
        <v>-6.7041095890410531</v>
      </c>
      <c r="R51" s="210">
        <f t="shared" si="27"/>
        <v>0.97318356164383579</v>
      </c>
      <c r="S51" s="912"/>
      <c r="T51" s="198">
        <v>0.46249999999999991</v>
      </c>
      <c r="U51" s="198">
        <v>0.56388888888888877</v>
      </c>
      <c r="V51" s="173">
        <v>5</v>
      </c>
      <c r="W51" s="211">
        <f t="shared" si="33"/>
        <v>145.99999999999997</v>
      </c>
      <c r="X51" s="218"/>
      <c r="Y51" s="218"/>
      <c r="Z51" s="219"/>
      <c r="AA51" s="219"/>
      <c r="AB51" s="897"/>
      <c r="AC51" s="897"/>
      <c r="AD51" s="581"/>
      <c r="AE51" s="581"/>
      <c r="AF51" s="212">
        <f t="shared" si="28"/>
        <v>-40.224657534246262</v>
      </c>
      <c r="AG51" s="577">
        <f t="shared" si="7"/>
        <v>0.97318356164383579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581"/>
      <c r="AE52" s="581"/>
      <c r="AF52" s="212">
        <f t="shared" si="28"/>
        <v>0</v>
      </c>
      <c r="AG52" s="577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581"/>
      <c r="AE53" s="581"/>
      <c r="AF53" s="212">
        <f t="shared" si="28"/>
        <v>0</v>
      </c>
      <c r="AG53" s="577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581"/>
      <c r="AE54" s="581"/>
      <c r="AF54" s="212">
        <f t="shared" si="28"/>
        <v>0</v>
      </c>
      <c r="AG54" s="577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581"/>
      <c r="AE55" s="581"/>
      <c r="AF55" s="212"/>
      <c r="AG55" s="577"/>
      <c r="AH55" s="929"/>
    </row>
    <row r="56" spans="1:34" ht="19.2" customHeight="1">
      <c r="A56" s="937"/>
      <c r="B56" s="223">
        <v>0</v>
      </c>
      <c r="C56" s="224" t="s">
        <v>739</v>
      </c>
      <c r="D56" s="934" t="s">
        <v>733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1596.4950895087268</v>
      </c>
      <c r="O56" s="164">
        <f t="shared" si="35"/>
        <v>271.05678857224171</v>
      </c>
      <c r="P56" s="225">
        <f>M56-J56</f>
        <v>0.25</v>
      </c>
      <c r="Q56" s="179">
        <f>N56-K56</f>
        <v>-45.504910491273222</v>
      </c>
      <c r="R56" s="226">
        <f t="shared" ref="R56:R61" si="36">O56/L56</f>
        <v>0.8977159736651148</v>
      </c>
      <c r="S56" s="912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-45.504910491273222</v>
      </c>
      <c r="AG56" s="575">
        <f>N56/K56</f>
        <v>0.97228689982261074</v>
      </c>
      <c r="AH56" s="929"/>
    </row>
    <row r="57" spans="1:34" ht="19.2" customHeight="1">
      <c r="A57" s="924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2751</v>
      </c>
      <c r="H57" s="140">
        <f t="shared" ref="H57:H66" si="37">F57*G57</f>
        <v>76697.87999999999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1487.0270270270269</v>
      </c>
      <c r="O57" s="142">
        <f t="shared" ref="O57:O61" si="39">N57/M57</f>
        <v>212.43243243243242</v>
      </c>
      <c r="P57" s="231">
        <f t="shared" ref="P57:P61" si="40">M57-J57</f>
        <v>0</v>
      </c>
      <c r="Q57" s="98">
        <f t="shared" ref="Q57:Q61" si="41">O57-L57</f>
        <v>-1.8532818532818567</v>
      </c>
      <c r="R57" s="572">
        <f t="shared" si="36"/>
        <v>0.99135135135135133</v>
      </c>
      <c r="S57" s="912">
        <f>R69</f>
        <v>0.9788634934936381</v>
      </c>
      <c r="T57" s="232">
        <v>0.125</v>
      </c>
      <c r="U57" s="232">
        <v>0.20208333333333334</v>
      </c>
      <c r="V57" s="568">
        <v>5</v>
      </c>
      <c r="W57" s="565">
        <f>(U57-T57)*24*60</f>
        <v>111</v>
      </c>
      <c r="X57" s="104"/>
      <c r="Y57" s="104"/>
      <c r="Z57" s="105"/>
      <c r="AA57" s="105"/>
      <c r="AB57" s="897"/>
      <c r="AC57" s="897"/>
      <c r="AD57" s="581"/>
      <c r="AE57" s="581"/>
      <c r="AF57" s="97">
        <f t="shared" si="6"/>
        <v>-12.972972972973139</v>
      </c>
      <c r="AG57" s="576">
        <f t="shared" si="7"/>
        <v>0.99135135135135122</v>
      </c>
      <c r="AH57" s="911">
        <f>AG69</f>
        <v>0.97955528205530062</v>
      </c>
    </row>
    <row r="58" spans="1:34" ht="19.2" customHeight="1">
      <c r="A58" s="925"/>
      <c r="B58" s="186" t="s">
        <v>238</v>
      </c>
      <c r="C58" s="581"/>
      <c r="D58" s="88" t="s">
        <v>158</v>
      </c>
      <c r="E58" s="89"/>
      <c r="F58" s="90">
        <v>28</v>
      </c>
      <c r="G58" s="91">
        <v>2526</v>
      </c>
      <c r="H58" s="92">
        <f t="shared" si="37"/>
        <v>70728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1485.8823529411773</v>
      </c>
      <c r="O58" s="95">
        <f t="shared" si="39"/>
        <v>212.26890756302532</v>
      </c>
      <c r="P58" s="231">
        <f t="shared" si="40"/>
        <v>0</v>
      </c>
      <c r="Q58" s="98">
        <f t="shared" si="41"/>
        <v>-2.0168067226889548</v>
      </c>
      <c r="R58" s="572">
        <f t="shared" si="36"/>
        <v>0.99058823529411821</v>
      </c>
      <c r="S58" s="912"/>
      <c r="T58" s="232">
        <v>0.21597222222222223</v>
      </c>
      <c r="U58" s="232">
        <v>0.28680555555555554</v>
      </c>
      <c r="V58" s="568">
        <v>20</v>
      </c>
      <c r="W58" s="565">
        <f>(U58-T58)*24*60</f>
        <v>101.99999999999996</v>
      </c>
      <c r="X58" s="104">
        <v>0.20694444444444446</v>
      </c>
      <c r="Y58" s="104">
        <v>0.21527777777777779</v>
      </c>
      <c r="Z58" s="105"/>
      <c r="AA58" s="105"/>
      <c r="AB58" s="930"/>
      <c r="AC58" s="931"/>
      <c r="AD58" s="581"/>
      <c r="AE58" s="581"/>
      <c r="AF58" s="97">
        <f t="shared" si="6"/>
        <v>-14.11764705882274</v>
      </c>
      <c r="AG58" s="572">
        <f t="shared" si="7"/>
        <v>0.99058823529411821</v>
      </c>
      <c r="AH58" s="912"/>
    </row>
    <row r="59" spans="1:34" ht="19.2" customHeight="1">
      <c r="A59" s="925"/>
      <c r="B59" s="186" t="s">
        <v>241</v>
      </c>
      <c r="C59" s="581"/>
      <c r="D59" s="88" t="s">
        <v>154</v>
      </c>
      <c r="E59" s="89"/>
      <c r="F59" s="90">
        <v>10.09</v>
      </c>
      <c r="G59" s="91">
        <v>3706.56</v>
      </c>
      <c r="H59" s="92">
        <f t="shared" si="37"/>
        <v>37399.190399999999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1463.1157894736839</v>
      </c>
      <c r="O59" s="95">
        <f t="shared" si="39"/>
        <v>243.85263157894732</v>
      </c>
      <c r="P59" s="231">
        <f t="shared" si="40"/>
        <v>0</v>
      </c>
      <c r="Q59" s="98">
        <f t="shared" si="41"/>
        <v>-6.1473684210526756</v>
      </c>
      <c r="R59" s="572">
        <f t="shared" si="36"/>
        <v>0.97541052631578928</v>
      </c>
      <c r="S59" s="912"/>
      <c r="T59" s="232">
        <v>0.30069444444444443</v>
      </c>
      <c r="U59" s="232">
        <v>0.40625</v>
      </c>
      <c r="V59" s="182">
        <v>20</v>
      </c>
      <c r="W59" s="565">
        <f t="shared" ref="W59:W69" si="42">(U59-T59)*24*60</f>
        <v>152.00000000000003</v>
      </c>
      <c r="X59" s="104"/>
      <c r="Y59" s="104"/>
      <c r="Z59" s="105"/>
      <c r="AA59" s="105"/>
      <c r="AB59" s="897"/>
      <c r="AC59" s="897"/>
      <c r="AD59" s="581"/>
      <c r="AE59" s="581"/>
      <c r="AF59" s="97">
        <f t="shared" si="6"/>
        <v>-36.88421052631611</v>
      </c>
      <c r="AG59" s="572">
        <f t="shared" si="7"/>
        <v>0.97541052631578928</v>
      </c>
      <c r="AH59" s="912"/>
    </row>
    <row r="60" spans="1:34" ht="19.2" customHeight="1">
      <c r="A60" s="925"/>
      <c r="B60" s="186" t="s">
        <v>241</v>
      </c>
      <c r="C60" s="581"/>
      <c r="D60" s="88" t="s">
        <v>154</v>
      </c>
      <c r="E60" s="89"/>
      <c r="F60" s="90">
        <v>10.09</v>
      </c>
      <c r="G60" s="91">
        <v>3088.8</v>
      </c>
      <c r="H60" s="92">
        <f t="shared" si="37"/>
        <v>31165.992000000002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1459.2755905511808</v>
      </c>
      <c r="O60" s="95">
        <f t="shared" si="39"/>
        <v>243.2125984251968</v>
      </c>
      <c r="P60" s="231">
        <f t="shared" si="40"/>
        <v>0</v>
      </c>
      <c r="Q60" s="98">
        <f t="shared" si="41"/>
        <v>-6.7874015748031979</v>
      </c>
      <c r="R60" s="572">
        <f t="shared" si="36"/>
        <v>0.97285039370078719</v>
      </c>
      <c r="S60" s="912"/>
      <c r="T60" s="232">
        <v>0.4458333333333333</v>
      </c>
      <c r="U60" s="232">
        <v>0.53402777777777777</v>
      </c>
      <c r="V60" s="182">
        <v>4</v>
      </c>
      <c r="W60" s="565">
        <f t="shared" si="42"/>
        <v>127.00000000000003</v>
      </c>
      <c r="X60" s="104"/>
      <c r="Y60" s="104"/>
      <c r="Z60" s="105"/>
      <c r="AA60" s="105"/>
      <c r="AB60" s="897"/>
      <c r="AC60" s="897"/>
      <c r="AD60" s="581"/>
      <c r="AE60" s="581"/>
      <c r="AF60" s="97">
        <f t="shared" si="6"/>
        <v>-40.724409448819188</v>
      </c>
      <c r="AG60" s="576">
        <f t="shared" si="7"/>
        <v>0.97285039370078719</v>
      </c>
      <c r="AH60" s="912"/>
    </row>
    <row r="61" spans="1:34" ht="19.2" customHeight="1">
      <c r="A61" s="925"/>
      <c r="B61" s="186" t="s">
        <v>241</v>
      </c>
      <c r="C61" s="581"/>
      <c r="D61" s="88" t="s">
        <v>154</v>
      </c>
      <c r="E61" s="89"/>
      <c r="F61" s="90">
        <v>10.09</v>
      </c>
      <c r="G61" s="91">
        <v>2007.72</v>
      </c>
      <c r="H61" s="92">
        <f t="shared" si="37"/>
        <v>20257.894799999998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1451.3638554216864</v>
      </c>
      <c r="O61" s="95">
        <f t="shared" si="39"/>
        <v>241.8939759036144</v>
      </c>
      <c r="P61" s="231">
        <f t="shared" si="40"/>
        <v>0</v>
      </c>
      <c r="Q61" s="98">
        <f t="shared" si="41"/>
        <v>-8.1060240963855961</v>
      </c>
      <c r="R61" s="572">
        <f t="shared" si="36"/>
        <v>0.96757590361445767</v>
      </c>
      <c r="S61" s="912"/>
      <c r="T61" s="232">
        <v>0.54791666666666661</v>
      </c>
      <c r="U61" s="232">
        <v>0.60555555555555551</v>
      </c>
      <c r="V61" s="182">
        <v>20</v>
      </c>
      <c r="W61" s="565">
        <f t="shared" si="42"/>
        <v>83.000000000000028</v>
      </c>
      <c r="X61" s="104">
        <v>0.53819444444444442</v>
      </c>
      <c r="Y61" s="104">
        <v>0.54722222222222217</v>
      </c>
      <c r="Z61" s="105"/>
      <c r="AA61" s="105"/>
      <c r="AB61" s="897"/>
      <c r="AC61" s="897"/>
      <c r="AD61" s="581"/>
      <c r="AE61" s="581"/>
      <c r="AF61" s="97">
        <f t="shared" si="6"/>
        <v>-48.636144578313633</v>
      </c>
      <c r="AG61" s="572">
        <f t="shared" si="7"/>
        <v>0.96757590361445756</v>
      </c>
      <c r="AH61" s="912"/>
    </row>
    <row r="62" spans="1:34" ht="19.2" customHeight="1">
      <c r="A62" s="925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912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897"/>
      <c r="AC62" s="897"/>
      <c r="AD62" s="581"/>
      <c r="AE62" s="581"/>
      <c r="AF62" s="97">
        <f t="shared" si="6"/>
        <v>0</v>
      </c>
      <c r="AG62" s="572" t="e">
        <f t="shared" si="7"/>
        <v>#DIV/0!</v>
      </c>
      <c r="AH62" s="912"/>
    </row>
    <row r="63" spans="1:34" ht="19.2" customHeight="1">
      <c r="A63" s="925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912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897"/>
      <c r="AC63" s="897"/>
      <c r="AD63" s="581"/>
      <c r="AE63" s="581"/>
      <c r="AF63" s="97">
        <f t="shared" si="6"/>
        <v>0</v>
      </c>
      <c r="AG63" s="576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912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897"/>
      <c r="AC64" s="897"/>
      <c r="AD64" s="581"/>
      <c r="AE64" s="581"/>
      <c r="AF64" s="97">
        <f t="shared" si="6"/>
        <v>0</v>
      </c>
      <c r="AG64" s="572" t="e">
        <f t="shared" si="7"/>
        <v>#DIV/0!</v>
      </c>
      <c r="AH64" s="912"/>
    </row>
    <row r="65" spans="1:34" ht="19.2" customHeight="1">
      <c r="A65" s="926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912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897"/>
      <c r="AC65" s="897"/>
      <c r="AD65" s="581"/>
      <c r="AE65" s="581"/>
      <c r="AF65" s="97">
        <f t="shared" si="6"/>
        <v>0</v>
      </c>
      <c r="AG65" s="572" t="e">
        <f t="shared" si="7"/>
        <v>#DIV/0!</v>
      </c>
      <c r="AH65" s="912"/>
    </row>
    <row r="66" spans="1:34" ht="19.2" customHeight="1">
      <c r="A66" s="926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912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897"/>
      <c r="AC66" s="897"/>
      <c r="AD66" s="581"/>
      <c r="AE66" s="581"/>
      <c r="AF66" s="97">
        <f t="shared" si="6"/>
        <v>0</v>
      </c>
      <c r="AG66" s="576" t="e">
        <f t="shared" si="7"/>
        <v>#DIV/0!</v>
      </c>
      <c r="AH66" s="912"/>
    </row>
    <row r="67" spans="1:34" ht="19.2" customHeight="1">
      <c r="A67" s="926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912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897"/>
      <c r="AC67" s="897"/>
      <c r="AD67" s="581"/>
      <c r="AE67" s="581"/>
      <c r="AF67" s="97">
        <f t="shared" si="6"/>
        <v>0</v>
      </c>
      <c r="AG67" s="572" t="e">
        <f t="shared" si="7"/>
        <v>#DIV/0!</v>
      </c>
      <c r="AH67" s="912"/>
    </row>
    <row r="68" spans="1:34" ht="19.2" customHeight="1">
      <c r="A68" s="926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912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897"/>
      <c r="AC68" s="897"/>
      <c r="AD68" s="581"/>
      <c r="AE68" s="581"/>
      <c r="AF68" s="97"/>
      <c r="AG68" s="572"/>
      <c r="AH68" s="912"/>
    </row>
    <row r="69" spans="1:34" ht="19.2" customHeight="1">
      <c r="A69" s="926"/>
      <c r="B69" s="239">
        <v>0</v>
      </c>
      <c r="C69" s="240" t="s">
        <v>741</v>
      </c>
      <c r="D69" s="893" t="s">
        <v>733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1469.3329230829509</v>
      </c>
      <c r="O69" s="125">
        <f t="shared" si="43"/>
        <v>230.73210918064325</v>
      </c>
      <c r="P69" s="97">
        <f>M69-J69</f>
        <v>0</v>
      </c>
      <c r="Q69" s="98">
        <f>N69-K69</f>
        <v>-30.667076917049144</v>
      </c>
      <c r="R69" s="245">
        <f t="shared" ref="R69:R74" si="44">O69/L69</f>
        <v>0.9788634934936381</v>
      </c>
      <c r="S69" s="912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-30.667076917049144</v>
      </c>
      <c r="AG69" s="572">
        <f t="shared" si="7"/>
        <v>0.97955528205530062</v>
      </c>
      <c r="AH69" s="912"/>
    </row>
    <row r="70" spans="1:34" ht="19.2" customHeight="1">
      <c r="A70" s="927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724.40000000000009</v>
      </c>
      <c r="H70" s="92">
        <f>F70*G70</f>
        <v>39182.796000000009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4" si="45">G70/W70*60</f>
        <v>1278.3529411764694</v>
      </c>
      <c r="O70" s="95">
        <f t="shared" ref="O70:O74" si="46">N70/M70</f>
        <v>79.897058823529335</v>
      </c>
      <c r="P70" s="97">
        <f t="shared" ref="P70:P74" si="47">M70-J70</f>
        <v>0</v>
      </c>
      <c r="Q70" s="98">
        <f t="shared" ref="Q70:Q74" si="48">O70-L70</f>
        <v>-13.852941176470665</v>
      </c>
      <c r="R70" s="572">
        <f t="shared" si="44"/>
        <v>0.8522352941176462</v>
      </c>
      <c r="S70" s="912">
        <f>R82</f>
        <v>0.89431876742444649</v>
      </c>
      <c r="T70" s="232">
        <v>0.25</v>
      </c>
      <c r="U70" s="232">
        <v>0.27361111111111114</v>
      </c>
      <c r="V70" s="568">
        <v>5</v>
      </c>
      <c r="W70" s="565">
        <f>(U70-T70)*24*60</f>
        <v>34.000000000000043</v>
      </c>
      <c r="X70" s="568"/>
      <c r="Y70" s="568"/>
      <c r="Z70" s="105"/>
      <c r="AA70" s="105"/>
      <c r="AB70" s="897"/>
      <c r="AC70" s="897"/>
      <c r="AD70" s="581"/>
      <c r="AE70" s="581"/>
      <c r="AF70" s="97">
        <f t="shared" si="6"/>
        <v>-221.64705882353064</v>
      </c>
      <c r="AG70" s="572">
        <f t="shared" si="7"/>
        <v>0.8522352941176462</v>
      </c>
      <c r="AH70" s="912">
        <f>AG82</f>
        <v>0.89381956622602432</v>
      </c>
    </row>
    <row r="71" spans="1:34" ht="19.2" customHeight="1">
      <c r="A71" s="927"/>
      <c r="B71" s="568" t="s">
        <v>242</v>
      </c>
      <c r="C71" s="87"/>
      <c r="D71" s="247" t="s">
        <v>162</v>
      </c>
      <c r="E71" s="89"/>
      <c r="F71" s="90">
        <v>77.34</v>
      </c>
      <c r="G71" s="91">
        <v>1296</v>
      </c>
      <c r="H71" s="92">
        <f>F71*G71</f>
        <v>100232.64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1340.689655172413</v>
      </c>
      <c r="O71" s="95">
        <f t="shared" si="46"/>
        <v>74.482758620689609</v>
      </c>
      <c r="P71" s="97">
        <f t="shared" si="47"/>
        <v>0</v>
      </c>
      <c r="Q71" s="98">
        <f t="shared" si="48"/>
        <v>-5.5172413793103914</v>
      </c>
      <c r="R71" s="572">
        <f t="shared" si="44"/>
        <v>0.93103448275862011</v>
      </c>
      <c r="S71" s="912"/>
      <c r="T71" s="232">
        <v>0.27777777777777779</v>
      </c>
      <c r="U71" s="232">
        <v>0.31805555555555559</v>
      </c>
      <c r="V71" s="568">
        <v>6</v>
      </c>
      <c r="W71" s="565">
        <f t="shared" ref="W71:W81" si="49">(U71-T71)*24*60</f>
        <v>58.000000000000036</v>
      </c>
      <c r="X71" s="104"/>
      <c r="Y71" s="104"/>
      <c r="Z71" s="105"/>
      <c r="AA71" s="105"/>
      <c r="AB71" s="897"/>
      <c r="AC71" s="897"/>
      <c r="AD71" s="581"/>
      <c r="AE71" s="581"/>
      <c r="AF71" s="97">
        <f>N71-K71</f>
        <v>-99.31034482758696</v>
      </c>
      <c r="AG71" s="572">
        <f>N71/K71</f>
        <v>0.93103448275862022</v>
      </c>
      <c r="AH71" s="912"/>
    </row>
    <row r="72" spans="1:34" ht="19.2" customHeight="1">
      <c r="A72" s="927"/>
      <c r="B72" s="568" t="s">
        <v>242</v>
      </c>
      <c r="C72" s="117"/>
      <c r="D72" s="247" t="s">
        <v>163</v>
      </c>
      <c r="E72" s="89"/>
      <c r="F72" s="90">
        <v>53.36</v>
      </c>
      <c r="G72" s="91">
        <v>4154</v>
      </c>
      <c r="H72" s="92">
        <f t="shared" ref="H72:H76" si="50">F72*G72</f>
        <v>221657.44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1384.6666666666667</v>
      </c>
      <c r="O72" s="95">
        <f t="shared" si="46"/>
        <v>72.877192982456151</v>
      </c>
      <c r="P72" s="97">
        <f t="shared" si="47"/>
        <v>0</v>
      </c>
      <c r="Q72" s="98">
        <f t="shared" si="48"/>
        <v>-13.228070175438589</v>
      </c>
      <c r="R72" s="572">
        <f t="shared" si="44"/>
        <v>0.84637326813365943</v>
      </c>
      <c r="S72" s="912"/>
      <c r="T72" s="232">
        <v>0.33402777777777781</v>
      </c>
      <c r="U72" s="232">
        <v>0.45902777777777781</v>
      </c>
      <c r="V72" s="568">
        <v>23</v>
      </c>
      <c r="W72" s="565">
        <f t="shared" si="49"/>
        <v>180</v>
      </c>
      <c r="X72" s="104">
        <v>0.32361111111111113</v>
      </c>
      <c r="Y72" s="104">
        <v>0.33333333333333331</v>
      </c>
      <c r="Z72" s="105"/>
      <c r="AA72" s="105"/>
      <c r="AB72" s="897"/>
      <c r="AC72" s="897"/>
      <c r="AD72" s="581"/>
      <c r="AE72" s="581"/>
      <c r="AF72" s="97">
        <f>N72-K72</f>
        <v>-251.33333333333326</v>
      </c>
      <c r="AG72" s="572">
        <f>N72/K72</f>
        <v>0.84637326813365943</v>
      </c>
      <c r="AH72" s="912"/>
    </row>
    <row r="73" spans="1:34" ht="19.2" customHeight="1">
      <c r="A73" s="927"/>
      <c r="B73" s="568" t="s">
        <v>242</v>
      </c>
      <c r="C73" s="249"/>
      <c r="D73" s="250" t="s">
        <v>165</v>
      </c>
      <c r="E73" s="251"/>
      <c r="F73" s="90">
        <v>47.51</v>
      </c>
      <c r="G73" s="91">
        <v>1491</v>
      </c>
      <c r="H73" s="92">
        <f t="shared" si="50"/>
        <v>70837.41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1335.2238805970132</v>
      </c>
      <c r="O73" s="95">
        <f t="shared" si="46"/>
        <v>78.54258121158901</v>
      </c>
      <c r="P73" s="97">
        <f t="shared" si="47"/>
        <v>0</v>
      </c>
      <c r="Q73" s="98">
        <f t="shared" si="48"/>
        <v>-6.1633011413521643</v>
      </c>
      <c r="R73" s="572">
        <f t="shared" si="44"/>
        <v>0.92723880597014807</v>
      </c>
      <c r="S73" s="912"/>
      <c r="T73" s="232">
        <v>0.49930555555555556</v>
      </c>
      <c r="U73" s="232">
        <v>0.54583333333333339</v>
      </c>
      <c r="V73" s="568">
        <v>5</v>
      </c>
      <c r="W73" s="565">
        <f t="shared" si="49"/>
        <v>67.000000000000085</v>
      </c>
      <c r="X73" s="254"/>
      <c r="Y73" s="254"/>
      <c r="Z73" s="189"/>
      <c r="AA73" s="189"/>
      <c r="AB73" s="897"/>
      <c r="AC73" s="897"/>
      <c r="AD73" s="581"/>
      <c r="AE73" s="581">
        <v>1</v>
      </c>
      <c r="AF73" s="97">
        <f>N73-K73</f>
        <v>-104.77611940298675</v>
      </c>
      <c r="AG73" s="572">
        <f>N73/K73</f>
        <v>0.92723880597014807</v>
      </c>
      <c r="AH73" s="912"/>
    </row>
    <row r="74" spans="1:34" ht="19.2" customHeight="1">
      <c r="A74" s="927"/>
      <c r="B74" s="568" t="s">
        <v>242</v>
      </c>
      <c r="C74" s="249"/>
      <c r="D74" s="250" t="s">
        <v>166</v>
      </c>
      <c r="E74" s="251"/>
      <c r="F74" s="90">
        <v>53.76</v>
      </c>
      <c r="G74" s="248">
        <v>1833.45</v>
      </c>
      <c r="H74" s="92">
        <f t="shared" si="50"/>
        <v>98566.271999999997</v>
      </c>
      <c r="I74" s="568"/>
      <c r="J74" s="157">
        <v>16</v>
      </c>
      <c r="K74" s="107">
        <v>1440</v>
      </c>
      <c r="L74" s="142">
        <v>90</v>
      </c>
      <c r="M74" s="566">
        <v>16</v>
      </c>
      <c r="N74" s="91">
        <f t="shared" si="45"/>
        <v>1325.3855421686742</v>
      </c>
      <c r="O74" s="95">
        <f t="shared" si="46"/>
        <v>82.836596385542137</v>
      </c>
      <c r="P74" s="97">
        <f t="shared" si="47"/>
        <v>0</v>
      </c>
      <c r="Q74" s="98">
        <f t="shared" si="48"/>
        <v>-7.163403614457863</v>
      </c>
      <c r="R74" s="572">
        <f t="shared" si="44"/>
        <v>0.92040662650602378</v>
      </c>
      <c r="S74" s="912"/>
      <c r="T74" s="232">
        <v>0.55069444444444449</v>
      </c>
      <c r="U74" s="232">
        <v>0.60833333333333339</v>
      </c>
      <c r="V74" s="568">
        <v>7</v>
      </c>
      <c r="W74" s="565">
        <f t="shared" si="49"/>
        <v>83.000000000000028</v>
      </c>
      <c r="X74" s="254"/>
      <c r="Y74" s="254"/>
      <c r="Z74" s="189"/>
      <c r="AA74" s="189"/>
      <c r="AB74" s="897"/>
      <c r="AC74" s="897"/>
      <c r="AD74" s="581"/>
      <c r="AE74" s="581"/>
      <c r="AF74" s="97">
        <f t="shared" ref="AF74:AF80" si="51">N74-K74</f>
        <v>-114.61445783132581</v>
      </c>
      <c r="AG74" s="572">
        <f t="shared" ref="AG74:AG80" si="52">N74/K74</f>
        <v>0.92040662650602378</v>
      </c>
      <c r="AH74" s="912"/>
    </row>
    <row r="75" spans="1:34" ht="19.2" customHeight="1">
      <c r="A75" s="927"/>
      <c r="B75" s="568">
        <v>0</v>
      </c>
      <c r="C75" s="117"/>
      <c r="D75" s="250"/>
      <c r="E75" s="251"/>
      <c r="F75" s="90"/>
      <c r="G75" s="248"/>
      <c r="H75" s="92"/>
      <c r="I75" s="568"/>
      <c r="J75" s="252"/>
      <c r="K75" s="253"/>
      <c r="L75" s="142"/>
      <c r="M75" s="566"/>
      <c r="N75" s="91"/>
      <c r="O75" s="95"/>
      <c r="P75" s="97"/>
      <c r="Q75" s="98"/>
      <c r="R75" s="572"/>
      <c r="S75" s="912"/>
      <c r="T75" s="232"/>
      <c r="U75" s="232"/>
      <c r="V75" s="568"/>
      <c r="W75" s="565"/>
      <c r="X75" s="254"/>
      <c r="Y75" s="254"/>
      <c r="Z75" s="189"/>
      <c r="AA75" s="189"/>
      <c r="AB75" s="897"/>
      <c r="AC75" s="897"/>
      <c r="AD75" s="581"/>
      <c r="AE75" s="581"/>
      <c r="AF75" s="97">
        <f t="shared" si="51"/>
        <v>0</v>
      </c>
      <c r="AG75" s="572" t="e">
        <f t="shared" si="52"/>
        <v>#DIV/0!</v>
      </c>
      <c r="AH75" s="912"/>
    </row>
    <row r="76" spans="1:34" ht="19.2" customHeight="1">
      <c r="A76" s="927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912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897"/>
      <c r="AC76" s="897"/>
      <c r="AD76" s="581"/>
      <c r="AE76" s="581"/>
      <c r="AF76" s="97">
        <f t="shared" si="51"/>
        <v>0</v>
      </c>
      <c r="AG76" s="572" t="e">
        <f t="shared" si="52"/>
        <v>#DIV/0!</v>
      </c>
      <c r="AH76" s="912"/>
    </row>
    <row r="77" spans="1:34" ht="19.2" customHeight="1">
      <c r="A77" s="927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912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897"/>
      <c r="AC77" s="897"/>
      <c r="AD77" s="581"/>
      <c r="AE77" s="581"/>
      <c r="AF77" s="97">
        <f t="shared" si="51"/>
        <v>0</v>
      </c>
      <c r="AG77" s="572" t="e">
        <f t="shared" si="52"/>
        <v>#DIV/0!</v>
      </c>
      <c r="AH77" s="912"/>
    </row>
    <row r="78" spans="1:34" ht="19.2" customHeight="1">
      <c r="A78" s="927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912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897"/>
      <c r="AC78" s="897"/>
      <c r="AD78" s="581"/>
      <c r="AE78" s="581"/>
      <c r="AF78" s="97">
        <f t="shared" si="51"/>
        <v>0</v>
      </c>
      <c r="AG78" s="572" t="e">
        <f t="shared" si="52"/>
        <v>#DIV/0!</v>
      </c>
      <c r="AH78" s="912"/>
    </row>
    <row r="79" spans="1:34" ht="19.2" customHeight="1">
      <c r="A79" s="927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912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897"/>
      <c r="AC79" s="897"/>
      <c r="AD79" s="581"/>
      <c r="AE79" s="581"/>
      <c r="AF79" s="97">
        <f t="shared" si="51"/>
        <v>0</v>
      </c>
      <c r="AG79" s="572" t="e">
        <f t="shared" si="52"/>
        <v>#DIV/0!</v>
      </c>
      <c r="AH79" s="912"/>
    </row>
    <row r="80" spans="1:34" ht="19.2" customHeight="1">
      <c r="A80" s="927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912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897"/>
      <c r="AC80" s="897"/>
      <c r="AD80" s="581"/>
      <c r="AE80" s="581"/>
      <c r="AF80" s="97">
        <f t="shared" si="51"/>
        <v>0</v>
      </c>
      <c r="AG80" s="572" t="e">
        <f t="shared" si="52"/>
        <v>#DIV/0!</v>
      </c>
      <c r="AH80" s="912"/>
    </row>
    <row r="81" spans="1:34" ht="19.2" customHeight="1">
      <c r="A81" s="927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912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897"/>
      <c r="AC81" s="897"/>
      <c r="AD81" s="581"/>
      <c r="AE81" s="581"/>
      <c r="AF81" s="97"/>
      <c r="AG81" s="190"/>
      <c r="AH81" s="912"/>
    </row>
    <row r="82" spans="1:34" ht="19.2" customHeight="1">
      <c r="A82" s="928"/>
      <c r="B82" s="239">
        <v>0</v>
      </c>
      <c r="C82" s="160" t="s">
        <v>743</v>
      </c>
      <c r="D82" s="893" t="s">
        <v>733</v>
      </c>
      <c r="E82" s="893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1332.8637371562475</v>
      </c>
      <c r="O82" s="260">
        <f t="shared" si="53"/>
        <v>77.727237604761257</v>
      </c>
      <c r="P82" s="178">
        <f>M82-J82</f>
        <v>0</v>
      </c>
      <c r="Q82" s="179">
        <f>N82-K82</f>
        <v>-158.33626284375259</v>
      </c>
      <c r="R82" s="245">
        <f>O82/L82</f>
        <v>0.89431876742444649</v>
      </c>
      <c r="S82" s="912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1</v>
      </c>
      <c r="AF82" s="97">
        <f>N82-K82</f>
        <v>-158.33626284375259</v>
      </c>
      <c r="AG82" s="572">
        <f>N82/K82</f>
        <v>0.89381956622602432</v>
      </c>
      <c r="AH82" s="912"/>
    </row>
    <row r="83" spans="1:34" ht="19.2" customHeight="1">
      <c r="A83" s="920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1392</v>
      </c>
      <c r="H83" s="140">
        <f t="shared" ref="H83:H94" si="54">F83*G83</f>
        <v>78550.559999999998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1246.5671641791046</v>
      </c>
      <c r="O83" s="257">
        <f t="shared" ref="O83:O89" si="56">N83/M83</f>
        <v>69.25373134328359</v>
      </c>
      <c r="P83" s="105">
        <f t="shared" ref="P83:P85" si="57">M83-J83</f>
        <v>0</v>
      </c>
      <c r="Q83" s="143">
        <f t="shared" ref="Q83:Q85" si="58">O83-L83</f>
        <v>-14.079601990049738</v>
      </c>
      <c r="R83" s="262">
        <f t="shared" ref="R83:R85" si="59">O83/L83</f>
        <v>0.83104477611940308</v>
      </c>
      <c r="S83" s="912">
        <f>R95</f>
        <v>0.87391514307141627</v>
      </c>
      <c r="T83" s="232">
        <v>0.33333333333333331</v>
      </c>
      <c r="U83" s="232">
        <v>0.37986111111111109</v>
      </c>
      <c r="V83" s="568">
        <v>5</v>
      </c>
      <c r="W83" s="565">
        <f t="shared" ref="W83:W93" si="60">(U83-T83)*24*60</f>
        <v>67</v>
      </c>
      <c r="X83" s="104"/>
      <c r="Y83" s="104"/>
      <c r="Z83" s="105"/>
      <c r="AA83" s="105"/>
      <c r="AB83" s="897"/>
      <c r="AC83" s="897"/>
      <c r="AD83" s="581"/>
      <c r="AE83" s="581"/>
      <c r="AF83" s="97">
        <f t="shared" ref="AF83:AF173" si="61">N83-K83</f>
        <v>-253.43283582089543</v>
      </c>
      <c r="AG83" s="572">
        <f t="shared" ref="AG83:AG173" si="62">N83/K83</f>
        <v>0.83104477611940308</v>
      </c>
      <c r="AH83" s="912">
        <f>AG95</f>
        <v>0.86816112000659074</v>
      </c>
    </row>
    <row r="84" spans="1:34" ht="19.2" customHeight="1">
      <c r="A84" s="921"/>
      <c r="B84" s="170" t="s">
        <v>242</v>
      </c>
      <c r="C84" s="578"/>
      <c r="D84" s="263" t="s">
        <v>170</v>
      </c>
      <c r="E84" s="89"/>
      <c r="F84" s="205">
        <v>61.02</v>
      </c>
      <c r="G84" s="91">
        <v>2002</v>
      </c>
      <c r="H84" s="140">
        <f t="shared" si="54"/>
        <v>122162.04000000001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1291.6129032258068</v>
      </c>
      <c r="O84" s="257">
        <f t="shared" si="56"/>
        <v>80.725806451612925</v>
      </c>
      <c r="P84" s="105">
        <f t="shared" si="57"/>
        <v>0</v>
      </c>
      <c r="Q84" s="143">
        <f t="shared" si="58"/>
        <v>-9.2741935483870748</v>
      </c>
      <c r="R84" s="262">
        <f t="shared" si="59"/>
        <v>0.89695340501792142</v>
      </c>
      <c r="S84" s="912"/>
      <c r="T84" s="232">
        <v>0.39444444444444443</v>
      </c>
      <c r="U84" s="232">
        <v>0.45902777777777776</v>
      </c>
      <c r="V84" s="568">
        <v>21</v>
      </c>
      <c r="W84" s="565">
        <f t="shared" si="60"/>
        <v>92.999999999999986</v>
      </c>
      <c r="X84" s="104">
        <v>0.38472222222222219</v>
      </c>
      <c r="Y84" s="104">
        <v>0.39305555555555555</v>
      </c>
      <c r="Z84" s="105"/>
      <c r="AA84" s="105"/>
      <c r="AB84" s="897"/>
      <c r="AC84" s="897"/>
      <c r="AD84" s="581"/>
      <c r="AE84" s="581"/>
      <c r="AF84" s="97">
        <f t="shared" si="61"/>
        <v>-148.3870967741932</v>
      </c>
      <c r="AG84" s="572">
        <f t="shared" si="62"/>
        <v>0.89695340501792142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1736</v>
      </c>
      <c r="H85" s="140">
        <f t="shared" si="54"/>
        <v>106052.24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1302.0000000000007</v>
      </c>
      <c r="O85" s="257">
        <f t="shared" si="56"/>
        <v>76.58823529411768</v>
      </c>
      <c r="P85" s="105">
        <f t="shared" si="57"/>
        <v>0</v>
      </c>
      <c r="Q85" s="143">
        <f t="shared" si="58"/>
        <v>-8.1176470588234935</v>
      </c>
      <c r="R85" s="262">
        <f t="shared" si="59"/>
        <v>0.90416666666666712</v>
      </c>
      <c r="S85" s="912"/>
      <c r="T85" s="232">
        <v>0.49999999999999994</v>
      </c>
      <c r="U85" s="232">
        <v>0.55555555555555547</v>
      </c>
      <c r="V85" s="568">
        <v>6</v>
      </c>
      <c r="W85" s="565">
        <f t="shared" si="60"/>
        <v>79.999999999999957</v>
      </c>
      <c r="X85" s="104"/>
      <c r="Y85" s="104"/>
      <c r="Z85" s="105"/>
      <c r="AA85" s="105"/>
      <c r="AB85" s="897"/>
      <c r="AC85" s="897"/>
      <c r="AD85" s="581"/>
      <c r="AE85" s="581"/>
      <c r="AF85" s="97">
        <f t="shared" si="61"/>
        <v>-137.99999999999932</v>
      </c>
      <c r="AG85" s="572">
        <f t="shared" si="62"/>
        <v>0.90416666666666712</v>
      </c>
      <c r="AH85" s="912"/>
    </row>
    <row r="86" spans="1:34" ht="19.2" customHeight="1">
      <c r="A86" s="921"/>
      <c r="B86" s="170" t="s">
        <v>241</v>
      </c>
      <c r="C86" s="155"/>
      <c r="D86" s="263" t="s">
        <v>164</v>
      </c>
      <c r="E86" s="89"/>
      <c r="F86" s="205">
        <v>51.44</v>
      </c>
      <c r="G86" s="91">
        <v>922</v>
      </c>
      <c r="H86" s="140">
        <f t="shared" si="54"/>
        <v>47427.68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1177.0212765957449</v>
      </c>
      <c r="O86" s="257">
        <f t="shared" si="56"/>
        <v>58.851063829787243</v>
      </c>
      <c r="P86" s="105">
        <f>M86-J86</f>
        <v>0</v>
      </c>
      <c r="Q86" s="143">
        <f>O86-L86</f>
        <v>-13.148936170212757</v>
      </c>
      <c r="R86" s="262">
        <f>O86/L86</f>
        <v>0.81737588652482285</v>
      </c>
      <c r="S86" s="912"/>
      <c r="T86" s="232">
        <v>0.56111111111111101</v>
      </c>
      <c r="U86" s="232">
        <v>0.59374999999999989</v>
      </c>
      <c r="V86" s="568">
        <v>8</v>
      </c>
      <c r="W86" s="565">
        <f t="shared" si="60"/>
        <v>46.999999999999993</v>
      </c>
      <c r="X86" s="104"/>
      <c r="Y86" s="104"/>
      <c r="Z86" s="105"/>
      <c r="AA86" s="105"/>
      <c r="AB86" s="897"/>
      <c r="AC86" s="897"/>
      <c r="AD86" s="581"/>
      <c r="AE86" s="581"/>
      <c r="AF86" s="97">
        <f>N86-K86</f>
        <v>-262.97872340425511</v>
      </c>
      <c r="AG86" s="572">
        <f>N86/K86</f>
        <v>0.81737588652482285</v>
      </c>
      <c r="AH86" s="912"/>
    </row>
    <row r="87" spans="1:34" ht="19.2" customHeight="1">
      <c r="A87" s="92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846.6</v>
      </c>
      <c r="H87" s="140">
        <f t="shared" si="54"/>
        <v>28979.117999999999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2116.4999999999936</v>
      </c>
      <c r="O87" s="257">
        <f t="shared" si="56"/>
        <v>162.80769230769181</v>
      </c>
      <c r="P87" s="105">
        <f>M87-J87</f>
        <v>0</v>
      </c>
      <c r="Q87" s="143">
        <f>O87-L87</f>
        <v>-10.269230769231257</v>
      </c>
      <c r="R87" s="262">
        <f>O87/L87</f>
        <v>0.94066666666666388</v>
      </c>
      <c r="S87" s="912"/>
      <c r="T87" s="232">
        <v>0.60972222222222205</v>
      </c>
      <c r="U87" s="232">
        <v>0.62638888888888877</v>
      </c>
      <c r="V87" s="568">
        <v>23</v>
      </c>
      <c r="W87" s="565">
        <f t="shared" si="60"/>
        <v>24.000000000000075</v>
      </c>
      <c r="X87" s="104">
        <v>0.59861111111111109</v>
      </c>
      <c r="Y87" s="104">
        <v>0.60833333333333328</v>
      </c>
      <c r="Z87" s="105"/>
      <c r="AA87" s="105"/>
      <c r="AB87" s="897"/>
      <c r="AC87" s="897"/>
      <c r="AD87" s="581">
        <v>1</v>
      </c>
      <c r="AE87" s="581">
        <v>1</v>
      </c>
      <c r="AF87" s="97">
        <f>N87-K87</f>
        <v>-133.50000000000637</v>
      </c>
      <c r="AG87" s="572">
        <f>N87/K87</f>
        <v>0.94066666666666388</v>
      </c>
      <c r="AH87" s="912"/>
    </row>
    <row r="88" spans="1:34" ht="19.2" customHeight="1">
      <c r="A88" s="921"/>
      <c r="B88" s="170" t="s">
        <v>238</v>
      </c>
      <c r="C88" s="578"/>
      <c r="D88" s="88" t="s">
        <v>145</v>
      </c>
      <c r="E88" s="89"/>
      <c r="F88" s="205">
        <v>43.14</v>
      </c>
      <c r="G88" s="107">
        <v>223.35</v>
      </c>
      <c r="H88" s="140">
        <f t="shared" si="54"/>
        <v>9635.3189999999995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1218.2727272727316</v>
      </c>
      <c r="O88" s="257">
        <f t="shared" si="56"/>
        <v>71.663101604278324</v>
      </c>
      <c r="P88" s="105">
        <f t="shared" ref="P88:P89" si="63">M88-J88</f>
        <v>0</v>
      </c>
      <c r="Q88" s="143">
        <f t="shared" ref="Q88:Q89" si="64">O88-L88</f>
        <v>-16.572192513368734</v>
      </c>
      <c r="R88" s="262">
        <f t="shared" ref="R88:R89" si="65">O88/L88</f>
        <v>0.812181818181821</v>
      </c>
      <c r="S88" s="912"/>
      <c r="T88" s="232">
        <v>0.63194444444444431</v>
      </c>
      <c r="U88" s="232">
        <v>0.63958333333333317</v>
      </c>
      <c r="V88" s="568">
        <v>8</v>
      </c>
      <c r="W88" s="565">
        <f t="shared" si="60"/>
        <v>10.999999999999961</v>
      </c>
      <c r="X88" s="104"/>
      <c r="Y88" s="104"/>
      <c r="Z88" s="105"/>
      <c r="AA88" s="105"/>
      <c r="AB88" s="897"/>
      <c r="AC88" s="897"/>
      <c r="AD88" s="581"/>
      <c r="AE88" s="581"/>
      <c r="AF88" s="97">
        <f>N88-K88</f>
        <v>-281.72727272726843</v>
      </c>
      <c r="AG88" s="572">
        <f>N88/K88</f>
        <v>0.812181818181821</v>
      </c>
      <c r="AH88" s="912"/>
    </row>
    <row r="89" spans="1:34" ht="19.2" customHeight="1">
      <c r="A89" s="921"/>
      <c r="B89" s="170" t="s">
        <v>239</v>
      </c>
      <c r="C89" s="578"/>
      <c r="D89" s="88" t="s">
        <v>137</v>
      </c>
      <c r="E89" s="89"/>
      <c r="F89" s="205">
        <v>49.91</v>
      </c>
      <c r="G89" s="176">
        <v>263</v>
      </c>
      <c r="H89" s="140">
        <f t="shared" si="54"/>
        <v>13126.33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1315.0000000000048</v>
      </c>
      <c r="O89" s="257">
        <f t="shared" si="56"/>
        <v>77.352941176470864</v>
      </c>
      <c r="P89" s="105">
        <f t="shared" si="63"/>
        <v>0</v>
      </c>
      <c r="Q89" s="143">
        <f t="shared" si="64"/>
        <v>-14.705882352940904</v>
      </c>
      <c r="R89" s="262">
        <f t="shared" si="65"/>
        <v>0.84025559105431602</v>
      </c>
      <c r="S89" s="912"/>
      <c r="T89" s="232">
        <v>0.64305555555555538</v>
      </c>
      <c r="U89" s="232">
        <v>0.65138888888888868</v>
      </c>
      <c r="V89" s="568">
        <v>5</v>
      </c>
      <c r="W89" s="565">
        <f t="shared" si="60"/>
        <v>11.999999999999957</v>
      </c>
      <c r="X89" s="104"/>
      <c r="Y89" s="104"/>
      <c r="Z89" s="105"/>
      <c r="AA89" s="105"/>
      <c r="AB89" s="897"/>
      <c r="AC89" s="897"/>
      <c r="AD89" s="581"/>
      <c r="AE89" s="581"/>
      <c r="AF89" s="97">
        <f>N89-K89</f>
        <v>-249.99999999999523</v>
      </c>
      <c r="AG89" s="572">
        <f>N89/K89</f>
        <v>0.84025559105431613</v>
      </c>
      <c r="AH89" s="912"/>
    </row>
    <row r="90" spans="1:34" ht="19.2" customHeight="1">
      <c r="A90" s="921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912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897"/>
      <c r="AC90" s="897"/>
      <c r="AD90" s="581"/>
      <c r="AE90" s="581"/>
      <c r="AF90" s="97">
        <f t="shared" si="61"/>
        <v>0</v>
      </c>
      <c r="AG90" s="572" t="e">
        <f t="shared" si="62"/>
        <v>#DIV/0!</v>
      </c>
      <c r="AH90" s="912"/>
    </row>
    <row r="91" spans="1:34" ht="19.2" customHeight="1">
      <c r="A91" s="921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913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897"/>
      <c r="AC91" s="897"/>
      <c r="AD91" s="581"/>
      <c r="AE91" s="581"/>
      <c r="AF91" s="97">
        <f t="shared" si="61"/>
        <v>0</v>
      </c>
      <c r="AG91" s="572" t="e">
        <f t="shared" si="62"/>
        <v>#DIV/0!</v>
      </c>
      <c r="AH91" s="913"/>
    </row>
    <row r="92" spans="1:34" ht="19.2" customHeight="1">
      <c r="A92" s="921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897"/>
      <c r="AC92" s="897"/>
      <c r="AD92" s="581"/>
      <c r="AE92" s="581"/>
      <c r="AF92" s="97">
        <f t="shared" si="61"/>
        <v>0</v>
      </c>
      <c r="AG92" s="572" t="e">
        <f t="shared" si="62"/>
        <v>#DIV/0!</v>
      </c>
      <c r="AH92" s="913"/>
    </row>
    <row r="93" spans="1:34" ht="19.2" customHeight="1">
      <c r="A93" s="921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922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897"/>
      <c r="AC93" s="897"/>
      <c r="AD93" s="581"/>
      <c r="AE93" s="581"/>
      <c r="AF93" s="97">
        <f t="shared" si="61"/>
        <v>0</v>
      </c>
      <c r="AG93" s="572" t="e">
        <f t="shared" si="62"/>
        <v>#DIV/0!</v>
      </c>
      <c r="AH93" s="913"/>
    </row>
    <row r="94" spans="1:34" ht="19.2" customHeight="1">
      <c r="A94" s="921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922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897"/>
      <c r="AC94" s="897"/>
      <c r="AD94" s="581"/>
      <c r="AE94" s="581"/>
      <c r="AF94" s="97">
        <f t="shared" si="61"/>
        <v>0</v>
      </c>
      <c r="AG94" s="572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745</v>
      </c>
      <c r="D95" s="893" t="s">
        <v>733</v>
      </c>
      <c r="E95" s="893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1380.9962958961983</v>
      </c>
      <c r="O95" s="277">
        <f t="shared" si="66"/>
        <v>85.320367429606065</v>
      </c>
      <c r="P95" s="278">
        <f>M95-J95</f>
        <v>0</v>
      </c>
      <c r="Q95" s="279">
        <f t="shared" ref="Q95:Q100" si="67">O95-L95</f>
        <v>-12.309669200430562</v>
      </c>
      <c r="R95" s="280">
        <f>O95/L95</f>
        <v>0.87391514307141627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1</v>
      </c>
      <c r="AF95" s="127">
        <f t="shared" si="61"/>
        <v>-209.71798981808752</v>
      </c>
      <c r="AG95" s="573">
        <f t="shared" si="62"/>
        <v>0.86816112000659074</v>
      </c>
      <c r="AH95" s="913"/>
    </row>
    <row r="96" spans="1:34" ht="19.2" customHeight="1">
      <c r="A96" s="923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1038.5999999999999</v>
      </c>
      <c r="H96" s="92">
        <f t="shared" ref="H96:H105" si="68">F96*G96</f>
        <v>71933.436000000002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1246.3200000000004</v>
      </c>
      <c r="O96" s="95">
        <f t="shared" ref="O96:O100" si="70">N96/M96</f>
        <v>62.316000000000017</v>
      </c>
      <c r="P96" s="97">
        <f t="shared" ref="P96:P100" si="71">M96-J96</f>
        <v>0</v>
      </c>
      <c r="Q96" s="98">
        <f t="shared" si="67"/>
        <v>-6.9339999999999833</v>
      </c>
      <c r="R96" s="572">
        <f t="shared" ref="R96:R100" si="72">O96/L96</f>
        <v>0.89987003610108329</v>
      </c>
      <c r="S96" s="912">
        <f>R108</f>
        <v>0.89323760015169629</v>
      </c>
      <c r="T96" s="101">
        <v>0.33333333333333331</v>
      </c>
      <c r="U96" s="101">
        <v>0.36805555555555552</v>
      </c>
      <c r="V96" s="581">
        <v>5</v>
      </c>
      <c r="W96" s="146">
        <f t="shared" ref="W96:W133" si="73">(U96-T96)*24*60</f>
        <v>49.999999999999986</v>
      </c>
      <c r="X96" s="154"/>
      <c r="Y96" s="154"/>
      <c r="Z96" s="105"/>
      <c r="AA96" s="105"/>
      <c r="AB96" s="897"/>
      <c r="AC96" s="897"/>
      <c r="AD96" s="581"/>
      <c r="AE96" s="581"/>
      <c r="AF96" s="105">
        <f t="shared" si="61"/>
        <v>-138.67999999999961</v>
      </c>
      <c r="AG96" s="575">
        <f t="shared" si="62"/>
        <v>0.89987003610108329</v>
      </c>
      <c r="AH96" s="896">
        <f>AG108</f>
        <v>0.89286019260487359</v>
      </c>
    </row>
    <row r="97" spans="1:34" s="290" customFormat="1" ht="19.2" customHeight="1">
      <c r="A97" s="923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2378</v>
      </c>
      <c r="H97" s="285">
        <f t="shared" si="68"/>
        <v>69231.070336391422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1132.3809523809523</v>
      </c>
      <c r="O97" s="95">
        <f t="shared" si="70"/>
        <v>56.619047619047613</v>
      </c>
      <c r="P97" s="97">
        <f t="shared" si="71"/>
        <v>0</v>
      </c>
      <c r="Q97" s="98">
        <f t="shared" si="67"/>
        <v>-12.630952380952387</v>
      </c>
      <c r="R97" s="572">
        <f t="shared" si="72"/>
        <v>0.81760357572631936</v>
      </c>
      <c r="S97" s="912"/>
      <c r="T97" s="286">
        <v>0.38402777777777775</v>
      </c>
      <c r="U97" s="286">
        <v>0.47152777777777777</v>
      </c>
      <c r="V97" s="287">
        <v>23</v>
      </c>
      <c r="W97" s="146">
        <f t="shared" si="73"/>
        <v>126.00000000000003</v>
      </c>
      <c r="X97" s="104">
        <v>0.37222222222222223</v>
      </c>
      <c r="Y97" s="104">
        <v>0.3833333333333333</v>
      </c>
      <c r="Z97" s="105"/>
      <c r="AA97" s="105"/>
      <c r="AB97" s="897"/>
      <c r="AC97" s="897"/>
      <c r="AD97" s="287"/>
      <c r="AE97" s="287"/>
      <c r="AF97" s="288">
        <f t="shared" si="61"/>
        <v>-252.61904761904771</v>
      </c>
      <c r="AG97" s="289">
        <f t="shared" si="62"/>
        <v>0.81760357572631936</v>
      </c>
      <c r="AH97" s="896"/>
    </row>
    <row r="98" spans="1:34" s="293" customFormat="1" ht="19.2" customHeight="1">
      <c r="A98" s="923"/>
      <c r="B98" s="568" t="s">
        <v>239</v>
      </c>
      <c r="C98" s="108"/>
      <c r="D98" s="88" t="s">
        <v>174</v>
      </c>
      <c r="E98" s="138"/>
      <c r="F98" s="283">
        <v>68.88</v>
      </c>
      <c r="G98" s="107">
        <v>745</v>
      </c>
      <c r="H98" s="285">
        <f t="shared" si="68"/>
        <v>51315.6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1277.1428571428557</v>
      </c>
      <c r="O98" s="95">
        <f t="shared" si="70"/>
        <v>75.126050420167985</v>
      </c>
      <c r="P98" s="97">
        <f t="shared" si="71"/>
        <v>0</v>
      </c>
      <c r="Q98" s="98">
        <f t="shared" si="67"/>
        <v>-9.5798319327731889</v>
      </c>
      <c r="R98" s="572">
        <f t="shared" si="72"/>
        <v>0.88690476190476097</v>
      </c>
      <c r="S98" s="912"/>
      <c r="T98" s="101">
        <v>0.51249999999999996</v>
      </c>
      <c r="U98" s="101">
        <v>0.53680555555555554</v>
      </c>
      <c r="V98" s="581">
        <v>6</v>
      </c>
      <c r="W98" s="146">
        <f t="shared" si="73"/>
        <v>35.000000000000036</v>
      </c>
      <c r="X98" s="291"/>
      <c r="Y98" s="291"/>
      <c r="Z98" s="292"/>
      <c r="AA98" s="292"/>
      <c r="AB98" s="897"/>
      <c r="AC98" s="897"/>
      <c r="AD98" s="581"/>
      <c r="AE98" s="581"/>
      <c r="AF98" s="288">
        <f t="shared" si="61"/>
        <v>-162.85714285714425</v>
      </c>
      <c r="AG98" s="575">
        <f t="shared" si="62"/>
        <v>0.88690476190476097</v>
      </c>
      <c r="AH98" s="896"/>
    </row>
    <row r="99" spans="1:34" ht="19.2" customHeight="1">
      <c r="A99" s="923"/>
      <c r="B99" s="568" t="s">
        <v>242</v>
      </c>
      <c r="C99" s="136"/>
      <c r="D99" s="137" t="s">
        <v>190</v>
      </c>
      <c r="E99" s="138"/>
      <c r="F99" s="283">
        <v>59.54</v>
      </c>
      <c r="G99" s="107">
        <v>953</v>
      </c>
      <c r="H99" s="285">
        <f t="shared" si="68"/>
        <v>56741.62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1216.5957446808513</v>
      </c>
      <c r="O99" s="95">
        <f t="shared" si="70"/>
        <v>67.588652482269524</v>
      </c>
      <c r="P99" s="97">
        <f t="shared" si="71"/>
        <v>0</v>
      </c>
      <c r="Q99" s="98">
        <f t="shared" si="67"/>
        <v>-9.3557919621749193</v>
      </c>
      <c r="R99" s="572">
        <f t="shared" si="72"/>
        <v>0.8784084799139722</v>
      </c>
      <c r="S99" s="912"/>
      <c r="T99" s="101">
        <v>0.54097222222222219</v>
      </c>
      <c r="U99" s="101">
        <v>0.57361111111111107</v>
      </c>
      <c r="V99" s="581">
        <v>6</v>
      </c>
      <c r="W99" s="146">
        <f t="shared" si="73"/>
        <v>46.999999999999993</v>
      </c>
      <c r="X99" s="254"/>
      <c r="Y99" s="254"/>
      <c r="Z99" s="189"/>
      <c r="AA99" s="189"/>
      <c r="AB99" s="897"/>
      <c r="AC99" s="897"/>
      <c r="AD99" s="581"/>
      <c r="AE99" s="581"/>
      <c r="AF99" s="288">
        <f t="shared" si="61"/>
        <v>-168.40425531914866</v>
      </c>
      <c r="AG99" s="289">
        <f t="shared" si="62"/>
        <v>0.87840847991397208</v>
      </c>
      <c r="AH99" s="896"/>
    </row>
    <row r="100" spans="1:34" s="293" customFormat="1" ht="19.2" customHeight="1">
      <c r="A100" s="923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1314</v>
      </c>
      <c r="H100" s="285">
        <f t="shared" si="68"/>
        <v>37133.64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1194.5454545454559</v>
      </c>
      <c r="O100" s="95">
        <f t="shared" si="70"/>
        <v>62.870813397129254</v>
      </c>
      <c r="P100" s="97">
        <f t="shared" si="71"/>
        <v>0</v>
      </c>
      <c r="Q100" s="98">
        <f t="shared" si="67"/>
        <v>-0.28708133971284866</v>
      </c>
      <c r="R100" s="572">
        <f t="shared" si="72"/>
        <v>0.99545454545454659</v>
      </c>
      <c r="S100" s="912"/>
      <c r="T100" s="286">
        <v>0.57916666666666661</v>
      </c>
      <c r="U100" s="286">
        <v>0.62499999999999989</v>
      </c>
      <c r="V100" s="287">
        <v>8</v>
      </c>
      <c r="W100" s="146">
        <f t="shared" si="73"/>
        <v>65.999999999999929</v>
      </c>
      <c r="X100" s="294"/>
      <c r="Y100" s="294"/>
      <c r="Z100" s="292"/>
      <c r="AA100" s="292"/>
      <c r="AB100" s="897"/>
      <c r="AC100" s="897"/>
      <c r="AD100" s="581"/>
      <c r="AE100" s="581"/>
      <c r="AF100" s="288">
        <f t="shared" si="61"/>
        <v>-5.4545454545441316</v>
      </c>
      <c r="AG100" s="575">
        <f t="shared" si="62"/>
        <v>0.99545454545454659</v>
      </c>
      <c r="AH100" s="896"/>
    </row>
    <row r="101" spans="1:34" s="293" customFormat="1" ht="19.2" customHeight="1">
      <c r="A101" s="923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912"/>
      <c r="T101" s="286"/>
      <c r="U101" s="101"/>
      <c r="V101" s="287"/>
      <c r="W101" s="146"/>
      <c r="X101" s="295"/>
      <c r="Y101" s="295"/>
      <c r="Z101" s="292"/>
      <c r="AA101" s="292"/>
      <c r="AB101" s="897"/>
      <c r="AC101" s="897"/>
      <c r="AD101" s="581"/>
      <c r="AE101" s="581"/>
      <c r="AF101" s="288">
        <f t="shared" si="61"/>
        <v>0</v>
      </c>
      <c r="AG101" s="289" t="e">
        <f t="shared" si="62"/>
        <v>#DIV/0!</v>
      </c>
      <c r="AH101" s="896"/>
    </row>
    <row r="102" spans="1:34" s="293" customFormat="1" ht="19.2" customHeight="1">
      <c r="A102" s="923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912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897"/>
      <c r="AC102" s="897"/>
      <c r="AD102" s="581"/>
      <c r="AE102" s="581"/>
      <c r="AF102" s="288">
        <f t="shared" si="61"/>
        <v>0</v>
      </c>
      <c r="AG102" s="575" t="e">
        <f t="shared" si="62"/>
        <v>#DIV/0!</v>
      </c>
      <c r="AH102" s="896"/>
    </row>
    <row r="103" spans="1:34" s="293" customFormat="1" ht="19.2" customHeight="1">
      <c r="A103" s="923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581"/>
      <c r="AE103" s="581"/>
      <c r="AF103" s="105">
        <f t="shared" si="61"/>
        <v>0</v>
      </c>
      <c r="AG103" s="575" t="e">
        <f t="shared" si="62"/>
        <v>#DIV/0!</v>
      </c>
      <c r="AH103" s="896"/>
    </row>
    <row r="104" spans="1:34" s="293" customFormat="1" ht="19.2" customHeight="1">
      <c r="A104" s="923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581"/>
      <c r="AE104" s="581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581"/>
      <c r="AE105" s="581"/>
      <c r="AF105" s="105">
        <f t="shared" si="61"/>
        <v>0</v>
      </c>
      <c r="AG105" s="57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581"/>
      <c r="AE106" s="581"/>
      <c r="AF106" s="105">
        <f t="shared" si="61"/>
        <v>0</v>
      </c>
      <c r="AG106" s="57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581"/>
      <c r="AE107" s="581"/>
      <c r="AF107" s="292"/>
      <c r="AG107" s="575"/>
      <c r="AH107" s="896"/>
    </row>
    <row r="108" spans="1:34" ht="19.2" customHeight="1">
      <c r="A108" s="923"/>
      <c r="B108" s="170">
        <v>0</v>
      </c>
      <c r="C108" s="160" t="s">
        <v>747</v>
      </c>
      <c r="D108" s="893" t="s">
        <v>733</v>
      </c>
      <c r="E108" s="893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1213.3970017500233</v>
      </c>
      <c r="O108" s="164">
        <f t="shared" si="74"/>
        <v>64.90411278372288</v>
      </c>
      <c r="P108" s="105">
        <f t="shared" ref="P108:P116" si="75">M108-J108</f>
        <v>0</v>
      </c>
      <c r="Q108" s="143">
        <f t="shared" ref="Q108:Q116" si="76">O108-L108</f>
        <v>-7.7575315231226654</v>
      </c>
      <c r="R108" s="165">
        <f t="shared" ref="R108:R116" si="77">O108/L108</f>
        <v>0.89323760015169629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0</v>
      </c>
      <c r="AE108" s="167">
        <f>SUM(AE96:AE107)</f>
        <v>0</v>
      </c>
      <c r="AF108" s="105">
        <f t="shared" si="61"/>
        <v>-145.60299824997674</v>
      </c>
      <c r="AG108" s="575">
        <f t="shared" si="62"/>
        <v>0.89286019260487359</v>
      </c>
      <c r="AH108" s="896"/>
    </row>
    <row r="109" spans="1:34" ht="19.2" customHeight="1">
      <c r="A109" s="914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1313</v>
      </c>
      <c r="H109" s="92">
        <f t="shared" ref="H109:H119" si="78">F109*G109</f>
        <v>39344.692891649407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1094.1666666666658</v>
      </c>
      <c r="O109" s="95">
        <f t="shared" ref="O109:O116" si="80">N109/M109</f>
        <v>60.787037037036988</v>
      </c>
      <c r="P109" s="97">
        <f t="shared" si="75"/>
        <v>0</v>
      </c>
      <c r="Q109" s="98">
        <f t="shared" si="76"/>
        <v>-5.8796296296296831</v>
      </c>
      <c r="R109" s="572">
        <f t="shared" si="77"/>
        <v>0.91180555555555476</v>
      </c>
      <c r="S109" s="917">
        <f>R121</f>
        <v>0.89741118790897756</v>
      </c>
      <c r="T109" s="303">
        <v>0.5</v>
      </c>
      <c r="U109" s="303">
        <v>0.55000000000000004</v>
      </c>
      <c r="V109" s="304">
        <v>5</v>
      </c>
      <c r="W109" s="565">
        <f t="shared" si="73"/>
        <v>72.000000000000057</v>
      </c>
      <c r="X109" s="104"/>
      <c r="Y109" s="104"/>
      <c r="Z109" s="105"/>
      <c r="AA109" s="105"/>
      <c r="AB109" s="897"/>
      <c r="AC109" s="897"/>
      <c r="AD109" s="581"/>
      <c r="AE109" s="581"/>
      <c r="AF109" s="97">
        <f t="shared" si="61"/>
        <v>-105.83333333333417</v>
      </c>
      <c r="AG109" s="190">
        <f t="shared" si="62"/>
        <v>0.91180555555555487</v>
      </c>
      <c r="AH109" s="896">
        <f>AG121</f>
        <v>0.88213634524347417</v>
      </c>
    </row>
    <row r="110" spans="1:34" ht="19.2" customHeight="1">
      <c r="A110" s="915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708</v>
      </c>
      <c r="H110" s="92">
        <f t="shared" si="78"/>
        <v>39952.44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1213.7142857142844</v>
      </c>
      <c r="O110" s="95">
        <f t="shared" si="80"/>
        <v>60.685714285714219</v>
      </c>
      <c r="P110" s="97">
        <f t="shared" si="75"/>
        <v>-1</v>
      </c>
      <c r="Q110" s="98">
        <f t="shared" si="76"/>
        <v>-5.2666666666667297</v>
      </c>
      <c r="R110" s="572">
        <f t="shared" si="77"/>
        <v>0.92014440433212896</v>
      </c>
      <c r="S110" s="903"/>
      <c r="T110" s="303">
        <v>0.55555555555555558</v>
      </c>
      <c r="U110" s="303">
        <v>0.57986111111111116</v>
      </c>
      <c r="V110" s="304">
        <v>8</v>
      </c>
      <c r="W110" s="565">
        <f t="shared" si="73"/>
        <v>35.000000000000036</v>
      </c>
      <c r="X110" s="265"/>
      <c r="Y110" s="265"/>
      <c r="Z110" s="105"/>
      <c r="AA110" s="105"/>
      <c r="AB110" s="897"/>
      <c r="AC110" s="897"/>
      <c r="AD110" s="581"/>
      <c r="AE110" s="581"/>
      <c r="AF110" s="97">
        <f t="shared" si="61"/>
        <v>-171.28571428571558</v>
      </c>
      <c r="AG110" s="190">
        <f t="shared" si="62"/>
        <v>0.87632800412583711</v>
      </c>
      <c r="AH110" s="896"/>
    </row>
    <row r="111" spans="1:34" ht="19.2" customHeight="1">
      <c r="A111" s="915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975</v>
      </c>
      <c r="H111" s="92">
        <f t="shared" si="78"/>
        <v>54171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1360.4651162790694</v>
      </c>
      <c r="O111" s="95">
        <f t="shared" si="80"/>
        <v>85.02906976744184</v>
      </c>
      <c r="P111" s="97">
        <f t="shared" si="75"/>
        <v>0</v>
      </c>
      <c r="Q111" s="98">
        <f t="shared" si="76"/>
        <v>-4.9709302325581604</v>
      </c>
      <c r="R111" s="572">
        <f t="shared" si="77"/>
        <v>0.94476744186046491</v>
      </c>
      <c r="S111" s="903"/>
      <c r="T111" s="303">
        <v>0.70833333333333337</v>
      </c>
      <c r="U111" s="303">
        <v>0.73819444444444449</v>
      </c>
      <c r="V111" s="304">
        <v>5</v>
      </c>
      <c r="W111" s="565">
        <f t="shared" si="73"/>
        <v>43.000000000000007</v>
      </c>
      <c r="X111" s="104"/>
      <c r="Y111" s="104"/>
      <c r="Z111" s="105"/>
      <c r="AA111" s="105"/>
      <c r="AB111" s="897"/>
      <c r="AC111" s="897"/>
      <c r="AD111" s="581"/>
      <c r="AE111" s="581"/>
      <c r="AF111" s="97">
        <f t="shared" si="61"/>
        <v>-79.534883720930566</v>
      </c>
      <c r="AG111" s="190">
        <f t="shared" si="62"/>
        <v>0.94476744186046491</v>
      </c>
      <c r="AH111" s="896"/>
    </row>
    <row r="112" spans="1:34" ht="19.2" customHeight="1">
      <c r="A112" s="915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1115</v>
      </c>
      <c r="H112" s="92">
        <f t="shared" si="78"/>
        <v>64859.55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1338.0000000000005</v>
      </c>
      <c r="O112" s="95">
        <f t="shared" si="80"/>
        <v>95.571428571428598</v>
      </c>
      <c r="P112" s="97">
        <f t="shared" si="75"/>
        <v>0</v>
      </c>
      <c r="Q112" s="98">
        <f t="shared" si="76"/>
        <v>-7.2857142857142634</v>
      </c>
      <c r="R112" s="572">
        <f t="shared" si="77"/>
        <v>0.92916666666666692</v>
      </c>
      <c r="S112" s="903"/>
      <c r="T112" s="303">
        <v>0.74305555555555558</v>
      </c>
      <c r="U112" s="303">
        <v>0.77777777777777779</v>
      </c>
      <c r="V112" s="304">
        <v>7</v>
      </c>
      <c r="W112" s="565">
        <f t="shared" si="73"/>
        <v>49.999999999999986</v>
      </c>
      <c r="X112" s="291"/>
      <c r="Y112" s="291"/>
      <c r="Z112" s="105"/>
      <c r="AA112" s="105"/>
      <c r="AB112" s="897"/>
      <c r="AC112" s="897"/>
      <c r="AD112" s="581"/>
      <c r="AE112" s="581"/>
      <c r="AF112" s="97">
        <f t="shared" si="61"/>
        <v>-101.99999999999955</v>
      </c>
      <c r="AG112" s="190">
        <f t="shared" si="62"/>
        <v>0.92916666666666703</v>
      </c>
      <c r="AH112" s="896"/>
    </row>
    <row r="113" spans="1:34" s="293" customFormat="1" ht="19.2" customHeight="1">
      <c r="A113" s="915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974</v>
      </c>
      <c r="H113" s="92">
        <f t="shared" si="78"/>
        <v>52683.66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1328.1818181818182</v>
      </c>
      <c r="O113" s="95">
        <f t="shared" si="80"/>
        <v>94.870129870129873</v>
      </c>
      <c r="P113" s="97">
        <f t="shared" si="75"/>
        <v>0</v>
      </c>
      <c r="Q113" s="98">
        <f t="shared" si="76"/>
        <v>-7.9870129870129887</v>
      </c>
      <c r="R113" s="572">
        <f t="shared" si="77"/>
        <v>0.92234848484848486</v>
      </c>
      <c r="S113" s="903"/>
      <c r="T113" s="303">
        <v>0.78333333333333333</v>
      </c>
      <c r="U113" s="303">
        <v>0.81388888888888888</v>
      </c>
      <c r="V113" s="304">
        <v>8</v>
      </c>
      <c r="W113" s="565">
        <f t="shared" si="73"/>
        <v>44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-111.81818181818176</v>
      </c>
      <c r="AG113" s="190">
        <f t="shared" si="62"/>
        <v>0.92234848484848486</v>
      </c>
      <c r="AH113" s="896"/>
    </row>
    <row r="114" spans="1:34" s="293" customFormat="1" ht="19.2" customHeight="1">
      <c r="A114" s="915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864</v>
      </c>
      <c r="H114" s="92">
        <f t="shared" si="78"/>
        <v>48755.519999999997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1329.2307692307686</v>
      </c>
      <c r="O114" s="95">
        <f t="shared" si="80"/>
        <v>83.076923076923038</v>
      </c>
      <c r="P114" s="97">
        <f t="shared" si="75"/>
        <v>0</v>
      </c>
      <c r="Q114" s="98">
        <f t="shared" si="76"/>
        <v>-10.673076923076962</v>
      </c>
      <c r="R114" s="572">
        <f t="shared" si="77"/>
        <v>0.88615384615384574</v>
      </c>
      <c r="S114" s="903"/>
      <c r="T114" s="303">
        <v>0.82986111111111116</v>
      </c>
      <c r="U114" s="303">
        <v>0.85694444444444451</v>
      </c>
      <c r="V114" s="304">
        <v>23</v>
      </c>
      <c r="W114" s="565">
        <f t="shared" si="73"/>
        <v>39.000000000000021</v>
      </c>
      <c r="X114" s="291">
        <v>0.81805555555555554</v>
      </c>
      <c r="Y114" s="291">
        <v>0.82916666666666661</v>
      </c>
      <c r="Z114" s="292"/>
      <c r="AA114" s="292"/>
      <c r="AB114" s="897"/>
      <c r="AC114" s="897"/>
      <c r="AD114" s="296"/>
      <c r="AE114" s="296"/>
      <c r="AF114" s="97">
        <f t="shared" si="61"/>
        <v>-170.7692307692314</v>
      </c>
      <c r="AG114" s="190">
        <f t="shared" si="62"/>
        <v>0.88615384615384574</v>
      </c>
      <c r="AH114" s="896"/>
    </row>
    <row r="115" spans="1:34" s="293" customFormat="1" ht="19.2" customHeight="1">
      <c r="A115" s="915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1063</v>
      </c>
      <c r="H115" s="92">
        <f t="shared" si="78"/>
        <v>57497.670000000006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1328.7500000000005</v>
      </c>
      <c r="O115" s="95">
        <f t="shared" si="80"/>
        <v>69.934210526315809</v>
      </c>
      <c r="P115" s="97">
        <f t="shared" si="75"/>
        <v>0</v>
      </c>
      <c r="Q115" s="98">
        <f t="shared" si="76"/>
        <v>-5.8552631578947114</v>
      </c>
      <c r="R115" s="572">
        <f t="shared" si="77"/>
        <v>0.92274305555555591</v>
      </c>
      <c r="S115" s="903"/>
      <c r="T115" s="303">
        <v>0.86111111111111116</v>
      </c>
      <c r="U115" s="303">
        <v>0.89444444444444449</v>
      </c>
      <c r="V115" s="304">
        <v>6</v>
      </c>
      <c r="W115" s="565">
        <f t="shared" si="73"/>
        <v>47.999999999999986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-111.24999999999955</v>
      </c>
      <c r="AG115" s="190">
        <f t="shared" si="62"/>
        <v>0.92274305555555591</v>
      </c>
      <c r="AH115" s="896"/>
    </row>
    <row r="116" spans="1:34" s="293" customFormat="1" ht="19.2" customHeight="1">
      <c r="A116" s="915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401</v>
      </c>
      <c r="H116" s="92">
        <f t="shared" si="78"/>
        <v>21854.5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962.39999999999714</v>
      </c>
      <c r="O116" s="95">
        <f t="shared" si="80"/>
        <v>48.119999999999855</v>
      </c>
      <c r="P116" s="97">
        <f t="shared" si="75"/>
        <v>-1</v>
      </c>
      <c r="Q116" s="98">
        <f t="shared" si="76"/>
        <v>-20.451428571428714</v>
      </c>
      <c r="R116" s="572">
        <f t="shared" si="77"/>
        <v>0.70174999999999788</v>
      </c>
      <c r="S116" s="903"/>
      <c r="T116" s="303">
        <v>0.9</v>
      </c>
      <c r="U116" s="303">
        <v>0.91736111111111118</v>
      </c>
      <c r="V116" s="304">
        <v>8</v>
      </c>
      <c r="W116" s="565">
        <f t="shared" si="73"/>
        <v>25.000000000000071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-477.60000000000286</v>
      </c>
      <c r="AG116" s="190">
        <f t="shared" si="62"/>
        <v>0.66833333333333134</v>
      </c>
      <c r="AH116" s="896"/>
    </row>
    <row r="117" spans="1:34" s="293" customFormat="1" ht="19.2" customHeight="1">
      <c r="A117" s="915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903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903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903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903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1244.3635820090758</v>
      </c>
      <c r="O121" s="277">
        <f t="shared" si="81"/>
        <v>74.759314141873787</v>
      </c>
      <c r="P121" s="97">
        <f t="shared" ref="P121:P130" si="82">M121-J121</f>
        <v>-0.25</v>
      </c>
      <c r="Q121" s="98">
        <f t="shared" ref="Q121:Q130" si="83">O121-L121</f>
        <v>-8.5462153067477686</v>
      </c>
      <c r="R121" s="245">
        <f t="shared" ref="R121:R130" si="84">O121/L121</f>
        <v>0.89741118790897756</v>
      </c>
      <c r="S121" s="911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0</v>
      </c>
      <c r="AF121" s="97">
        <f>N121-K121</f>
        <v>-166.2614179909242</v>
      </c>
      <c r="AG121" s="190">
        <f>N121/K121</f>
        <v>0.88213634524347417</v>
      </c>
      <c r="AH121" s="896"/>
    </row>
    <row r="122" spans="1:34" ht="19.2" customHeight="1">
      <c r="A122" s="918" t="s">
        <v>750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692.40000000000009</v>
      </c>
      <c r="H122" s="92">
        <f t="shared" ref="H122:H132" si="85">F122*G122</f>
        <v>47955.624000000011</v>
      </c>
      <c r="I122" s="568"/>
      <c r="J122" s="94">
        <v>20</v>
      </c>
      <c r="K122" s="91">
        <v>1385</v>
      </c>
      <c r="L122" s="95">
        <v>69.25</v>
      </c>
      <c r="M122" s="566">
        <v>20</v>
      </c>
      <c r="N122" s="248">
        <f t="shared" ref="N122:N130" si="86">G122/W122*60</f>
        <v>1258.9090909090894</v>
      </c>
      <c r="O122" s="314">
        <f t="shared" ref="O122:O130" si="87">N122/M122</f>
        <v>62.945454545454467</v>
      </c>
      <c r="P122" s="168">
        <f t="shared" si="82"/>
        <v>0</v>
      </c>
      <c r="Q122" s="256">
        <f t="shared" si="83"/>
        <v>-6.3045454545455328</v>
      </c>
      <c r="R122" s="169">
        <f t="shared" si="84"/>
        <v>0.90895963242533528</v>
      </c>
      <c r="S122" s="912">
        <f>R134</f>
        <v>0.88601579473173808</v>
      </c>
      <c r="T122" s="232">
        <v>0.5</v>
      </c>
      <c r="U122" s="232">
        <v>0.5229166666666667</v>
      </c>
      <c r="V122" s="304">
        <v>5</v>
      </c>
      <c r="W122" s="565">
        <f t="shared" si="73"/>
        <v>33.000000000000043</v>
      </c>
      <c r="X122" s="104"/>
      <c r="Y122" s="104"/>
      <c r="Z122" s="105"/>
      <c r="AA122" s="105"/>
      <c r="AB122" s="897"/>
      <c r="AC122" s="897"/>
      <c r="AD122" s="581"/>
      <c r="AE122" s="581"/>
      <c r="AF122" s="97">
        <f t="shared" si="61"/>
        <v>-126.0909090909106</v>
      </c>
      <c r="AG122" s="572">
        <f t="shared" si="62"/>
        <v>0.90895963242533528</v>
      </c>
      <c r="AH122" s="911">
        <f>AG134</f>
        <v>0.88675929665162523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1126</v>
      </c>
      <c r="H123" s="92">
        <f t="shared" si="85"/>
        <v>66062.42</v>
      </c>
      <c r="I123" s="581"/>
      <c r="J123" s="94">
        <v>19</v>
      </c>
      <c r="K123" s="91">
        <v>1440</v>
      </c>
      <c r="L123" s="95">
        <v>75.78947368421052</v>
      </c>
      <c r="M123" s="571">
        <v>19</v>
      </c>
      <c r="N123" s="107">
        <f t="shared" si="86"/>
        <v>1324.7058823529419</v>
      </c>
      <c r="O123" s="142">
        <f t="shared" si="87"/>
        <v>69.721362229102212</v>
      </c>
      <c r="P123" s="105">
        <f t="shared" si="82"/>
        <v>0</v>
      </c>
      <c r="Q123" s="143">
        <f t="shared" si="83"/>
        <v>-6.0681114551083084</v>
      </c>
      <c r="R123" s="575">
        <f t="shared" si="84"/>
        <v>0.91993464052287643</v>
      </c>
      <c r="S123" s="912"/>
      <c r="T123" s="232">
        <v>0.52708333333333335</v>
      </c>
      <c r="U123" s="232">
        <v>0.5625</v>
      </c>
      <c r="V123" s="304">
        <v>6</v>
      </c>
      <c r="W123" s="565">
        <f t="shared" si="73"/>
        <v>50.999999999999979</v>
      </c>
      <c r="X123" s="104"/>
      <c r="Y123" s="104"/>
      <c r="Z123" s="105"/>
      <c r="AA123" s="105"/>
      <c r="AB123" s="897"/>
      <c r="AC123" s="897"/>
      <c r="AD123" s="581"/>
      <c r="AE123" s="581"/>
      <c r="AF123" s="97">
        <f t="shared" si="61"/>
        <v>-115.2941176470581</v>
      </c>
      <c r="AG123" s="572">
        <f t="shared" si="62"/>
        <v>0.91993464052287632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1241</v>
      </c>
      <c r="H124" s="92">
        <f t="shared" si="85"/>
        <v>73864.320000000007</v>
      </c>
      <c r="I124" s="315"/>
      <c r="J124" s="94">
        <v>21</v>
      </c>
      <c r="K124" s="91">
        <v>1385</v>
      </c>
      <c r="L124" s="95">
        <v>65.952380952380949</v>
      </c>
      <c r="M124" s="566">
        <v>21</v>
      </c>
      <c r="N124" s="248">
        <f t="shared" si="86"/>
        <v>1262.0338983050858</v>
      </c>
      <c r="O124" s="314">
        <f t="shared" si="87"/>
        <v>60.096852300242183</v>
      </c>
      <c r="P124" s="168">
        <f t="shared" si="82"/>
        <v>0</v>
      </c>
      <c r="Q124" s="256">
        <f t="shared" si="83"/>
        <v>-5.8555286521387657</v>
      </c>
      <c r="R124" s="169">
        <f t="shared" si="84"/>
        <v>0.91121581105060356</v>
      </c>
      <c r="S124" s="919"/>
      <c r="T124" s="232">
        <v>0.57847222222222228</v>
      </c>
      <c r="U124" s="232">
        <v>0.61944444444444446</v>
      </c>
      <c r="V124" s="304">
        <v>23</v>
      </c>
      <c r="W124" s="565">
        <f t="shared" si="73"/>
        <v>58.99999999999995</v>
      </c>
      <c r="X124" s="265">
        <v>0.56666666666666665</v>
      </c>
      <c r="Y124" s="265">
        <v>0.57777777777777783</v>
      </c>
      <c r="Z124" s="105"/>
      <c r="AA124" s="105"/>
      <c r="AB124" s="897"/>
      <c r="AC124" s="897"/>
      <c r="AD124" s="581"/>
      <c r="AE124" s="581"/>
      <c r="AF124" s="168">
        <f t="shared" si="61"/>
        <v>-122.96610169491419</v>
      </c>
      <c r="AG124" s="169">
        <f t="shared" si="62"/>
        <v>0.91121581105060345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1293</v>
      </c>
      <c r="H125" s="92">
        <f t="shared" si="85"/>
        <v>73429.47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1410.5454545454556</v>
      </c>
      <c r="O125" s="314">
        <f t="shared" si="87"/>
        <v>78.363636363636431</v>
      </c>
      <c r="P125" s="168">
        <f t="shared" si="82"/>
        <v>0</v>
      </c>
      <c r="Q125" s="256">
        <f t="shared" si="83"/>
        <v>-12.525252525252455</v>
      </c>
      <c r="R125" s="169">
        <f t="shared" si="84"/>
        <v>0.86219159813291923</v>
      </c>
      <c r="S125" s="919"/>
      <c r="T125" s="232">
        <v>0.70833333333333337</v>
      </c>
      <c r="U125" s="232">
        <v>0.74652777777777779</v>
      </c>
      <c r="V125" s="304">
        <v>5</v>
      </c>
      <c r="W125" s="565">
        <f t="shared" si="73"/>
        <v>54.999999999999964</v>
      </c>
      <c r="X125" s="116"/>
      <c r="Y125" s="116"/>
      <c r="Z125" s="105"/>
      <c r="AA125" s="105"/>
      <c r="AB125" s="897"/>
      <c r="AC125" s="897"/>
      <c r="AD125" s="581"/>
      <c r="AE125" s="581"/>
      <c r="AF125" s="97">
        <f t="shared" si="61"/>
        <v>-225.45454545454436</v>
      </c>
      <c r="AG125" s="572">
        <f t="shared" si="62"/>
        <v>0.86219159813291912</v>
      </c>
      <c r="AH125" s="913"/>
    </row>
    <row r="126" spans="1:34" ht="19.2" customHeight="1">
      <c r="A126" s="918"/>
      <c r="B126" s="199" t="s">
        <v>241</v>
      </c>
      <c r="C126" s="581"/>
      <c r="D126" s="317" t="s">
        <v>194</v>
      </c>
      <c r="E126" s="251"/>
      <c r="F126" s="90">
        <v>56.87</v>
      </c>
      <c r="G126" s="107">
        <v>1030</v>
      </c>
      <c r="H126" s="92">
        <f t="shared" si="85"/>
        <v>58576.1</v>
      </c>
      <c r="I126" s="581"/>
      <c r="J126" s="94">
        <v>18</v>
      </c>
      <c r="K126" s="91">
        <v>1636</v>
      </c>
      <c r="L126" s="95">
        <v>90.888888888888886</v>
      </c>
      <c r="M126" s="571">
        <v>18</v>
      </c>
      <c r="N126" s="107">
        <f t="shared" si="86"/>
        <v>1373.3333333333333</v>
      </c>
      <c r="O126" s="142">
        <f t="shared" si="87"/>
        <v>76.296296296296291</v>
      </c>
      <c r="P126" s="105">
        <f t="shared" si="82"/>
        <v>0</v>
      </c>
      <c r="Q126" s="143">
        <f t="shared" si="83"/>
        <v>-14.592592592592595</v>
      </c>
      <c r="R126" s="575">
        <f t="shared" si="84"/>
        <v>0.83944580277098613</v>
      </c>
      <c r="S126" s="919"/>
      <c r="T126" s="232">
        <v>0.75138888888888888</v>
      </c>
      <c r="U126" s="232">
        <v>0.78263888888888888</v>
      </c>
      <c r="V126" s="304">
        <v>7</v>
      </c>
      <c r="W126" s="565">
        <f t="shared" si="73"/>
        <v>45</v>
      </c>
      <c r="X126" s="116"/>
      <c r="Y126" s="116"/>
      <c r="Z126" s="105"/>
      <c r="AA126" s="105"/>
      <c r="AB126" s="897"/>
      <c r="AC126" s="897"/>
      <c r="AD126" s="581"/>
      <c r="AE126" s="581"/>
      <c r="AF126" s="168">
        <f t="shared" si="61"/>
        <v>-262.66666666666674</v>
      </c>
      <c r="AG126" s="169">
        <f t="shared" si="62"/>
        <v>0.83944580277098613</v>
      </c>
      <c r="AH126" s="913"/>
    </row>
    <row r="127" spans="1:34" ht="19.2" customHeight="1">
      <c r="A127" s="918"/>
      <c r="B127" s="199" t="s">
        <v>242</v>
      </c>
      <c r="C127" s="298"/>
      <c r="D127" s="318" t="s">
        <v>166</v>
      </c>
      <c r="E127" s="138"/>
      <c r="F127" s="90">
        <v>53.76</v>
      </c>
      <c r="G127" s="284">
        <v>323.55</v>
      </c>
      <c r="H127" s="92">
        <f t="shared" si="85"/>
        <v>17394.047999999999</v>
      </c>
      <c r="I127" s="296">
        <v>1</v>
      </c>
      <c r="J127" s="94">
        <v>16</v>
      </c>
      <c r="K127" s="91">
        <v>1440</v>
      </c>
      <c r="L127" s="95">
        <v>90</v>
      </c>
      <c r="M127" s="566">
        <v>16</v>
      </c>
      <c r="N127" s="107">
        <f t="shared" si="86"/>
        <v>1294.2000000000048</v>
      </c>
      <c r="O127" s="142">
        <f t="shared" si="87"/>
        <v>80.887500000000301</v>
      </c>
      <c r="P127" s="105">
        <f t="shared" si="82"/>
        <v>0</v>
      </c>
      <c r="Q127" s="143">
        <f t="shared" si="83"/>
        <v>-9.1124999999996987</v>
      </c>
      <c r="R127" s="575">
        <f t="shared" si="84"/>
        <v>0.89875000000000338</v>
      </c>
      <c r="S127" s="919"/>
      <c r="T127" s="232">
        <v>0.79722222222222217</v>
      </c>
      <c r="U127" s="232">
        <v>0.8076388888888888</v>
      </c>
      <c r="V127" s="568">
        <v>21</v>
      </c>
      <c r="W127" s="565">
        <f t="shared" si="73"/>
        <v>14.999999999999947</v>
      </c>
      <c r="X127" s="116">
        <v>0.78749999999999998</v>
      </c>
      <c r="Y127" s="116">
        <v>0.79583333333333339</v>
      </c>
      <c r="Z127" s="105"/>
      <c r="AA127" s="105"/>
      <c r="AB127" s="897"/>
      <c r="AC127" s="897"/>
      <c r="AD127" s="581">
        <v>1</v>
      </c>
      <c r="AE127" s="581"/>
      <c r="AF127" s="168">
        <f t="shared" si="61"/>
        <v>-145.79999999999518</v>
      </c>
      <c r="AG127" s="169">
        <f t="shared" si="62"/>
        <v>0.89875000000000338</v>
      </c>
      <c r="AH127" s="913"/>
    </row>
    <row r="128" spans="1:34" ht="19.2" customHeight="1">
      <c r="A128" s="918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1109</v>
      </c>
      <c r="H128" s="92">
        <f t="shared" si="85"/>
        <v>56193.03</v>
      </c>
      <c r="I128" s="581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1357.9591836734696</v>
      </c>
      <c r="O128" s="142">
        <f t="shared" si="87"/>
        <v>75.442176870748312</v>
      </c>
      <c r="P128" s="105">
        <f t="shared" si="82"/>
        <v>0</v>
      </c>
      <c r="Q128" s="143">
        <f t="shared" si="83"/>
        <v>-7.8911564625850161</v>
      </c>
      <c r="R128" s="575">
        <f t="shared" si="84"/>
        <v>0.90530612244897979</v>
      </c>
      <c r="S128" s="919"/>
      <c r="T128" s="232">
        <v>0.81249999999999989</v>
      </c>
      <c r="U128" s="232">
        <v>0.84652777777777766</v>
      </c>
      <c r="V128" s="568">
        <v>7</v>
      </c>
      <c r="W128" s="565">
        <f t="shared" si="73"/>
        <v>48.999999999999986</v>
      </c>
      <c r="X128" s="116"/>
      <c r="Y128" s="116"/>
      <c r="Z128" s="105"/>
      <c r="AA128" s="105"/>
      <c r="AB128" s="897"/>
      <c r="AC128" s="897"/>
      <c r="AD128" s="581"/>
      <c r="AE128" s="581"/>
      <c r="AF128" s="97">
        <f t="shared" si="61"/>
        <v>-142.04081632653038</v>
      </c>
      <c r="AG128" s="572">
        <f t="shared" si="62"/>
        <v>0.90530612244897979</v>
      </c>
      <c r="AH128" s="913"/>
    </row>
    <row r="129" spans="1:34" ht="19.2" customHeight="1">
      <c r="A129" s="918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810</v>
      </c>
      <c r="H129" s="92">
        <f t="shared" si="85"/>
        <v>47117.700000000004</v>
      </c>
      <c r="I129" s="581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6"/>
        <v>1429.4117647058804</v>
      </c>
      <c r="O129" s="142">
        <f t="shared" si="87"/>
        <v>89.338235294117524</v>
      </c>
      <c r="P129" s="105">
        <f t="shared" si="82"/>
        <v>0</v>
      </c>
      <c r="Q129" s="143">
        <f t="shared" si="83"/>
        <v>-12.911764705882476</v>
      </c>
      <c r="R129" s="575">
        <f t="shared" si="84"/>
        <v>0.87372357255860655</v>
      </c>
      <c r="S129" s="919"/>
      <c r="T129" s="232">
        <v>0.84999999999999987</v>
      </c>
      <c r="U129" s="232">
        <v>0.87361111111111101</v>
      </c>
      <c r="V129" s="568">
        <v>5</v>
      </c>
      <c r="W129" s="565">
        <f t="shared" si="73"/>
        <v>34.000000000000043</v>
      </c>
      <c r="X129" s="116"/>
      <c r="Y129" s="116"/>
      <c r="Z129" s="105"/>
      <c r="AA129" s="105"/>
      <c r="AB129" s="897"/>
      <c r="AC129" s="897"/>
      <c r="AD129" s="581"/>
      <c r="AE129" s="581"/>
      <c r="AF129" s="168">
        <f t="shared" si="61"/>
        <v>-206.58823529411961</v>
      </c>
      <c r="AG129" s="169">
        <f t="shared" si="62"/>
        <v>0.87372357255860655</v>
      </c>
      <c r="AH129" s="913"/>
    </row>
    <row r="130" spans="1:34" ht="19.2" customHeight="1">
      <c r="A130" s="918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776</v>
      </c>
      <c r="H130" s="92">
        <f t="shared" si="85"/>
        <v>44464.799999999996</v>
      </c>
      <c r="I130" s="581"/>
      <c r="J130" s="94">
        <v>19</v>
      </c>
      <c r="K130" s="91">
        <v>1440</v>
      </c>
      <c r="L130" s="95">
        <v>75.78947368421052</v>
      </c>
      <c r="M130" s="571">
        <v>19</v>
      </c>
      <c r="N130" s="107">
        <f t="shared" si="86"/>
        <v>1258.3783783783774</v>
      </c>
      <c r="O130" s="142">
        <f t="shared" si="87"/>
        <v>66.230440967283016</v>
      </c>
      <c r="P130" s="105">
        <f t="shared" si="82"/>
        <v>0</v>
      </c>
      <c r="Q130" s="143">
        <f t="shared" si="83"/>
        <v>-9.5590327169275042</v>
      </c>
      <c r="R130" s="575">
        <f t="shared" si="84"/>
        <v>0.87387387387387316</v>
      </c>
      <c r="S130" s="919"/>
      <c r="T130" s="232">
        <v>0.87777777777777766</v>
      </c>
      <c r="U130" s="232">
        <v>0.90347222222222212</v>
      </c>
      <c r="V130" s="568">
        <v>6</v>
      </c>
      <c r="W130" s="565">
        <f t="shared" si="73"/>
        <v>37.000000000000028</v>
      </c>
      <c r="X130" s="116"/>
      <c r="Y130" s="116"/>
      <c r="Z130" s="105"/>
      <c r="AA130" s="105"/>
      <c r="AB130" s="897"/>
      <c r="AC130" s="897"/>
      <c r="AD130" s="581"/>
      <c r="AE130" s="581"/>
      <c r="AF130" s="168">
        <f t="shared" si="61"/>
        <v>-181.62162162162258</v>
      </c>
      <c r="AG130" s="169">
        <f t="shared" si="62"/>
        <v>0.87387387387387316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919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897"/>
      <c r="AC131" s="897"/>
      <c r="AD131" s="581"/>
      <c r="AE131" s="581"/>
      <c r="AF131" s="97">
        <f t="shared" si="61"/>
        <v>0</v>
      </c>
      <c r="AG131" s="572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919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897"/>
      <c r="AC132" s="897"/>
      <c r="AD132" s="581"/>
      <c r="AE132" s="581"/>
      <c r="AF132" s="127"/>
      <c r="AG132" s="573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919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581"/>
      <c r="AE133" s="581"/>
      <c r="AF133" s="127"/>
      <c r="AG133" s="573"/>
      <c r="AH133" s="913"/>
    </row>
    <row r="134" spans="1:34" ht="19.2" customHeight="1">
      <c r="A134" s="918"/>
      <c r="B134" s="239">
        <v>0</v>
      </c>
      <c r="C134" s="160" t="s">
        <v>751</v>
      </c>
      <c r="D134" s="893" t="s">
        <v>733</v>
      </c>
      <c r="E134" s="893"/>
      <c r="F134" s="259"/>
      <c r="G134" s="126"/>
      <c r="H134" s="162"/>
      <c r="I134" s="322"/>
      <c r="J134" s="323">
        <v>18.333333333333332</v>
      </c>
      <c r="K134" s="323">
        <v>1499.7777777777778</v>
      </c>
      <c r="L134" s="324">
        <v>82.682493270212575</v>
      </c>
      <c r="M134" s="323">
        <f t="shared" ref="M134:O134" si="88">AVERAGE(M122:M133)</f>
        <v>18.333333333333332</v>
      </c>
      <c r="N134" s="323">
        <f t="shared" si="88"/>
        <v>1329.9418873559598</v>
      </c>
      <c r="O134" s="324">
        <f t="shared" si="88"/>
        <v>73.257994985208981</v>
      </c>
      <c r="P134" s="102">
        <f t="shared" ref="P134:P144" si="89">M134-J134</f>
        <v>0</v>
      </c>
      <c r="Q134" s="209">
        <f t="shared" ref="Q134:Q144" si="90">O134-L134</f>
        <v>-9.4244982850035939</v>
      </c>
      <c r="R134" s="325">
        <f t="shared" ref="R134:R144" si="91">O134/L134</f>
        <v>0.88601579473173808</v>
      </c>
      <c r="S134" s="912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0</v>
      </c>
      <c r="AF134" s="97">
        <f t="shared" si="61"/>
        <v>-169.83589042181802</v>
      </c>
      <c r="AG134" s="572">
        <f t="shared" si="62"/>
        <v>0.88675929665162523</v>
      </c>
      <c r="AH134" s="913"/>
    </row>
    <row r="135" spans="1:34" ht="19.2" customHeight="1">
      <c r="A135" s="899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1086.5999999999999</v>
      </c>
      <c r="H135" s="326">
        <f t="shared" ref="H135:H146" si="92">F135*G135</f>
        <v>58774.193999999996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1278.3529411764709</v>
      </c>
      <c r="O135" s="177">
        <f t="shared" ref="O135:O144" si="94">N135/M135</f>
        <v>79.897058823529434</v>
      </c>
      <c r="P135" s="105">
        <f t="shared" si="89"/>
        <v>0</v>
      </c>
      <c r="Q135" s="143">
        <f t="shared" si="90"/>
        <v>-13.852941176470566</v>
      </c>
      <c r="R135" s="575">
        <f t="shared" si="91"/>
        <v>0.85223529411764731</v>
      </c>
      <c r="S135" s="903">
        <f>R147</f>
        <v>0.87425399431118866</v>
      </c>
      <c r="T135" s="327">
        <v>0.45833333333333331</v>
      </c>
      <c r="U135" s="232">
        <v>0.49374999999999997</v>
      </c>
      <c r="V135" s="182">
        <v>5</v>
      </c>
      <c r="W135" s="328">
        <f t="shared" ref="W135:W147" si="95">(U135-T135)*24*60</f>
        <v>50.999999999999979</v>
      </c>
      <c r="X135" s="104"/>
      <c r="Y135" s="104"/>
      <c r="Z135" s="105"/>
      <c r="AA135" s="105"/>
      <c r="AB135" s="897"/>
      <c r="AC135" s="897"/>
      <c r="AD135" s="581"/>
      <c r="AE135" s="581"/>
      <c r="AF135" s="178">
        <f t="shared" si="61"/>
        <v>-221.64705882352905</v>
      </c>
      <c r="AG135" s="184">
        <f t="shared" si="62"/>
        <v>0.85223529411764731</v>
      </c>
      <c r="AH135" s="896">
        <f>AG147</f>
        <v>0.8818929246596211</v>
      </c>
    </row>
    <row r="136" spans="1:34" ht="19.2" customHeight="1">
      <c r="A136" s="900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1022</v>
      </c>
      <c r="H136" s="140">
        <f t="shared" si="92"/>
        <v>51784.740000000005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1277.4999999999982</v>
      </c>
      <c r="O136" s="142">
        <f t="shared" si="94"/>
        <v>70.972222222222115</v>
      </c>
      <c r="P136" s="105">
        <f t="shared" si="89"/>
        <v>0</v>
      </c>
      <c r="Q136" s="143">
        <f t="shared" si="90"/>
        <v>-12.361111111111214</v>
      </c>
      <c r="R136" s="575">
        <f t="shared" si="91"/>
        <v>0.85166666666666546</v>
      </c>
      <c r="S136" s="903"/>
      <c r="T136" s="327">
        <v>0.4993055555555555</v>
      </c>
      <c r="U136" s="232">
        <v>0.53263888888888888</v>
      </c>
      <c r="V136" s="182">
        <v>8</v>
      </c>
      <c r="W136" s="328">
        <f t="shared" si="95"/>
        <v>48.000000000000071</v>
      </c>
      <c r="X136" s="104"/>
      <c r="Y136" s="104"/>
      <c r="Z136" s="105"/>
      <c r="AA136" s="105"/>
      <c r="AB136" s="897"/>
      <c r="AC136" s="897"/>
      <c r="AD136" s="581"/>
      <c r="AE136" s="581"/>
      <c r="AF136" s="97">
        <f t="shared" si="61"/>
        <v>-222.50000000000182</v>
      </c>
      <c r="AG136" s="190">
        <f t="shared" si="62"/>
        <v>0.85166666666666546</v>
      </c>
      <c r="AH136" s="896"/>
    </row>
    <row r="137" spans="1:34" ht="19.2" customHeight="1">
      <c r="A137" s="900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1040</v>
      </c>
      <c r="H137" s="140">
        <f t="shared" si="92"/>
        <v>55400.800000000003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1273.4693877551024</v>
      </c>
      <c r="O137" s="177">
        <f t="shared" si="94"/>
        <v>79.591836734693899</v>
      </c>
      <c r="P137" s="105">
        <f t="shared" si="89"/>
        <v>0</v>
      </c>
      <c r="Q137" s="143">
        <f t="shared" si="90"/>
        <v>-14.158163265306101</v>
      </c>
      <c r="R137" s="575">
        <f t="shared" si="91"/>
        <v>0.84897959183673488</v>
      </c>
      <c r="S137" s="903"/>
      <c r="T137" s="232">
        <v>0.54861111111111116</v>
      </c>
      <c r="U137" s="232">
        <v>0.58263888888888893</v>
      </c>
      <c r="V137" s="329">
        <v>23</v>
      </c>
      <c r="W137" s="328">
        <f t="shared" si="95"/>
        <v>48.999999999999986</v>
      </c>
      <c r="X137" s="104">
        <v>0.53749999999999998</v>
      </c>
      <c r="Y137" s="104">
        <v>0.54722222222222217</v>
      </c>
      <c r="Z137" s="105"/>
      <c r="AA137" s="105"/>
      <c r="AB137" s="897"/>
      <c r="AC137" s="897"/>
      <c r="AD137" s="581"/>
      <c r="AE137" s="581"/>
      <c r="AF137" s="97">
        <f t="shared" si="61"/>
        <v>-226.53061224489761</v>
      </c>
      <c r="AG137" s="190">
        <f t="shared" si="62"/>
        <v>0.84897959183673488</v>
      </c>
      <c r="AH137" s="896"/>
    </row>
    <row r="138" spans="1:34" ht="19.2" customHeight="1">
      <c r="A138" s="900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1458</v>
      </c>
      <c r="H138" s="140">
        <f t="shared" si="92"/>
        <v>84177.63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1267.8260869565204</v>
      </c>
      <c r="O138" s="142">
        <f t="shared" si="94"/>
        <v>79.239130434782524</v>
      </c>
      <c r="P138" s="105">
        <f t="shared" si="89"/>
        <v>0</v>
      </c>
      <c r="Q138" s="143">
        <f t="shared" si="90"/>
        <v>-18.573369565217476</v>
      </c>
      <c r="R138" s="575">
        <f t="shared" si="91"/>
        <v>0.81011251562716957</v>
      </c>
      <c r="S138" s="903"/>
      <c r="T138" s="232">
        <v>0.58680555555555558</v>
      </c>
      <c r="U138" s="232">
        <v>0.6347222222222223</v>
      </c>
      <c r="V138" s="329">
        <v>6</v>
      </c>
      <c r="W138" s="328">
        <f t="shared" si="95"/>
        <v>69.000000000000071</v>
      </c>
      <c r="X138" s="104"/>
      <c r="Y138" s="104"/>
      <c r="Z138" s="105"/>
      <c r="AA138" s="105"/>
      <c r="AB138" s="897"/>
      <c r="AC138" s="897"/>
      <c r="AD138" s="581"/>
      <c r="AE138" s="581"/>
      <c r="AF138" s="97">
        <f t="shared" si="61"/>
        <v>-297.17391304347962</v>
      </c>
      <c r="AG138" s="190">
        <f t="shared" si="62"/>
        <v>0.81011251562716957</v>
      </c>
      <c r="AH138" s="896"/>
    </row>
    <row r="139" spans="1:34" ht="19.2" customHeight="1">
      <c r="A139" s="900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1217</v>
      </c>
      <c r="H139" s="140">
        <f t="shared" si="92"/>
        <v>62042.659999999996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1303.9285714285725</v>
      </c>
      <c r="O139" s="177">
        <f t="shared" si="94"/>
        <v>65.196428571428626</v>
      </c>
      <c r="P139" s="105">
        <f t="shared" si="89"/>
        <v>0</v>
      </c>
      <c r="Q139" s="143">
        <f t="shared" si="90"/>
        <v>-6.8035714285713738</v>
      </c>
      <c r="R139" s="575">
        <f t="shared" si="91"/>
        <v>0.90550595238095311</v>
      </c>
      <c r="S139" s="903"/>
      <c r="T139" s="232">
        <v>0.70833333333333337</v>
      </c>
      <c r="U139" s="232">
        <v>0.74722222222222223</v>
      </c>
      <c r="V139" s="330">
        <v>5</v>
      </c>
      <c r="W139" s="328">
        <f t="shared" si="95"/>
        <v>55.999999999999957</v>
      </c>
      <c r="X139" s="104"/>
      <c r="Y139" s="104"/>
      <c r="Z139" s="105"/>
      <c r="AA139" s="105"/>
      <c r="AB139" s="897"/>
      <c r="AC139" s="897"/>
      <c r="AD139" s="581"/>
      <c r="AE139" s="581"/>
      <c r="AF139" s="97">
        <f t="shared" si="61"/>
        <v>-136.07142857142753</v>
      </c>
      <c r="AG139" s="190">
        <f t="shared" si="62"/>
        <v>0.90550595238095311</v>
      </c>
      <c r="AH139" s="896"/>
    </row>
    <row r="140" spans="1:34" ht="19.2" customHeight="1">
      <c r="A140" s="901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866</v>
      </c>
      <c r="H140" s="140">
        <f t="shared" si="92"/>
        <v>43880.22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1332.3076923076917</v>
      </c>
      <c r="O140" s="142">
        <f t="shared" si="94"/>
        <v>78.371040723981864</v>
      </c>
      <c r="P140" s="105">
        <f t="shared" si="89"/>
        <v>0</v>
      </c>
      <c r="Q140" s="143">
        <f t="shared" si="90"/>
        <v>-9.8642533936651944</v>
      </c>
      <c r="R140" s="575">
        <f t="shared" si="91"/>
        <v>0.88820512820512776</v>
      </c>
      <c r="S140" s="904"/>
      <c r="T140" s="270">
        <v>0.75277777777777777</v>
      </c>
      <c r="U140" s="332">
        <v>0.77986111111111112</v>
      </c>
      <c r="V140" s="333">
        <v>8</v>
      </c>
      <c r="W140" s="328">
        <f t="shared" si="95"/>
        <v>39.000000000000021</v>
      </c>
      <c r="X140" s="104"/>
      <c r="Y140" s="104"/>
      <c r="Z140" s="105"/>
      <c r="AA140" s="105"/>
      <c r="AB140" s="897"/>
      <c r="AC140" s="897"/>
      <c r="AD140" s="581"/>
      <c r="AE140" s="581"/>
      <c r="AF140" s="97">
        <f t="shared" si="61"/>
        <v>-167.6923076923083</v>
      </c>
      <c r="AG140" s="190">
        <f t="shared" si="62"/>
        <v>0.88820512820512776</v>
      </c>
      <c r="AH140" s="896"/>
    </row>
    <row r="141" spans="1:34" ht="19.2" customHeight="1">
      <c r="A141" s="901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1416</v>
      </c>
      <c r="H141" s="140">
        <f t="shared" si="92"/>
        <v>72102.720000000001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1327.5000000000016</v>
      </c>
      <c r="O141" s="177">
        <f t="shared" si="94"/>
        <v>69.86842105263166</v>
      </c>
      <c r="P141" s="105">
        <f t="shared" si="89"/>
        <v>0</v>
      </c>
      <c r="Q141" s="143">
        <f t="shared" si="90"/>
        <v>-5.9210526315788599</v>
      </c>
      <c r="R141" s="575">
        <f t="shared" si="91"/>
        <v>0.92187500000000111</v>
      </c>
      <c r="S141" s="904"/>
      <c r="T141" s="270">
        <v>0.78402777777777777</v>
      </c>
      <c r="U141" s="332">
        <v>0.82847222222222217</v>
      </c>
      <c r="V141" s="108">
        <v>6</v>
      </c>
      <c r="W141" s="328">
        <f t="shared" si="95"/>
        <v>63.999999999999929</v>
      </c>
      <c r="X141" s="104"/>
      <c r="Y141" s="104"/>
      <c r="Z141" s="105"/>
      <c r="AA141" s="105"/>
      <c r="AB141" s="897"/>
      <c r="AC141" s="897"/>
      <c r="AD141" s="581"/>
      <c r="AE141" s="581"/>
      <c r="AF141" s="97">
        <f t="shared" si="61"/>
        <v>-112.49999999999841</v>
      </c>
      <c r="AG141" s="190">
        <f t="shared" si="62"/>
        <v>0.92187500000000111</v>
      </c>
      <c r="AH141" s="896"/>
    </row>
    <row r="142" spans="1:34" ht="19.2" customHeight="1">
      <c r="A142" s="901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781</v>
      </c>
      <c r="H142" s="140">
        <f t="shared" si="92"/>
        <v>39573.270000000004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1338.8571428571415</v>
      </c>
      <c r="O142" s="142">
        <f t="shared" si="94"/>
        <v>78.756302521008323</v>
      </c>
      <c r="P142" s="105">
        <f t="shared" si="89"/>
        <v>0</v>
      </c>
      <c r="Q142" s="143">
        <f t="shared" si="90"/>
        <v>-5.9495798319328514</v>
      </c>
      <c r="R142" s="575">
        <f t="shared" si="91"/>
        <v>0.92976190476190379</v>
      </c>
      <c r="S142" s="904"/>
      <c r="T142" s="270">
        <v>0.84305555555555545</v>
      </c>
      <c r="U142" s="332">
        <v>0.86736111111111103</v>
      </c>
      <c r="V142" s="108">
        <v>21</v>
      </c>
      <c r="W142" s="328">
        <f t="shared" si="95"/>
        <v>35.000000000000036</v>
      </c>
      <c r="X142" s="104">
        <v>0.83333333333333337</v>
      </c>
      <c r="Y142" s="104">
        <v>0.84166666666666667</v>
      </c>
      <c r="Z142" s="105"/>
      <c r="AA142" s="105"/>
      <c r="AB142" s="897"/>
      <c r="AC142" s="897"/>
      <c r="AD142" s="581"/>
      <c r="AE142" s="581"/>
      <c r="AF142" s="97">
        <f t="shared" si="61"/>
        <v>-101.14285714285847</v>
      </c>
      <c r="AG142" s="190">
        <f t="shared" si="62"/>
        <v>0.92976190476190379</v>
      </c>
      <c r="AH142" s="896"/>
    </row>
    <row r="143" spans="1:34" ht="19.2" customHeight="1">
      <c r="A143" s="901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1041</v>
      </c>
      <c r="H143" s="140">
        <f t="shared" si="92"/>
        <v>52560.090000000004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1328.9361702127662</v>
      </c>
      <c r="O143" s="177">
        <f t="shared" si="94"/>
        <v>88.595744680851084</v>
      </c>
      <c r="P143" s="105">
        <f t="shared" si="89"/>
        <v>1</v>
      </c>
      <c r="Q143" s="143">
        <f t="shared" si="90"/>
        <v>-14.261398176291777</v>
      </c>
      <c r="R143" s="575">
        <f t="shared" si="91"/>
        <v>0.86134751773049656</v>
      </c>
      <c r="S143" s="904"/>
      <c r="T143" s="270">
        <v>0.87083333333333324</v>
      </c>
      <c r="U143" s="332">
        <v>0.90347222222222212</v>
      </c>
      <c r="V143" s="108">
        <v>5</v>
      </c>
      <c r="W143" s="328">
        <f t="shared" si="95"/>
        <v>46.999999999999993</v>
      </c>
      <c r="X143" s="104"/>
      <c r="Y143" s="104"/>
      <c r="Z143" s="105"/>
      <c r="AA143" s="105"/>
      <c r="AB143" s="897"/>
      <c r="AC143" s="897"/>
      <c r="AD143" s="581"/>
      <c r="AE143" s="581"/>
      <c r="AF143" s="97">
        <f t="shared" si="61"/>
        <v>-111.06382978723377</v>
      </c>
      <c r="AG143" s="190">
        <f t="shared" si="62"/>
        <v>0.92287234042553212</v>
      </c>
      <c r="AH143" s="896"/>
    </row>
    <row r="144" spans="1:34" ht="19.2" customHeight="1">
      <c r="A144" s="901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1166</v>
      </c>
      <c r="H144" s="140">
        <f t="shared" si="92"/>
        <v>59535.96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1345.3846153846162</v>
      </c>
      <c r="O144" s="177">
        <f t="shared" si="94"/>
        <v>84.08653846153851</v>
      </c>
      <c r="P144" s="105">
        <f t="shared" si="89"/>
        <v>0</v>
      </c>
      <c r="Q144" s="143">
        <f t="shared" si="90"/>
        <v>-9.6634615384614904</v>
      </c>
      <c r="R144" s="575">
        <f t="shared" si="91"/>
        <v>0.89692307692307749</v>
      </c>
      <c r="S144" s="904"/>
      <c r="T144" s="270">
        <v>0.90763888888888877</v>
      </c>
      <c r="U144" s="332">
        <v>0.94374999999999987</v>
      </c>
      <c r="V144" s="108">
        <v>6</v>
      </c>
      <c r="W144" s="328">
        <f t="shared" si="95"/>
        <v>51.999999999999972</v>
      </c>
      <c r="X144" s="104"/>
      <c r="Y144" s="104"/>
      <c r="Z144" s="105"/>
      <c r="AA144" s="105"/>
      <c r="AB144" s="897"/>
      <c r="AC144" s="897"/>
      <c r="AD144" s="581"/>
      <c r="AE144" s="581"/>
      <c r="AF144" s="97">
        <f t="shared" si="61"/>
        <v>-154.61538461538385</v>
      </c>
      <c r="AG144" s="190">
        <f t="shared" si="62"/>
        <v>0.89692307692307749</v>
      </c>
      <c r="AH144" s="896"/>
    </row>
    <row r="145" spans="1:34" ht="19.2" customHeight="1">
      <c r="A145" s="901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581"/>
      <c r="AE145" s="581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581"/>
      <c r="AE146" s="581"/>
      <c r="AF146" s="105"/>
      <c r="AG146" s="575"/>
      <c r="AH146" s="896"/>
    </row>
    <row r="147" spans="1:34" ht="19.2" customHeight="1">
      <c r="A147" s="902"/>
      <c r="B147" s="337">
        <v>0</v>
      </c>
      <c r="C147" s="160" t="s">
        <v>753</v>
      </c>
      <c r="D147" s="893" t="s">
        <v>754</v>
      </c>
      <c r="E147" s="893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1307.4062608078882</v>
      </c>
      <c r="O147" s="324">
        <f t="shared" si="96"/>
        <v>77.457472422666825</v>
      </c>
      <c r="P147" s="102">
        <f t="shared" ref="P147:P151" si="97">M147-J147</f>
        <v>0.10000000000000142</v>
      </c>
      <c r="Q147" s="209">
        <f t="shared" ref="Q147:Q151" si="98">O147-L147</f>
        <v>-11.140890211860665</v>
      </c>
      <c r="R147" s="339">
        <f t="shared" ref="R147:R151" si="99">O147/L147</f>
        <v>0.87425399431118866</v>
      </c>
      <c r="S147" s="905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1"/>
        <v>-175.0937391921118</v>
      </c>
      <c r="AG147" s="340">
        <f t="shared" si="62"/>
        <v>0.8818929246596211</v>
      </c>
      <c r="AH147" s="896"/>
    </row>
    <row r="148" spans="1:34" ht="19.2" customHeight="1">
      <c r="A148" s="908" t="s">
        <v>755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1451.45</v>
      </c>
      <c r="H148" s="140">
        <f t="shared" ref="H148:H172" si="100">F148*G148</f>
        <v>53587.534000000007</v>
      </c>
      <c r="I148" s="341">
        <v>1</v>
      </c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1555.1249999999989</v>
      </c>
      <c r="O148" s="95">
        <f t="shared" ref="O148:O151" si="102">N148/M148</f>
        <v>129.59374999999991</v>
      </c>
      <c r="P148" s="97">
        <f t="shared" si="97"/>
        <v>0</v>
      </c>
      <c r="Q148" s="98">
        <f t="shared" si="98"/>
        <v>-37.072916666666742</v>
      </c>
      <c r="R148" s="572">
        <f t="shared" si="99"/>
        <v>0.77756249999999949</v>
      </c>
      <c r="S148" s="909">
        <f>R160</f>
        <v>0.82680736837463653</v>
      </c>
      <c r="T148" s="327">
        <v>0.45833333333333331</v>
      </c>
      <c r="U148" s="232">
        <v>0.49722222222222223</v>
      </c>
      <c r="V148" s="568">
        <v>5</v>
      </c>
      <c r="W148" s="565">
        <f>(U148-T148)*24*60</f>
        <v>56.000000000000043</v>
      </c>
      <c r="X148" s="104"/>
      <c r="Y148" s="104"/>
      <c r="Z148" s="105"/>
      <c r="AA148" s="105"/>
      <c r="AB148" s="897"/>
      <c r="AC148" s="897"/>
      <c r="AD148" s="581"/>
      <c r="AE148" s="581"/>
      <c r="AF148" s="97">
        <f t="shared" si="61"/>
        <v>-444.87500000000114</v>
      </c>
      <c r="AG148" s="190">
        <f t="shared" si="62"/>
        <v>0.77756249999999938</v>
      </c>
      <c r="AH148" s="896">
        <f>AG160</f>
        <v>0.81659121332191043</v>
      </c>
    </row>
    <row r="149" spans="1:34" ht="19.2" customHeight="1">
      <c r="A149" s="908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589.4</v>
      </c>
      <c r="H149" s="140">
        <f t="shared" si="100"/>
        <v>15619.099999999999</v>
      </c>
      <c r="I149" s="341">
        <v>1</v>
      </c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1537.565217391299</v>
      </c>
      <c r="O149" s="95">
        <f t="shared" si="102"/>
        <v>128.13043478260826</v>
      </c>
      <c r="P149" s="97">
        <f t="shared" si="97"/>
        <v>0</v>
      </c>
      <c r="Q149" s="98">
        <f t="shared" si="98"/>
        <v>-38.536231884058395</v>
      </c>
      <c r="R149" s="572">
        <f t="shared" si="99"/>
        <v>0.76878260869564963</v>
      </c>
      <c r="S149" s="910"/>
      <c r="T149" s="327">
        <v>0.50277777777777777</v>
      </c>
      <c r="U149" s="232">
        <v>0.51875000000000004</v>
      </c>
      <c r="V149" s="568">
        <v>8</v>
      </c>
      <c r="W149" s="565">
        <f t="shared" ref="W149:W159" si="103">(U149-T149)*24*60</f>
        <v>23.000000000000078</v>
      </c>
      <c r="X149" s="104"/>
      <c r="Y149" s="104"/>
      <c r="Z149" s="105"/>
      <c r="AA149" s="105"/>
      <c r="AB149" s="897"/>
      <c r="AC149" s="897"/>
      <c r="AD149" s="581"/>
      <c r="AE149" s="581"/>
      <c r="AF149" s="97">
        <f t="shared" si="61"/>
        <v>-462.43478260870097</v>
      </c>
      <c r="AG149" s="190">
        <f t="shared" si="62"/>
        <v>0.76878260869564952</v>
      </c>
      <c r="AH149" s="898"/>
    </row>
    <row r="150" spans="1:34" ht="19.2" customHeight="1">
      <c r="A150" s="908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00"/>
        <v>6328.1399999999994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1140.0000000000041</v>
      </c>
      <c r="O150" s="95">
        <f t="shared" si="102"/>
        <v>142.50000000000051</v>
      </c>
      <c r="P150" s="97">
        <f t="shared" si="97"/>
        <v>0</v>
      </c>
      <c r="Q150" s="98">
        <f t="shared" si="98"/>
        <v>-44.999999999999488</v>
      </c>
      <c r="R150" s="572">
        <f t="shared" si="99"/>
        <v>0.76000000000000267</v>
      </c>
      <c r="S150" s="910"/>
      <c r="T150" s="327">
        <v>0.79166666666666663</v>
      </c>
      <c r="U150" s="232">
        <v>0.79583333333333328</v>
      </c>
      <c r="V150" s="568">
        <v>5</v>
      </c>
      <c r="W150" s="565">
        <f t="shared" si="103"/>
        <v>5.9999999999999787</v>
      </c>
      <c r="X150" s="291"/>
      <c r="Y150" s="291"/>
      <c r="Z150" s="292"/>
      <c r="AA150" s="292"/>
      <c r="AB150" s="897"/>
      <c r="AC150" s="897"/>
      <c r="AD150" s="581"/>
      <c r="AE150" s="581"/>
      <c r="AF150" s="97">
        <f t="shared" si="61"/>
        <v>-359.99999999999591</v>
      </c>
      <c r="AG150" s="190">
        <f t="shared" si="62"/>
        <v>0.76000000000000267</v>
      </c>
      <c r="AH150" s="898"/>
    </row>
    <row r="151" spans="1:34" s="293" customFormat="1" ht="19.2" customHeight="1">
      <c r="A151" s="908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1434</v>
      </c>
      <c r="H151" s="140">
        <f t="shared" si="100"/>
        <v>40969.379999999997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1483.4482758620702</v>
      </c>
      <c r="O151" s="95">
        <f t="shared" si="102"/>
        <v>185.43103448275878</v>
      </c>
      <c r="P151" s="97">
        <f t="shared" si="97"/>
        <v>0</v>
      </c>
      <c r="Q151" s="98">
        <f t="shared" si="98"/>
        <v>-2.0689655172412245</v>
      </c>
      <c r="R151" s="572">
        <f t="shared" si="99"/>
        <v>0.98896551724138015</v>
      </c>
      <c r="S151" s="910"/>
      <c r="T151" s="327">
        <v>0.79999999999999993</v>
      </c>
      <c r="U151" s="232">
        <v>0.84027777777777768</v>
      </c>
      <c r="V151" s="568">
        <v>6</v>
      </c>
      <c r="W151" s="565">
        <f t="shared" si="103"/>
        <v>57.999999999999957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-16.551724137929796</v>
      </c>
      <c r="AG151" s="190">
        <f t="shared" si="62"/>
        <v>0.98896551724138015</v>
      </c>
      <c r="AH151" s="898"/>
    </row>
    <row r="152" spans="1:34" s="293" customFormat="1" ht="19.2" customHeight="1">
      <c r="A152" s="908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910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910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910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910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910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910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756</v>
      </c>
      <c r="D160" s="906" t="s">
        <v>757</v>
      </c>
      <c r="E160" s="907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1429.0346233133432</v>
      </c>
      <c r="O160" s="351">
        <f t="shared" si="104"/>
        <v>146.41380481634187</v>
      </c>
      <c r="P160" s="127">
        <f t="shared" ref="P160:P166" si="105">M160-J160</f>
        <v>0</v>
      </c>
      <c r="Q160" s="128">
        <f t="shared" ref="Q160:Q166" si="106">O160-L160</f>
        <v>-30.669528516991448</v>
      </c>
      <c r="R160" s="352">
        <f>O160/L160</f>
        <v>0.82680736837463653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-320.96537668665678</v>
      </c>
      <c r="AG160" s="200">
        <f t="shared" si="62"/>
        <v>0.81659121332191043</v>
      </c>
      <c r="AH160" s="898"/>
    </row>
    <row r="161" spans="1:36" ht="19.2" customHeight="1">
      <c r="A161" s="895" t="s">
        <v>758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2216</v>
      </c>
      <c r="H161" s="140">
        <f t="shared" ref="H161:H170" si="107">F161*G161</f>
        <v>66768.08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1108</v>
      </c>
      <c r="O161" s="142">
        <f t="shared" ref="O161:O166" si="109">N161/M161</f>
        <v>61.555555555555557</v>
      </c>
      <c r="P161" s="105">
        <f t="shared" si="105"/>
        <v>0</v>
      </c>
      <c r="Q161" s="143">
        <f t="shared" si="106"/>
        <v>-5.1111111111111143</v>
      </c>
      <c r="R161" s="575">
        <f t="shared" ref="R161:R166" si="110">O161/L161</f>
        <v>0.92333333333333334</v>
      </c>
      <c r="S161" s="896">
        <f>R173</f>
        <v>0.92265180615243592</v>
      </c>
      <c r="T161" s="101">
        <v>0.16666666666666666</v>
      </c>
      <c r="U161" s="101">
        <v>0.25</v>
      </c>
      <c r="V161" s="581">
        <v>5</v>
      </c>
      <c r="W161" s="146">
        <f t="shared" ref="W161:W172" si="111">(U161-T161)*24*60</f>
        <v>120</v>
      </c>
      <c r="X161" s="154"/>
      <c r="Y161" s="154"/>
      <c r="Z161" s="105"/>
      <c r="AA161" s="105"/>
      <c r="AB161" s="897"/>
      <c r="AC161" s="897"/>
      <c r="AD161" s="581"/>
      <c r="AE161" s="581"/>
      <c r="AF161" s="105">
        <f t="shared" si="61"/>
        <v>-92</v>
      </c>
      <c r="AG161" s="575">
        <f t="shared" si="62"/>
        <v>0.92333333333333334</v>
      </c>
      <c r="AH161" s="896">
        <f>AG173</f>
        <v>0.92527927268288124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2602</v>
      </c>
      <c r="H162" s="140">
        <f t="shared" si="107"/>
        <v>89066.459999999992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2168.3333333333335</v>
      </c>
      <c r="O162" s="142">
        <f t="shared" si="109"/>
        <v>166.7948717948718</v>
      </c>
      <c r="P162" s="105">
        <f t="shared" si="105"/>
        <v>0</v>
      </c>
      <c r="Q162" s="143">
        <f t="shared" si="106"/>
        <v>-6.2820512820512704</v>
      </c>
      <c r="R162" s="575">
        <f t="shared" si="110"/>
        <v>0.96370370370370373</v>
      </c>
      <c r="S162" s="896"/>
      <c r="T162" s="101">
        <v>0.26597222222222222</v>
      </c>
      <c r="U162" s="101">
        <v>0.31597222222222221</v>
      </c>
      <c r="V162" s="581">
        <v>23</v>
      </c>
      <c r="W162" s="146">
        <f t="shared" si="111"/>
        <v>71.999999999999986</v>
      </c>
      <c r="X162" s="154">
        <v>0.25416666666666665</v>
      </c>
      <c r="Y162" s="154">
        <v>0.26527777777777778</v>
      </c>
      <c r="Z162" s="105"/>
      <c r="AA162" s="105"/>
      <c r="AB162" s="897"/>
      <c r="AC162" s="897"/>
      <c r="AD162" s="581"/>
      <c r="AE162" s="581"/>
      <c r="AF162" s="105">
        <f t="shared" si="61"/>
        <v>-81.666666666666515</v>
      </c>
      <c r="AG162" s="575">
        <f t="shared" si="62"/>
        <v>0.96370370370370373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1999.1999999999998</v>
      </c>
      <c r="H163" s="140">
        <f t="shared" si="107"/>
        <v>68432.615999999995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2142.0000000000014</v>
      </c>
      <c r="O163" s="142">
        <f t="shared" si="109"/>
        <v>194.72727272727286</v>
      </c>
      <c r="P163" s="105">
        <f t="shared" si="105"/>
        <v>0</v>
      </c>
      <c r="Q163" s="143">
        <f t="shared" si="106"/>
        <v>-9.8181818181816709</v>
      </c>
      <c r="R163" s="575">
        <f t="shared" si="110"/>
        <v>0.95200000000000073</v>
      </c>
      <c r="S163" s="896"/>
      <c r="T163" s="101">
        <v>0.32152777777777775</v>
      </c>
      <c r="U163" s="101">
        <v>0.36041666666666661</v>
      </c>
      <c r="V163" s="581">
        <v>8</v>
      </c>
      <c r="W163" s="146">
        <f t="shared" si="111"/>
        <v>55.999999999999957</v>
      </c>
      <c r="X163" s="154"/>
      <c r="Y163" s="154"/>
      <c r="Z163" s="105"/>
      <c r="AA163" s="105"/>
      <c r="AB163" s="897"/>
      <c r="AC163" s="897"/>
      <c r="AD163" s="581"/>
      <c r="AE163" s="581"/>
      <c r="AF163" s="105">
        <f t="shared" si="61"/>
        <v>-107.99999999999864</v>
      </c>
      <c r="AG163" s="575">
        <f t="shared" si="62"/>
        <v>0.95200000000000062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3640.56</v>
      </c>
      <c r="H164" s="140">
        <f t="shared" si="107"/>
        <v>132552.78959999999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2454.3101123595507</v>
      </c>
      <c r="O164" s="142">
        <f t="shared" si="109"/>
        <v>245.43101123595505</v>
      </c>
      <c r="P164" s="105">
        <f t="shared" si="105"/>
        <v>0</v>
      </c>
      <c r="Q164" s="143">
        <f t="shared" si="106"/>
        <v>-31.468988764044923</v>
      </c>
      <c r="R164" s="575">
        <f t="shared" si="110"/>
        <v>0.88635251439492624</v>
      </c>
      <c r="S164" s="896"/>
      <c r="T164" s="101">
        <v>0.36458333333333326</v>
      </c>
      <c r="U164" s="101">
        <v>0.42638888888888882</v>
      </c>
      <c r="V164" s="581">
        <v>6</v>
      </c>
      <c r="W164" s="146">
        <f t="shared" si="111"/>
        <v>89</v>
      </c>
      <c r="X164" s="154"/>
      <c r="Y164" s="154"/>
      <c r="Z164" s="105"/>
      <c r="AA164" s="105"/>
      <c r="AB164" s="897"/>
      <c r="AC164" s="897"/>
      <c r="AD164" s="581"/>
      <c r="AE164" s="581">
        <v>1</v>
      </c>
      <c r="AF164" s="105">
        <f>N164-K164</f>
        <v>-314.68988764044934</v>
      </c>
      <c r="AG164" s="575">
        <f>N164/K164</f>
        <v>0.88635251439492624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1875.44</v>
      </c>
      <c r="H165" s="140">
        <f t="shared" si="107"/>
        <v>68284.770399999994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2446.2260869565216</v>
      </c>
      <c r="O165" s="142">
        <f t="shared" si="109"/>
        <v>244.62260869565216</v>
      </c>
      <c r="P165" s="105">
        <f t="shared" si="105"/>
        <v>0</v>
      </c>
      <c r="Q165" s="143">
        <f t="shared" si="106"/>
        <v>-32.277391304347816</v>
      </c>
      <c r="R165" s="575">
        <f t="shared" si="110"/>
        <v>0.88343303970983089</v>
      </c>
      <c r="S165" s="896"/>
      <c r="T165" s="101">
        <v>0.46736111111111101</v>
      </c>
      <c r="U165" s="101">
        <v>0.49930555555555545</v>
      </c>
      <c r="V165" s="581">
        <v>6</v>
      </c>
      <c r="W165" s="146">
        <f t="shared" si="111"/>
        <v>46</v>
      </c>
      <c r="X165" s="154"/>
      <c r="Y165" s="154"/>
      <c r="Z165" s="105"/>
      <c r="AA165" s="105"/>
      <c r="AB165" s="897"/>
      <c r="AC165" s="897"/>
      <c r="AD165" s="581"/>
      <c r="AE165" s="581"/>
      <c r="AF165" s="105">
        <f>N165-K165</f>
        <v>-322.77391304347839</v>
      </c>
      <c r="AG165" s="575">
        <f>N165/K165</f>
        <v>0.88343303970983089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1332.8000000000002</v>
      </c>
      <c r="H166" s="140">
        <f t="shared" si="107"/>
        <v>45621.743999999999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2161.2972972972957</v>
      </c>
      <c r="O166" s="142">
        <f t="shared" si="109"/>
        <v>196.48157248157233</v>
      </c>
      <c r="P166" s="105">
        <f t="shared" si="105"/>
        <v>0</v>
      </c>
      <c r="Q166" s="143">
        <f t="shared" si="106"/>
        <v>-8.063882063882204</v>
      </c>
      <c r="R166" s="575">
        <f t="shared" si="110"/>
        <v>0.96057657657657591</v>
      </c>
      <c r="S166" s="896"/>
      <c r="T166" s="101">
        <v>0.50486111111111098</v>
      </c>
      <c r="U166" s="101">
        <v>0.53055555555555545</v>
      </c>
      <c r="V166" s="581">
        <v>8</v>
      </c>
      <c r="W166" s="146">
        <f t="shared" si="111"/>
        <v>37.000000000000028</v>
      </c>
      <c r="X166" s="154"/>
      <c r="Y166" s="154"/>
      <c r="Z166" s="105"/>
      <c r="AA166" s="105"/>
      <c r="AB166" s="897"/>
      <c r="AC166" s="897"/>
      <c r="AD166" s="581"/>
      <c r="AE166" s="581"/>
      <c r="AF166" s="105">
        <f>N166-K166</f>
        <v>-88.7027027027043</v>
      </c>
      <c r="AG166" s="575">
        <f>N166/K166</f>
        <v>0.96057657657657591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896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581"/>
      <c r="AE167" s="581"/>
      <c r="AF167" s="105">
        <f t="shared" si="61"/>
        <v>0</v>
      </c>
      <c r="AG167" s="57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896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581"/>
      <c r="AE168" s="581"/>
      <c r="AF168" s="105">
        <f t="shared" si="61"/>
        <v>0</v>
      </c>
      <c r="AG168" s="57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896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581"/>
      <c r="AE169" s="581"/>
      <c r="AF169" s="105">
        <f t="shared" si="61"/>
        <v>0</v>
      </c>
      <c r="AG169" s="57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896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581"/>
      <c r="AE170" s="581"/>
      <c r="AF170" s="105">
        <f t="shared" si="61"/>
        <v>0</v>
      </c>
      <c r="AG170" s="57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896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581"/>
      <c r="AE171" s="581"/>
      <c r="AF171" s="105"/>
      <c r="AG171" s="57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896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581"/>
      <c r="AE172" s="581"/>
      <c r="AF172" s="105"/>
      <c r="AG172" s="575"/>
      <c r="AH172" s="896"/>
    </row>
    <row r="173" spans="1:36" ht="19.2" customHeight="1">
      <c r="A173" s="895"/>
      <c r="B173" s="186">
        <v>0</v>
      </c>
      <c r="C173" s="160" t="s">
        <v>759</v>
      </c>
      <c r="D173" s="893" t="s">
        <v>733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2080.0278049911171</v>
      </c>
      <c r="O173" s="164">
        <f t="shared" si="112"/>
        <v>184.93548208181332</v>
      </c>
      <c r="P173" s="105">
        <f>M173-J173</f>
        <v>0</v>
      </c>
      <c r="Q173" s="143">
        <f>O173-L173</f>
        <v>-15.503601057269805</v>
      </c>
      <c r="R173" s="165">
        <f>O173/L173</f>
        <v>0.92265180615243592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1</v>
      </c>
      <c r="AF173" s="105">
        <f t="shared" si="61"/>
        <v>-167.97219500888286</v>
      </c>
      <c r="AG173" s="575">
        <f t="shared" si="62"/>
        <v>0.92527927268288124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769</v>
      </c>
      <c r="E3" s="829"/>
      <c r="F3" s="818" t="s">
        <v>2</v>
      </c>
      <c r="G3" s="779"/>
      <c r="H3" s="830">
        <v>252176.87</v>
      </c>
      <c r="I3" s="831"/>
      <c r="J3" s="818" t="s">
        <v>3</v>
      </c>
      <c r="K3" s="779"/>
      <c r="L3" s="823">
        <v>7814506.4491855893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391.12221161080646</v>
      </c>
      <c r="G6" s="820"/>
      <c r="H6" s="798">
        <f>AVERAGE(D13:P13,Q13)</f>
        <v>140.17006879500346</v>
      </c>
      <c r="I6" s="799"/>
      <c r="J6" s="798">
        <f>AVERAGE(D30:E30,G30:H30)</f>
        <v>711.25</v>
      </c>
      <c r="K6" s="799"/>
      <c r="L6" s="800">
        <f>AVERAGE(J30:M30)</f>
        <v>949.32692307692309</v>
      </c>
      <c r="M6" s="801"/>
      <c r="N6" s="802">
        <v>0</v>
      </c>
      <c r="O6" s="787">
        <v>0</v>
      </c>
      <c r="P6" s="803">
        <v>3</v>
      </c>
      <c r="Q6" s="787">
        <v>3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369.11087759776177</v>
      </c>
      <c r="G7" s="791"/>
      <c r="H7" s="792">
        <f>AVERAGE(D14:P14,Q14)</f>
        <v>127.15438859905548</v>
      </c>
      <c r="I7" s="793"/>
      <c r="J7" s="792">
        <f>AVERAGE(D31:E31,G31:H31)</f>
        <v>711.44962524485049</v>
      </c>
      <c r="K7" s="793"/>
      <c r="L7" s="794">
        <f>AVERAGE(J31:M31)</f>
        <v>873.6198414461453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0.91285520546828358</v>
      </c>
      <c r="G8" s="797"/>
      <c r="H8" s="796">
        <f>AVERAGE(D15:O15,P15:Q15)</f>
        <v>0.89988554825001643</v>
      </c>
      <c r="I8" s="797"/>
      <c r="J8" s="796">
        <f>AVERAGE(D32:E32,G32:H32)</f>
        <v>0.94225100966679931</v>
      </c>
      <c r="K8" s="797"/>
      <c r="L8" s="796">
        <f>AVERAGE(J32:M32)</f>
        <v>0.9288532015337021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83.968524251805988</v>
      </c>
      <c r="J13" s="18">
        <v>97.630036630036628</v>
      </c>
      <c r="K13" s="18">
        <v>72.661644306845545</v>
      </c>
      <c r="L13" s="18">
        <v>83.305529448621556</v>
      </c>
      <c r="M13" s="18">
        <v>83.556062775987584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771"/>
      <c r="C14" s="13" t="s">
        <v>60</v>
      </c>
      <c r="D14" s="18">
        <v>129.56347141791002</v>
      </c>
      <c r="E14" s="18">
        <v>94.10810129567065</v>
      </c>
      <c r="F14" s="18">
        <v>119.18744171130732</v>
      </c>
      <c r="G14" s="18">
        <v>273.10707200050058</v>
      </c>
      <c r="H14" s="18">
        <v>232.78757591514847</v>
      </c>
      <c r="I14" s="18">
        <v>74.919221607352057</v>
      </c>
      <c r="J14" s="18">
        <v>86.007039042342029</v>
      </c>
      <c r="K14" s="18">
        <v>65.162679728502013</v>
      </c>
      <c r="L14" s="18">
        <v>74.618754364422927</v>
      </c>
      <c r="M14" s="18">
        <v>73.868768153150185</v>
      </c>
      <c r="N14" s="18">
        <v>77.382859187772311</v>
      </c>
      <c r="O14" s="18">
        <v>152.65607427055713</v>
      </c>
      <c r="P14" s="18">
        <v>184.17293724769672</v>
      </c>
      <c r="Q14" s="8">
        <v>142.61944444444421</v>
      </c>
    </row>
    <row r="15" spans="2:17" ht="39.9" customHeight="1">
      <c r="B15" s="772"/>
      <c r="C15" s="28" t="s">
        <v>61</v>
      </c>
      <c r="D15" s="9">
        <f t="shared" ref="D15:Q15" si="0">D14/D13</f>
        <v>0.89231901062136254</v>
      </c>
      <c r="E15" s="9">
        <f t="shared" si="0"/>
        <v>0.87231777473798178</v>
      </c>
      <c r="F15" s="9">
        <f t="shared" si="0"/>
        <v>0.88679677622118713</v>
      </c>
      <c r="G15" s="9">
        <f t="shared" si="0"/>
        <v>0.90450633000993774</v>
      </c>
      <c r="H15" s="9">
        <f t="shared" si="0"/>
        <v>0.98758365539759962</v>
      </c>
      <c r="I15" s="9">
        <f t="shared" si="0"/>
        <v>0.89222982391215122</v>
      </c>
      <c r="J15" s="9">
        <f t="shared" si="0"/>
        <v>0.8809485483269941</v>
      </c>
      <c r="K15" s="9">
        <f t="shared" si="0"/>
        <v>0.89679610680600785</v>
      </c>
      <c r="L15" s="9">
        <f t="shared" si="0"/>
        <v>0.89572390762420906</v>
      </c>
      <c r="M15" s="9">
        <f t="shared" si="0"/>
        <v>0.88406233729790651</v>
      </c>
      <c r="N15" s="9">
        <f t="shared" si="0"/>
        <v>0.87341184291385077</v>
      </c>
      <c r="O15" s="9">
        <f t="shared" si="0"/>
        <v>0.86205783117491097</v>
      </c>
      <c r="P15" s="30">
        <f t="shared" si="0"/>
        <v>0.91884743415983672</v>
      </c>
      <c r="Q15" s="10">
        <f t="shared" si="0"/>
        <v>0.9507962962962947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774"/>
      <c r="C17" s="28" t="s">
        <v>36</v>
      </c>
      <c r="D17" s="11">
        <v>0.67222222222222194</v>
      </c>
      <c r="E17" s="11">
        <v>0.48333333333333328</v>
      </c>
      <c r="F17" s="11">
        <v>0.52500000000000002</v>
      </c>
      <c r="G17" s="11">
        <v>0.55624999999999991</v>
      </c>
      <c r="H17" s="11">
        <v>0.61319444444444449</v>
      </c>
      <c r="I17" s="11">
        <v>0.64305555555555549</v>
      </c>
      <c r="J17" s="11">
        <v>0.66249999999999987</v>
      </c>
      <c r="K17" s="11">
        <v>0.64583333333333326</v>
      </c>
      <c r="L17" s="11">
        <v>0.93819444444444433</v>
      </c>
      <c r="M17" s="11">
        <v>0.92083333333333317</v>
      </c>
      <c r="N17" s="11">
        <v>0.98611111111111116</v>
      </c>
      <c r="O17" s="21">
        <v>0.84513888888888877</v>
      </c>
      <c r="P17" s="11">
        <v>0.57152777777777763</v>
      </c>
      <c r="Q17" s="31">
        <v>0.52083333333333337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16.857142857142858</v>
      </c>
      <c r="K22" s="35">
        <v>18.8</v>
      </c>
      <c r="L22" s="35">
        <v>17.125</v>
      </c>
      <c r="M22" s="35">
        <v>18.428571428571427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152.52872377020981</v>
      </c>
      <c r="E31" s="7">
        <v>823.37986384469593</v>
      </c>
      <c r="F31" s="7">
        <v>760.20259015019587</v>
      </c>
      <c r="G31" s="7">
        <v>831.72828270324226</v>
      </c>
      <c r="H31" s="44">
        <v>1038.1616306612539</v>
      </c>
      <c r="I31" s="43">
        <v>0</v>
      </c>
      <c r="J31" s="7">
        <v>711.08518518518576</v>
      </c>
      <c r="K31" s="7">
        <v>926.84005112989814</v>
      </c>
      <c r="L31" s="7">
        <v>877.42828510436561</v>
      </c>
      <c r="M31" s="44">
        <v>979.12584436513134</v>
      </c>
      <c r="N31" s="27"/>
      <c r="O31" s="27"/>
      <c r="P31" s="27"/>
      <c r="Q31" s="27"/>
    </row>
    <row r="32" spans="2:23" ht="39.9" customHeight="1">
      <c r="B32" s="772"/>
      <c r="C32" s="552" t="s">
        <v>61</v>
      </c>
      <c r="D32" s="45">
        <f t="shared" ref="D32:M32" si="1">D31/D30</f>
        <v>0.69331238077368096</v>
      </c>
      <c r="E32" s="9">
        <f t="shared" si="1"/>
        <v>0.99803619859963144</v>
      </c>
      <c r="F32" s="9">
        <f t="shared" si="1"/>
        <v>0.92145768503054049</v>
      </c>
      <c r="G32" s="9">
        <f t="shared" si="1"/>
        <v>0.92414253633693588</v>
      </c>
      <c r="H32" s="9">
        <f t="shared" si="1"/>
        <v>1.1535129229569487</v>
      </c>
      <c r="I32" s="43">
        <f t="shared" si="1"/>
        <v>0</v>
      </c>
      <c r="J32" s="9">
        <f t="shared" si="1"/>
        <v>0.79009465020576197</v>
      </c>
      <c r="K32" s="9">
        <f t="shared" si="1"/>
        <v>1.1409962750652156</v>
      </c>
      <c r="L32" s="9">
        <f t="shared" si="1"/>
        <v>0.91398779698371413</v>
      </c>
      <c r="M32" s="10">
        <f t="shared" si="1"/>
        <v>0.87033408388011679</v>
      </c>
      <c r="N32" s="27"/>
      <c r="O32" s="27"/>
      <c r="P32" s="27"/>
      <c r="Q32" s="27"/>
    </row>
    <row r="33" spans="2:17" ht="28.8" customHeight="1">
      <c r="B33" s="773" t="s">
        <v>62</v>
      </c>
      <c r="C33" s="552" t="s">
        <v>63</v>
      </c>
      <c r="D33" s="46">
        <v>0.17361111111111113</v>
      </c>
      <c r="E33" s="11">
        <v>0.18055555555555555</v>
      </c>
      <c r="F33" s="11">
        <v>0.18055555555555555</v>
      </c>
      <c r="G33" s="11">
        <v>3113.6842105263268</v>
      </c>
      <c r="H33" s="31">
        <v>0.18055555555555555</v>
      </c>
      <c r="I33" s="46">
        <v>0</v>
      </c>
      <c r="J33" s="11">
        <v>0.72361111111111109</v>
      </c>
      <c r="K33" s="11">
        <v>0.72152777777777777</v>
      </c>
      <c r="L33" s="11">
        <v>0.72430555555555554</v>
      </c>
      <c r="M33" s="12">
        <v>0.72361111111111109</v>
      </c>
      <c r="N33" s="27"/>
      <c r="O33" s="27"/>
      <c r="P33" s="27"/>
      <c r="Q33" s="27"/>
    </row>
    <row r="34" spans="2:17" ht="28.8" customHeight="1">
      <c r="B34" s="774"/>
      <c r="C34" s="552" t="s">
        <v>36</v>
      </c>
      <c r="D34" s="46">
        <v>0.31597222222222221</v>
      </c>
      <c r="E34" s="11">
        <v>0.36874999999999997</v>
      </c>
      <c r="F34" s="11">
        <v>0.23541666666666669</v>
      </c>
      <c r="G34" s="11">
        <v>1060.0000000000011</v>
      </c>
      <c r="H34" s="31">
        <v>0.42291666666666666</v>
      </c>
      <c r="I34" s="22">
        <v>0</v>
      </c>
      <c r="J34" s="11">
        <v>0.84027777777777779</v>
      </c>
      <c r="K34" s="11">
        <v>46278.041666666664</v>
      </c>
      <c r="L34" s="11">
        <v>0.94097222222222221</v>
      </c>
      <c r="M34" s="12">
        <v>46278.12777777778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106446</v>
      </c>
      <c r="F1" s="365" t="s">
        <v>3</v>
      </c>
      <c r="G1" s="366">
        <f>SUM(H5:H124)</f>
        <v>2028279.9385714284</v>
      </c>
      <c r="H1" s="367" t="s">
        <v>822</v>
      </c>
      <c r="I1" s="368">
        <f>+J16+J64+J24+J38+J51+J81+J100+J91+J57+J124+J111</f>
        <v>51.116666666666667</v>
      </c>
      <c r="J1" s="873" t="s">
        <v>823</v>
      </c>
      <c r="K1" s="874"/>
      <c r="L1" s="875"/>
      <c r="M1" s="873" t="s">
        <v>706</v>
      </c>
      <c r="N1" s="874"/>
      <c r="O1" s="874"/>
      <c r="P1" s="874"/>
      <c r="Q1" s="874"/>
      <c r="R1" s="875"/>
    </row>
    <row r="2" spans="1:18" ht="26.25" customHeight="1" thickBot="1">
      <c r="A2" s="879" t="s">
        <v>824</v>
      </c>
      <c r="B2" s="880"/>
      <c r="C2" s="370"/>
      <c r="D2" s="555" t="s">
        <v>713</v>
      </c>
      <c r="E2" s="372">
        <f>AVERAGE(L16,L24,L38,L51,L100,L111,L91)</f>
        <v>627.72630623271368</v>
      </c>
      <c r="F2" s="373" t="s">
        <v>91</v>
      </c>
      <c r="G2" s="374">
        <f>G1/E1</f>
        <v>19.054543510995515</v>
      </c>
      <c r="H2" s="375" t="s">
        <v>825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714</v>
      </c>
      <c r="B3" s="883" t="s">
        <v>826</v>
      </c>
      <c r="C3" s="557"/>
      <c r="D3" s="884" t="s">
        <v>715</v>
      </c>
      <c r="E3" s="884"/>
      <c r="F3" s="885" t="s">
        <v>96</v>
      </c>
      <c r="G3" s="886" t="s">
        <v>827</v>
      </c>
      <c r="H3" s="887" t="s">
        <v>828</v>
      </c>
      <c r="I3" s="888" t="s">
        <v>716</v>
      </c>
      <c r="J3" s="861" t="s">
        <v>718</v>
      </c>
      <c r="K3" s="863" t="s">
        <v>717</v>
      </c>
      <c r="L3" s="865" t="s">
        <v>713</v>
      </c>
      <c r="M3" s="890" t="s">
        <v>106</v>
      </c>
      <c r="N3" s="890"/>
      <c r="O3" s="861" t="s">
        <v>251</v>
      </c>
      <c r="P3" s="891" t="s">
        <v>721</v>
      </c>
      <c r="Q3" s="861" t="s">
        <v>722</v>
      </c>
      <c r="R3" s="861"/>
    </row>
    <row r="4" spans="1:18" ht="15.75" customHeight="1">
      <c r="A4" s="882"/>
      <c r="B4" s="883"/>
      <c r="C4" s="557"/>
      <c r="D4" s="884"/>
      <c r="E4" s="884"/>
      <c r="F4" s="885"/>
      <c r="G4" s="886"/>
      <c r="H4" s="887"/>
      <c r="I4" s="889"/>
      <c r="J4" s="862"/>
      <c r="K4" s="864"/>
      <c r="L4" s="866"/>
      <c r="M4" s="561" t="s">
        <v>113</v>
      </c>
      <c r="N4" s="561" t="s">
        <v>114</v>
      </c>
      <c r="O4" s="862"/>
      <c r="P4" s="892"/>
      <c r="Q4" s="380" t="s">
        <v>726</v>
      </c>
      <c r="R4" s="380" t="s">
        <v>829</v>
      </c>
    </row>
    <row r="5" spans="1:18">
      <c r="A5" s="867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946</v>
      </c>
      <c r="H5" s="385">
        <f>F5*G5</f>
        <v>24255.440000000002</v>
      </c>
      <c r="I5" s="559"/>
      <c r="J5" s="387">
        <v>10</v>
      </c>
      <c r="K5" s="388">
        <f t="shared" ref="K5:K8" si="0">G5/P5*60</f>
        <v>1418.9999999999995</v>
      </c>
      <c r="L5" s="389">
        <f t="shared" ref="L5:L8" si="1">K5/J5</f>
        <v>141.89999999999995</v>
      </c>
      <c r="M5" s="390">
        <v>0.3576388888888889</v>
      </c>
      <c r="N5" s="390">
        <v>0.38541666666666669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557">
        <v>2636</v>
      </c>
      <c r="H6" s="385">
        <f t="shared" ref="H6:H15" si="3">F6*G6</f>
        <v>78684.600000000006</v>
      </c>
      <c r="I6" s="559"/>
      <c r="J6" s="387">
        <v>12</v>
      </c>
      <c r="K6" s="388">
        <f t="shared" si="0"/>
        <v>1757.3333333333333</v>
      </c>
      <c r="L6" s="389">
        <f t="shared" si="1"/>
        <v>146.44444444444443</v>
      </c>
      <c r="M6" s="390">
        <v>0.3888888888888889</v>
      </c>
      <c r="N6" s="390">
        <v>0.4513888888888889</v>
      </c>
      <c r="O6" s="380">
        <v>5</v>
      </c>
      <c r="P6" s="562">
        <f t="shared" si="2"/>
        <v>90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557">
        <v>2287</v>
      </c>
      <c r="H7" s="385">
        <f t="shared" si="3"/>
        <v>67512.240000000005</v>
      </c>
      <c r="I7" s="559"/>
      <c r="J7" s="387">
        <v>12</v>
      </c>
      <c r="K7" s="388">
        <f t="shared" si="0"/>
        <v>1829.6000000000008</v>
      </c>
      <c r="L7" s="389">
        <f t="shared" si="1"/>
        <v>152.46666666666673</v>
      </c>
      <c r="M7" s="390">
        <v>0.4548611111111111</v>
      </c>
      <c r="N7" s="390">
        <v>0.50694444444444442</v>
      </c>
      <c r="O7" s="380">
        <v>5</v>
      </c>
      <c r="P7" s="562">
        <f t="shared" si="2"/>
        <v>74.999999999999972</v>
      </c>
      <c r="Q7" s="392"/>
      <c r="R7" s="392"/>
    </row>
    <row r="8" spans="1:18">
      <c r="A8" s="867"/>
      <c r="B8" s="381" t="s">
        <v>314</v>
      </c>
      <c r="C8" s="381"/>
      <c r="D8" s="382" t="s">
        <v>831</v>
      </c>
      <c r="E8" s="383"/>
      <c r="F8" s="384">
        <v>30</v>
      </c>
      <c r="G8" s="557">
        <v>389</v>
      </c>
      <c r="H8" s="385">
        <f t="shared" si="3"/>
        <v>11670</v>
      </c>
      <c r="I8" s="559"/>
      <c r="J8" s="387">
        <v>12</v>
      </c>
      <c r="K8" s="388">
        <f t="shared" si="0"/>
        <v>1555.9999999999889</v>
      </c>
      <c r="L8" s="389">
        <f t="shared" si="1"/>
        <v>129.66666666666575</v>
      </c>
      <c r="M8" s="390">
        <v>0.51041666666666663</v>
      </c>
      <c r="N8" s="390">
        <v>0.52083333333333337</v>
      </c>
      <c r="O8" s="380">
        <v>5</v>
      </c>
      <c r="P8" s="562">
        <f t="shared" si="2"/>
        <v>15.000000000000107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868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869"/>
      <c r="B16" s="381">
        <v>0</v>
      </c>
      <c r="C16" s="398" t="s">
        <v>832</v>
      </c>
      <c r="D16" s="852" t="s">
        <v>733</v>
      </c>
      <c r="E16" s="852"/>
      <c r="F16" s="399"/>
      <c r="G16" s="400"/>
      <c r="H16" s="401"/>
      <c r="I16" s="402"/>
      <c r="J16" s="403">
        <f>AVERAGE(J5:J15)</f>
        <v>11.5</v>
      </c>
      <c r="K16" s="403">
        <f>AVERAGE(K5:K15)</f>
        <v>1640.4833333333308</v>
      </c>
      <c r="L16" s="404">
        <f>AVERAGE(L5:L15)</f>
        <v>142.61944444444421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2287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1614.3529411764716</v>
      </c>
      <c r="L17" s="389">
        <f>K17/J17</f>
        <v>161.43529411764717</v>
      </c>
      <c r="M17" s="390">
        <v>0.17361111111111113</v>
      </c>
      <c r="N17" s="390">
        <v>0.23263888888888887</v>
      </c>
      <c r="O17" s="380">
        <v>10</v>
      </c>
      <c r="P17" s="562">
        <f>(N17-M17)*24*60</f>
        <v>84.999999999999943</v>
      </c>
      <c r="Q17" s="380"/>
      <c r="R17" s="380"/>
    </row>
    <row r="18" spans="1:18" ht="15.75" customHeight="1">
      <c r="A18" s="870"/>
      <c r="B18" s="381">
        <v>0</v>
      </c>
      <c r="C18" s="558"/>
      <c r="D18" s="382" t="s">
        <v>262</v>
      </c>
      <c r="E18" s="382"/>
      <c r="F18" s="384" t="s">
        <v>236</v>
      </c>
      <c r="G18" s="556">
        <v>2636</v>
      </c>
      <c r="H18" s="385">
        <f t="shared" si="4"/>
        <v>0</v>
      </c>
      <c r="I18" s="559"/>
      <c r="J18" s="387">
        <v>10</v>
      </c>
      <c r="K18" s="388">
        <f t="shared" si="5"/>
        <v>1664.8421052631588</v>
      </c>
      <c r="L18" s="389">
        <f t="shared" ref="L18:L19" si="6">K18/J18</f>
        <v>166.48421052631588</v>
      </c>
      <c r="M18" s="390">
        <v>0.23611111111111113</v>
      </c>
      <c r="N18" s="390">
        <v>0.30208333333333331</v>
      </c>
      <c r="O18" s="380">
        <v>5</v>
      </c>
      <c r="P18" s="562">
        <f t="shared" ref="P18:P19" si="7">(N18-M18)*24*60</f>
        <v>94.999999999999943</v>
      </c>
      <c r="Q18" s="392"/>
      <c r="R18" s="392"/>
    </row>
    <row r="19" spans="1:18" ht="15.75" customHeight="1">
      <c r="A19" s="870"/>
      <c r="B19" s="381">
        <v>0</v>
      </c>
      <c r="C19" s="558"/>
      <c r="D19" s="382" t="s">
        <v>834</v>
      </c>
      <c r="E19" s="382"/>
      <c r="F19" s="384" t="s">
        <v>236</v>
      </c>
      <c r="G19" s="556">
        <v>389</v>
      </c>
      <c r="H19" s="385">
        <f t="shared" si="4"/>
        <v>0</v>
      </c>
      <c r="I19" s="559"/>
      <c r="J19" s="387">
        <v>12</v>
      </c>
      <c r="K19" s="388">
        <f t="shared" si="5"/>
        <v>1555.9999999999973</v>
      </c>
      <c r="L19" s="389">
        <f t="shared" si="6"/>
        <v>129.66666666666643</v>
      </c>
      <c r="M19" s="390">
        <v>0.30555555555555552</v>
      </c>
      <c r="N19" s="390">
        <v>0.31597222222222221</v>
      </c>
      <c r="O19" s="380">
        <v>5</v>
      </c>
      <c r="P19" s="562">
        <f t="shared" si="7"/>
        <v>15.000000000000027</v>
      </c>
      <c r="Q19" s="392">
        <v>0.31597222222222221</v>
      </c>
      <c r="R19" s="392">
        <v>0.3576388888888889</v>
      </c>
    </row>
    <row r="20" spans="1:18" ht="15.75" customHeight="1">
      <c r="A20" s="871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871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871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871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872"/>
      <c r="B24" s="381">
        <v>0</v>
      </c>
      <c r="C24" s="240" t="s">
        <v>835</v>
      </c>
      <c r="D24" s="852" t="s">
        <v>733</v>
      </c>
      <c r="E24" s="852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1611.7316821465427</v>
      </c>
      <c r="L24" s="404">
        <f>AVERAGE(L17:L23)</f>
        <v>152.52872377020981</v>
      </c>
      <c r="M24" s="390"/>
      <c r="N24" s="390"/>
      <c r="O24" s="380"/>
      <c r="P24" s="380"/>
      <c r="Q24" s="380"/>
      <c r="R24" s="380"/>
    </row>
    <row r="25" spans="1:18">
      <c r="A25" s="859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1584</v>
      </c>
      <c r="H25" s="385">
        <f t="shared" ref="H25:H37" si="8">F25*G25</f>
        <v>29351.52</v>
      </c>
      <c r="I25" s="559"/>
      <c r="J25" s="387">
        <v>3</v>
      </c>
      <c r="K25" s="388">
        <f t="shared" ref="K25:K30" si="9">G25/P25*60</f>
        <v>2795.2941176470554</v>
      </c>
      <c r="L25" s="389">
        <f t="shared" ref="L25:L30" si="10">K25/J25</f>
        <v>931.76470588235179</v>
      </c>
      <c r="M25" s="390">
        <v>0.18055555555555555</v>
      </c>
      <c r="N25" s="390">
        <v>0.20416666666666669</v>
      </c>
      <c r="O25" s="380">
        <v>20</v>
      </c>
      <c r="P25" s="562">
        <f>(N25-M25)*24*60</f>
        <v>34.000000000000043</v>
      </c>
      <c r="Q25" s="392"/>
      <c r="R25" s="392"/>
    </row>
    <row r="26" spans="1:18">
      <c r="A26" s="859"/>
      <c r="B26" s="381" t="s">
        <v>240</v>
      </c>
      <c r="C26" s="408"/>
      <c r="D26" s="382" t="s">
        <v>837</v>
      </c>
      <c r="E26" s="411"/>
      <c r="F26" s="384">
        <v>18.18</v>
      </c>
      <c r="G26" s="557">
        <v>2457</v>
      </c>
      <c r="H26" s="385">
        <f t="shared" si="8"/>
        <v>44668.26</v>
      </c>
      <c r="I26" s="559"/>
      <c r="J26" s="387">
        <v>4</v>
      </c>
      <c r="K26" s="388">
        <f t="shared" si="9"/>
        <v>2781.5094339622656</v>
      </c>
      <c r="L26" s="389">
        <f t="shared" si="10"/>
        <v>695.37735849056639</v>
      </c>
      <c r="M26" s="390">
        <v>0.21458333333333335</v>
      </c>
      <c r="N26" s="390">
        <v>0.25138888888888888</v>
      </c>
      <c r="O26" s="380">
        <v>15</v>
      </c>
      <c r="P26" s="562">
        <f>(N26-M26)*24*60</f>
        <v>52.999999999999972</v>
      </c>
      <c r="Q26" s="392"/>
      <c r="R26" s="392"/>
    </row>
    <row r="27" spans="1:18">
      <c r="A27" s="859"/>
      <c r="B27" s="381" t="s">
        <v>314</v>
      </c>
      <c r="C27" s="408"/>
      <c r="D27" s="409" t="s">
        <v>838</v>
      </c>
      <c r="E27" s="411"/>
      <c r="F27" s="384">
        <v>22.32</v>
      </c>
      <c r="G27" s="557">
        <v>2146</v>
      </c>
      <c r="H27" s="385">
        <f t="shared" si="8"/>
        <v>47898.720000000001</v>
      </c>
      <c r="I27" s="559"/>
      <c r="J27" s="387">
        <v>4</v>
      </c>
      <c r="K27" s="388">
        <f t="shared" si="9"/>
        <v>2994.4186046511622</v>
      </c>
      <c r="L27" s="389">
        <f t="shared" si="10"/>
        <v>748.60465116279056</v>
      </c>
      <c r="M27" s="390">
        <v>0.26041666666666669</v>
      </c>
      <c r="N27" s="390">
        <v>0.2902777777777778</v>
      </c>
      <c r="O27" s="380">
        <v>13</v>
      </c>
      <c r="P27" s="562">
        <f t="shared" ref="P27:P30" si="11">(N27-M27)*24*60</f>
        <v>43.000000000000007</v>
      </c>
      <c r="Q27" s="392"/>
      <c r="R27" s="392"/>
    </row>
    <row r="28" spans="1:18">
      <c r="A28" s="859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1851</v>
      </c>
      <c r="H28" s="385">
        <f t="shared" si="8"/>
        <v>33116.072727272724</v>
      </c>
      <c r="I28" s="559"/>
      <c r="J28" s="387">
        <v>3</v>
      </c>
      <c r="K28" s="388">
        <f t="shared" si="9"/>
        <v>3173.1428571428537</v>
      </c>
      <c r="L28" s="389">
        <f t="shared" si="10"/>
        <v>1057.7142857142846</v>
      </c>
      <c r="M28" s="390">
        <v>0.2986111111111111</v>
      </c>
      <c r="N28" s="390">
        <v>0.32291666666666669</v>
      </c>
      <c r="O28" s="380">
        <v>12</v>
      </c>
      <c r="P28" s="562">
        <f t="shared" si="11"/>
        <v>35.000000000000036</v>
      </c>
      <c r="Q28" s="392"/>
      <c r="R28" s="392"/>
    </row>
    <row r="29" spans="1:18">
      <c r="A29" s="859"/>
      <c r="B29" s="381" t="s">
        <v>314</v>
      </c>
      <c r="C29" s="557"/>
      <c r="D29" s="382" t="s">
        <v>269</v>
      </c>
      <c r="E29" s="411"/>
      <c r="F29" s="384">
        <v>18.77</v>
      </c>
      <c r="G29" s="557">
        <v>1010</v>
      </c>
      <c r="H29" s="385">
        <f t="shared" si="8"/>
        <v>18957.7</v>
      </c>
      <c r="I29" s="559"/>
      <c r="J29" s="387">
        <v>4</v>
      </c>
      <c r="K29" s="388">
        <f t="shared" si="9"/>
        <v>2754.545454545444</v>
      </c>
      <c r="L29" s="389">
        <f t="shared" si="10"/>
        <v>688.63636363636101</v>
      </c>
      <c r="M29" s="390">
        <v>0.33333333333333331</v>
      </c>
      <c r="N29" s="390">
        <v>0.34861111111111115</v>
      </c>
      <c r="O29" s="380">
        <v>15</v>
      </c>
      <c r="P29" s="562">
        <f t="shared" si="11"/>
        <v>22.000000000000082</v>
      </c>
      <c r="Q29" s="392"/>
      <c r="R29" s="392"/>
    </row>
    <row r="30" spans="1:18">
      <c r="A30" s="859"/>
      <c r="B30" s="381" t="s">
        <v>240</v>
      </c>
      <c r="C30" s="557"/>
      <c r="D30" s="409" t="s">
        <v>840</v>
      </c>
      <c r="E30" s="411"/>
      <c r="F30" s="384">
        <v>24.93</v>
      </c>
      <c r="G30" s="557">
        <v>450</v>
      </c>
      <c r="H30" s="385">
        <f t="shared" si="8"/>
        <v>11218.5</v>
      </c>
      <c r="I30" s="559"/>
      <c r="J30" s="387">
        <v>3</v>
      </c>
      <c r="K30" s="388">
        <f t="shared" si="9"/>
        <v>2454.5454545454631</v>
      </c>
      <c r="L30" s="389">
        <f t="shared" si="10"/>
        <v>818.18181818182109</v>
      </c>
      <c r="M30" s="390">
        <v>0.3611111111111111</v>
      </c>
      <c r="N30" s="390">
        <v>0.36874999999999997</v>
      </c>
      <c r="O30" s="380">
        <v>18</v>
      </c>
      <c r="P30" s="562">
        <f t="shared" si="11"/>
        <v>10.999999999999961</v>
      </c>
      <c r="Q30" s="392"/>
      <c r="R30" s="392"/>
    </row>
    <row r="31" spans="1:18" ht="15.75" customHeight="1">
      <c r="A31" s="859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859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859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2825.5759870823736</v>
      </c>
      <c r="L38" s="404">
        <f>AVERAGE(L25:L37)</f>
        <v>823.37986384469593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3671</v>
      </c>
      <c r="H39" s="385">
        <f t="shared" ref="H39:H47" si="12">F39*G39</f>
        <v>61158.86</v>
      </c>
      <c r="I39" s="559"/>
      <c r="J39" s="387">
        <v>4</v>
      </c>
      <c r="K39" s="388">
        <f t="shared" ref="K39" si="13">G39/P39*60</f>
        <v>2788.1012658227833</v>
      </c>
      <c r="L39" s="389">
        <f t="shared" ref="L39" si="14">K39/J39</f>
        <v>697.02531645569582</v>
      </c>
      <c r="M39" s="390">
        <v>0.18055555555555555</v>
      </c>
      <c r="N39" s="390">
        <v>0.23541666666666669</v>
      </c>
      <c r="O39" s="380">
        <v>20</v>
      </c>
      <c r="P39" s="562">
        <f t="shared" ref="P39" si="15">(N39-M39)*24*60</f>
        <v>79.000000000000043</v>
      </c>
      <c r="Q39" s="392"/>
      <c r="R39" s="392"/>
    </row>
    <row r="40" spans="1:18">
      <c r="A40" s="849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849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849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849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849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850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850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850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733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2806.8386264525784</v>
      </c>
      <c r="L51" s="404">
        <f>AVERAGE(L38:L50)</f>
        <v>760.20259015019587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841</v>
      </c>
      <c r="H52" s="385">
        <f>F52*G52</f>
        <v>21050.23</v>
      </c>
      <c r="I52" s="559"/>
      <c r="J52" s="387">
        <v>4</v>
      </c>
      <c r="K52" s="388">
        <f>G52/P52*60</f>
        <v>3153.7500000000036</v>
      </c>
      <c r="L52" s="389">
        <f>K52/J52</f>
        <v>788.43750000000091</v>
      </c>
      <c r="M52" s="390">
        <v>0.18055555555555555</v>
      </c>
      <c r="N52" s="390">
        <v>0.19166666666666665</v>
      </c>
      <c r="O52" s="388">
        <v>20</v>
      </c>
      <c r="P52" s="562">
        <f>(N52-M52)*24*60</f>
        <v>15.999999999999982</v>
      </c>
      <c r="Q52" s="392"/>
      <c r="R52" s="392"/>
    </row>
    <row r="53" spans="1:18" ht="15.6" customHeight="1">
      <c r="A53" s="854"/>
      <c r="B53" s="381" t="s">
        <v>240</v>
      </c>
      <c r="C53" s="558"/>
      <c r="D53" s="410" t="s">
        <v>276</v>
      </c>
      <c r="E53" s="426"/>
      <c r="F53" s="384">
        <v>24.82</v>
      </c>
      <c r="G53" s="393">
        <v>1199</v>
      </c>
      <c r="H53" s="385">
        <f t="shared" ref="H53:H116" si="16">F53*G53</f>
        <v>29759.18</v>
      </c>
      <c r="I53" s="559"/>
      <c r="J53" s="387">
        <v>4</v>
      </c>
      <c r="K53" s="388">
        <f t="shared" ref="K53:K57" si="17">G53/P53*60</f>
        <v>3127.8260869565165</v>
      </c>
      <c r="L53" s="389">
        <f t="shared" ref="L53:L57" si="18">K53/J53</f>
        <v>781.95652173912913</v>
      </c>
      <c r="M53" s="390">
        <v>0.20138888888888887</v>
      </c>
      <c r="N53" s="390">
        <v>0.21736111111111112</v>
      </c>
      <c r="O53" s="388">
        <v>14</v>
      </c>
      <c r="P53" s="562">
        <f t="shared" ref="P53:P57" si="19">(N53-M53)*24*60</f>
        <v>23.000000000000039</v>
      </c>
      <c r="Q53" s="392"/>
      <c r="R53" s="392"/>
    </row>
    <row r="54" spans="1:18" ht="15.6" customHeight="1">
      <c r="A54" s="854"/>
      <c r="B54" s="381" t="s">
        <v>240</v>
      </c>
      <c r="C54" s="558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559"/>
      <c r="J54" s="387">
        <v>4</v>
      </c>
      <c r="K54" s="388">
        <f t="shared" si="17"/>
        <v>3128.5714285714275</v>
      </c>
      <c r="L54" s="389">
        <f t="shared" si="18"/>
        <v>782.14285714285688</v>
      </c>
      <c r="M54" s="390">
        <v>0.22916666666666666</v>
      </c>
      <c r="N54" s="390">
        <v>0.24374999999999999</v>
      </c>
      <c r="O54" s="388">
        <v>17</v>
      </c>
      <c r="P54" s="562">
        <f t="shared" si="19"/>
        <v>21.000000000000007</v>
      </c>
      <c r="Q54" s="392"/>
      <c r="R54" s="392"/>
    </row>
    <row r="55" spans="1:18" ht="15.6" customHeight="1">
      <c r="A55" s="854"/>
      <c r="B55" s="381" t="s">
        <v>240</v>
      </c>
      <c r="C55" s="558"/>
      <c r="D55" s="412" t="s">
        <v>844</v>
      </c>
      <c r="E55" s="411"/>
      <c r="F55" s="384">
        <v>30</v>
      </c>
      <c r="G55" s="393">
        <v>986</v>
      </c>
      <c r="H55" s="385">
        <f t="shared" si="16"/>
        <v>29580</v>
      </c>
      <c r="I55" s="559"/>
      <c r="J55" s="387">
        <v>4</v>
      </c>
      <c r="K55" s="388">
        <f t="shared" si="17"/>
        <v>3113.6842105263268</v>
      </c>
      <c r="L55" s="389">
        <f t="shared" si="18"/>
        <v>778.42105263158169</v>
      </c>
      <c r="M55" s="390">
        <v>0.25694444444444448</v>
      </c>
      <c r="N55" s="390">
        <v>0.27013888888888887</v>
      </c>
      <c r="O55" s="388">
        <v>19</v>
      </c>
      <c r="P55" s="562">
        <f t="shared" si="19"/>
        <v>18.999999999999932</v>
      </c>
      <c r="Q55" s="392"/>
      <c r="R55" s="392"/>
    </row>
    <row r="56" spans="1:18" ht="15.6" customHeight="1">
      <c r="A56" s="854"/>
      <c r="B56" s="381" t="s">
        <v>240</v>
      </c>
      <c r="C56" s="558"/>
      <c r="D56" s="410" t="s">
        <v>845</v>
      </c>
      <c r="E56" s="411"/>
      <c r="F56" s="384">
        <v>27.48</v>
      </c>
      <c r="G56" s="393">
        <v>1802</v>
      </c>
      <c r="H56" s="385">
        <f t="shared" si="16"/>
        <v>49518.96</v>
      </c>
      <c r="I56" s="559"/>
      <c r="J56" s="387">
        <v>3</v>
      </c>
      <c r="K56" s="388">
        <f t="shared" si="17"/>
        <v>3180.0000000000036</v>
      </c>
      <c r="L56" s="389">
        <f t="shared" si="18"/>
        <v>1060.0000000000011</v>
      </c>
      <c r="M56" s="390">
        <v>0.27777777777777779</v>
      </c>
      <c r="N56" s="390">
        <v>0.30138888888888887</v>
      </c>
      <c r="O56" s="388">
        <v>11</v>
      </c>
      <c r="P56" s="562">
        <f t="shared" si="19"/>
        <v>33.999999999999957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1812</v>
      </c>
      <c r="H57" s="385">
        <f t="shared" si="16"/>
        <v>43125.599999999999</v>
      </c>
      <c r="I57" s="559"/>
      <c r="J57" s="387">
        <v>4</v>
      </c>
      <c r="K57" s="388">
        <f t="shared" si="17"/>
        <v>3197.6470588235334</v>
      </c>
      <c r="L57" s="389">
        <f t="shared" si="18"/>
        <v>799.41176470588334</v>
      </c>
      <c r="M57" s="390">
        <v>0.3125</v>
      </c>
      <c r="N57" s="390">
        <v>0.33611111111111108</v>
      </c>
      <c r="O57" s="388">
        <v>16</v>
      </c>
      <c r="P57" s="562">
        <f t="shared" si="19"/>
        <v>33.999999999999957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854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854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854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854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855"/>
      <c r="B64" s="381">
        <v>0</v>
      </c>
      <c r="C64" s="240" t="s">
        <v>847</v>
      </c>
      <c r="D64" s="852" t="s">
        <v>733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3150.2464641463025</v>
      </c>
      <c r="L64" s="404">
        <f>AVERAGE(L52:L63)</f>
        <v>831.72828270324226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799</v>
      </c>
      <c r="H65" s="385">
        <f>F65*G65</f>
        <v>14525.82</v>
      </c>
      <c r="I65" s="559"/>
      <c r="J65" s="387">
        <v>3</v>
      </c>
      <c r="K65" s="388">
        <f t="shared" ref="K65:K71" si="20">G65/P65*60</f>
        <v>3196.0000000000027</v>
      </c>
      <c r="L65" s="389">
        <f t="shared" ref="L65:L71" si="21">K65/J65</f>
        <v>1065.3333333333342</v>
      </c>
      <c r="M65" s="390">
        <v>0.18055555555555555</v>
      </c>
      <c r="N65" s="390">
        <v>0.19097222222222221</v>
      </c>
      <c r="O65" s="388">
        <v>20</v>
      </c>
      <c r="P65" s="562">
        <f>(N65-M65)*24*60</f>
        <v>14.999999999999986</v>
      </c>
      <c r="Q65" s="392"/>
      <c r="R65" s="392"/>
    </row>
    <row r="66" spans="1:18" ht="15.6" customHeight="1">
      <c r="A66" s="857"/>
      <c r="B66" s="381" t="s">
        <v>240</v>
      </c>
      <c r="C66" s="558"/>
      <c r="D66" s="432" t="s">
        <v>284</v>
      </c>
      <c r="E66" s="426"/>
      <c r="F66" s="384">
        <v>14.03</v>
      </c>
      <c r="G66" s="393">
        <v>3470</v>
      </c>
      <c r="H66" s="385">
        <f t="shared" ref="H66:H74" si="22">F66*G66</f>
        <v>48684.1</v>
      </c>
      <c r="I66" s="559"/>
      <c r="J66" s="387">
        <v>3</v>
      </c>
      <c r="K66" s="388">
        <f t="shared" si="20"/>
        <v>3154.5454545454527</v>
      </c>
      <c r="L66" s="389">
        <f t="shared" si="21"/>
        <v>1051.5151515151508</v>
      </c>
      <c r="M66" s="390">
        <v>0.20138888888888887</v>
      </c>
      <c r="N66" s="390">
        <v>0.24722222222222223</v>
      </c>
      <c r="O66" s="388">
        <v>15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857"/>
      <c r="B67" s="381" t="s">
        <v>240</v>
      </c>
      <c r="C67" s="558"/>
      <c r="D67" s="409" t="s">
        <v>285</v>
      </c>
      <c r="E67" s="411"/>
      <c r="F67" s="384">
        <v>18.18</v>
      </c>
      <c r="G67" s="393">
        <v>1500</v>
      </c>
      <c r="H67" s="385">
        <f t="shared" si="22"/>
        <v>27270</v>
      </c>
      <c r="I67" s="559"/>
      <c r="J67" s="387">
        <v>3</v>
      </c>
      <c r="K67" s="388">
        <f t="shared" si="20"/>
        <v>3103.4482758620711</v>
      </c>
      <c r="L67" s="389">
        <f t="shared" si="21"/>
        <v>1034.4827586206904</v>
      </c>
      <c r="M67" s="390">
        <v>0.25694444444444448</v>
      </c>
      <c r="N67" s="390">
        <v>0.27708333333333335</v>
      </c>
      <c r="O67" s="388">
        <v>14</v>
      </c>
      <c r="P67" s="562">
        <f t="shared" si="23"/>
        <v>28.999999999999979</v>
      </c>
      <c r="Q67" s="392"/>
      <c r="R67" s="392"/>
    </row>
    <row r="68" spans="1:18" ht="15.6" customHeight="1">
      <c r="A68" s="857"/>
      <c r="B68" s="381" t="s">
        <v>240</v>
      </c>
      <c r="C68" s="558"/>
      <c r="D68" s="410" t="s">
        <v>849</v>
      </c>
      <c r="E68" s="411"/>
      <c r="F68" s="384">
        <v>17.07</v>
      </c>
      <c r="G68" s="393">
        <v>1010</v>
      </c>
      <c r="H68" s="385">
        <f t="shared" si="22"/>
        <v>17240.7</v>
      </c>
      <c r="I68" s="559"/>
      <c r="J68" s="387">
        <v>3</v>
      </c>
      <c r="K68" s="388">
        <f t="shared" si="20"/>
        <v>3189.473684210524</v>
      </c>
      <c r="L68" s="389">
        <f t="shared" si="21"/>
        <v>1063.1578947368414</v>
      </c>
      <c r="M68" s="390">
        <v>0.28472222222222221</v>
      </c>
      <c r="N68" s="390">
        <v>0.29791666666666666</v>
      </c>
      <c r="O68" s="388">
        <v>11</v>
      </c>
      <c r="P68" s="562">
        <f t="shared" si="23"/>
        <v>19.000000000000014</v>
      </c>
      <c r="Q68" s="392"/>
      <c r="R68" s="392"/>
    </row>
    <row r="69" spans="1:18" ht="15.6" customHeight="1">
      <c r="A69" s="857"/>
      <c r="B69" s="381" t="s">
        <v>240</v>
      </c>
      <c r="C69" s="558"/>
      <c r="D69" s="412" t="s">
        <v>850</v>
      </c>
      <c r="E69" s="411"/>
      <c r="F69" s="384">
        <v>20.72</v>
      </c>
      <c r="G69" s="393">
        <v>497</v>
      </c>
      <c r="H69" s="385">
        <f t="shared" si="22"/>
        <v>10297.84</v>
      </c>
      <c r="I69" s="559"/>
      <c r="J69" s="387">
        <v>3</v>
      </c>
      <c r="K69" s="388">
        <f t="shared" si="20"/>
        <v>2981.9999999999868</v>
      </c>
      <c r="L69" s="389">
        <f t="shared" si="21"/>
        <v>993.99999999999557</v>
      </c>
      <c r="M69" s="390">
        <v>0.30555555555555552</v>
      </c>
      <c r="N69" s="390">
        <v>0.3125</v>
      </c>
      <c r="O69" s="388">
        <v>11</v>
      </c>
      <c r="P69" s="562">
        <f t="shared" si="23"/>
        <v>10.000000000000044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5211</v>
      </c>
      <c r="H70" s="385">
        <f t="shared" si="22"/>
        <v>74442.85714285713</v>
      </c>
      <c r="I70" s="559"/>
      <c r="J70" s="387">
        <v>3</v>
      </c>
      <c r="K70" s="388">
        <f t="shared" si="20"/>
        <v>3812.926829268295</v>
      </c>
      <c r="L70" s="389">
        <f t="shared" si="21"/>
        <v>1270.9756097560983</v>
      </c>
      <c r="M70" s="390">
        <v>0.3263888888888889</v>
      </c>
      <c r="N70" s="390">
        <v>0.3833333333333333</v>
      </c>
      <c r="O70" s="388">
        <v>20</v>
      </c>
      <c r="P70" s="562">
        <f t="shared" si="23"/>
        <v>81.999999999999943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851</v>
      </c>
      <c r="E71" s="411"/>
      <c r="F71" s="384">
        <v>24.76</v>
      </c>
      <c r="G71" s="428">
        <v>2363</v>
      </c>
      <c r="H71" s="385">
        <f t="shared" si="22"/>
        <v>58507.880000000005</v>
      </c>
      <c r="I71" s="559"/>
      <c r="J71" s="387">
        <v>4</v>
      </c>
      <c r="K71" s="388">
        <f t="shared" si="20"/>
        <v>3150.666666666667</v>
      </c>
      <c r="L71" s="389">
        <f t="shared" si="21"/>
        <v>787.66666666666674</v>
      </c>
      <c r="M71" s="390">
        <v>0.39166666666666666</v>
      </c>
      <c r="N71" s="390">
        <v>0.42291666666666666</v>
      </c>
      <c r="O71" s="388">
        <v>12</v>
      </c>
      <c r="P71" s="562">
        <f t="shared" si="23"/>
        <v>45</v>
      </c>
      <c r="Q71" s="392"/>
      <c r="R71" s="392"/>
    </row>
    <row r="72" spans="1:18" ht="15.6" customHeight="1">
      <c r="A72" s="857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857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857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858"/>
      <c r="B75" s="381">
        <v>0</v>
      </c>
      <c r="C75" s="240" t="s">
        <v>852</v>
      </c>
      <c r="D75" s="852" t="s">
        <v>733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3227.0087015075719</v>
      </c>
      <c r="L75" s="404">
        <f>AVERAGE(L65:L74)</f>
        <v>1038.1616306612539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733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2619</v>
      </c>
      <c r="H82" s="439">
        <f t="shared" ref="H82:H90" si="24">F82*G82</f>
        <v>58456.08</v>
      </c>
      <c r="I82" s="559"/>
      <c r="J82" s="387">
        <v>4</v>
      </c>
      <c r="K82" s="388">
        <f>G82/P82*60</f>
        <v>3142.8000000000011</v>
      </c>
      <c r="L82" s="389">
        <f t="shared" ref="L82:L84" si="25">K82/J82</f>
        <v>785.70000000000027</v>
      </c>
      <c r="M82" s="390">
        <v>0.72361111111111109</v>
      </c>
      <c r="N82" s="390">
        <v>0.7583333333333333</v>
      </c>
      <c r="O82" s="388">
        <v>22</v>
      </c>
      <c r="P82" s="562">
        <f>(N82-M82)*24*60</f>
        <v>49.999999999999986</v>
      </c>
      <c r="Q82" s="392"/>
      <c r="R82" s="392"/>
    </row>
    <row r="83" spans="1:18">
      <c r="A83" s="843"/>
      <c r="B83" s="381" t="s">
        <v>240</v>
      </c>
      <c r="C83" s="408"/>
      <c r="D83" s="444" t="s">
        <v>855</v>
      </c>
      <c r="E83" s="438"/>
      <c r="F83" s="384">
        <v>24.54</v>
      </c>
      <c r="G83" s="413">
        <v>1405</v>
      </c>
      <c r="H83" s="439">
        <f t="shared" si="24"/>
        <v>34478.699999999997</v>
      </c>
      <c r="I83" s="559"/>
      <c r="J83" s="387">
        <v>3</v>
      </c>
      <c r="K83" s="388">
        <f t="shared" ref="K83:K84" si="26">G83/P83*60</f>
        <v>2341.6666666666747</v>
      </c>
      <c r="L83" s="389">
        <f t="shared" si="25"/>
        <v>780.55555555555827</v>
      </c>
      <c r="M83" s="390">
        <v>0.78263888888888899</v>
      </c>
      <c r="N83" s="390">
        <v>0.80763888888888891</v>
      </c>
      <c r="O83" s="388">
        <v>25</v>
      </c>
      <c r="P83" s="562">
        <f t="shared" ref="P83:P84" si="27">(N83-M83)*24*60</f>
        <v>35.999999999999872</v>
      </c>
      <c r="Q83" s="392"/>
      <c r="R83" s="392"/>
    </row>
    <row r="84" spans="1:18">
      <c r="A84" s="843"/>
      <c r="B84" s="381" t="s">
        <v>240</v>
      </c>
      <c r="C84" s="408"/>
      <c r="D84" s="410" t="s">
        <v>856</v>
      </c>
      <c r="E84" s="438"/>
      <c r="F84" s="384">
        <v>24.33</v>
      </c>
      <c r="G84" s="413">
        <v>945</v>
      </c>
      <c r="H84" s="439">
        <f t="shared" si="24"/>
        <v>22991.85</v>
      </c>
      <c r="I84" s="559"/>
      <c r="J84" s="387">
        <v>4</v>
      </c>
      <c r="K84" s="388">
        <f t="shared" si="26"/>
        <v>2267.9999999999936</v>
      </c>
      <c r="L84" s="389">
        <f t="shared" si="25"/>
        <v>566.99999999999841</v>
      </c>
      <c r="M84" s="390">
        <v>0.82291666666666663</v>
      </c>
      <c r="N84" s="390">
        <v>0.84027777777777779</v>
      </c>
      <c r="O84" s="388">
        <v>22</v>
      </c>
      <c r="P84" s="562">
        <f t="shared" si="27"/>
        <v>25.000000000000071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836</v>
      </c>
      <c r="D91" s="844" t="s">
        <v>733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2584.1555555555565</v>
      </c>
      <c r="L91" s="404">
        <f>AVERAGE(L82:L90)</f>
        <v>711.08518518518576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4013</v>
      </c>
      <c r="H92" s="385">
        <f t="shared" ref="H92:H99" si="28">F92*G92</f>
        <v>114651.41</v>
      </c>
      <c r="I92" s="559"/>
      <c r="J92" s="387">
        <v>3</v>
      </c>
      <c r="K92" s="388">
        <f>G92/P92*60</f>
        <v>3047.8481012658212</v>
      </c>
      <c r="L92" s="389">
        <f t="shared" ref="L92:L95" si="29">K92/J92</f>
        <v>1015.9493670886071</v>
      </c>
      <c r="M92" s="390">
        <v>0.72152777777777777</v>
      </c>
      <c r="N92" s="390">
        <v>0.77638888888888891</v>
      </c>
      <c r="O92" s="380">
        <v>19</v>
      </c>
      <c r="P92" s="562">
        <f>(N92-M92)*24*60</f>
        <v>79.000000000000043</v>
      </c>
      <c r="Q92" s="392"/>
      <c r="R92" s="392"/>
    </row>
    <row r="93" spans="1:18">
      <c r="A93" s="846"/>
      <c r="B93" s="381" t="s">
        <v>240</v>
      </c>
      <c r="C93" s="398"/>
      <c r="D93" s="436" t="s">
        <v>858</v>
      </c>
      <c r="E93" s="429"/>
      <c r="F93" s="384">
        <v>18.18</v>
      </c>
      <c r="G93" s="393">
        <v>1497</v>
      </c>
      <c r="H93" s="385">
        <f t="shared" si="28"/>
        <v>27215.46</v>
      </c>
      <c r="I93" s="559"/>
      <c r="J93" s="387">
        <v>3</v>
      </c>
      <c r="K93" s="388">
        <f t="shared" ref="K93:K95" si="30">G93/P93*60</f>
        <v>3207.8571428571545</v>
      </c>
      <c r="L93" s="389">
        <f t="shared" si="29"/>
        <v>1069.2857142857181</v>
      </c>
      <c r="M93" s="390">
        <v>0.79166666666666663</v>
      </c>
      <c r="N93" s="390">
        <v>0.81111111111111101</v>
      </c>
      <c r="O93" s="380">
        <v>22</v>
      </c>
      <c r="P93" s="562">
        <f>(N93-M93)*24*60</f>
        <v>27.999999999999901</v>
      </c>
      <c r="Q93" s="392"/>
      <c r="R93" s="392"/>
    </row>
    <row r="94" spans="1:18">
      <c r="A94" s="846"/>
      <c r="B94" s="381" t="s">
        <v>240</v>
      </c>
      <c r="C94" s="398"/>
      <c r="D94" s="410" t="s">
        <v>294</v>
      </c>
      <c r="E94" s="429"/>
      <c r="F94" s="384">
        <v>16.66</v>
      </c>
      <c r="G94" s="393">
        <v>8111</v>
      </c>
      <c r="H94" s="385">
        <f t="shared" si="28"/>
        <v>135129.26</v>
      </c>
      <c r="I94" s="559"/>
      <c r="J94" s="387">
        <v>4</v>
      </c>
      <c r="K94" s="388">
        <f t="shared" si="30"/>
        <v>2780.9142857142851</v>
      </c>
      <c r="L94" s="389">
        <f t="shared" si="29"/>
        <v>695.22857142857129</v>
      </c>
      <c r="M94" s="390">
        <v>0.82361111111111107</v>
      </c>
      <c r="N94" s="390">
        <v>0.94513888888888886</v>
      </c>
      <c r="O94" s="380">
        <v>18</v>
      </c>
      <c r="P94" s="562">
        <f>(N94-M94)*24*60</f>
        <v>175.00000000000003</v>
      </c>
      <c r="Q94" s="392"/>
      <c r="R94" s="392"/>
    </row>
    <row r="95" spans="1:18">
      <c r="A95" s="847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5376</v>
      </c>
      <c r="H95" s="385">
        <f t="shared" si="28"/>
        <v>96181.527272727268</v>
      </c>
      <c r="I95" s="559"/>
      <c r="J95" s="387">
        <v>3</v>
      </c>
      <c r="K95" s="388">
        <f t="shared" si="30"/>
        <v>2780.689655150089</v>
      </c>
      <c r="L95" s="389">
        <f t="shared" si="29"/>
        <v>926.89655171669631</v>
      </c>
      <c r="M95" s="390">
        <v>46277.961111111108</v>
      </c>
      <c r="N95" s="390">
        <v>46278.041666666664</v>
      </c>
      <c r="O95" s="380">
        <v>23</v>
      </c>
      <c r="P95" s="562">
        <f>(N95-M95)*24*60</f>
        <v>116.00000000093132</v>
      </c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847"/>
      <c r="B100" s="381">
        <v>0</v>
      </c>
      <c r="C100" s="240" t="s">
        <v>859</v>
      </c>
      <c r="D100" s="840" t="s">
        <v>733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2954.3272962468372</v>
      </c>
      <c r="L100" s="404">
        <f>AVERAGE(L92:L99)</f>
        <v>926.84005112989814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3467</v>
      </c>
      <c r="H101" s="385">
        <f t="shared" ref="H101:H110" si="31">F101*G101</f>
        <v>104010</v>
      </c>
      <c r="I101" s="559"/>
      <c r="J101" s="387">
        <v>3</v>
      </c>
      <c r="K101" s="388">
        <f>G101/P101*60</f>
        <v>3059.1176470588275</v>
      </c>
      <c r="L101" s="389">
        <f t="shared" ref="L101:L104" si="32">K101/J101</f>
        <v>1019.7058823529425</v>
      </c>
      <c r="M101" s="390">
        <v>0.72430555555555554</v>
      </c>
      <c r="N101" s="390">
        <v>0.7715277777777777</v>
      </c>
      <c r="O101" s="380">
        <v>23</v>
      </c>
      <c r="P101" s="388">
        <f t="shared" ref="P101:P103" si="33">(N101-M101)*24*60</f>
        <v>67.999999999999915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2612</v>
      </c>
      <c r="H102" s="385">
        <f t="shared" si="31"/>
        <v>64829.840000000004</v>
      </c>
      <c r="I102" s="559"/>
      <c r="J102" s="387">
        <v>4</v>
      </c>
      <c r="K102" s="388">
        <f t="shared" ref="K102:K104" si="34">G102/P102*60</f>
        <v>3134.399999999991</v>
      </c>
      <c r="L102" s="389">
        <f t="shared" si="32"/>
        <v>783.59999999999775</v>
      </c>
      <c r="M102" s="390">
        <v>0.82638888888888884</v>
      </c>
      <c r="N102" s="390">
        <v>0.86111111111111116</v>
      </c>
      <c r="O102" s="380">
        <v>19</v>
      </c>
      <c r="P102" s="388">
        <f t="shared" si="33"/>
        <v>50.000000000000142</v>
      </c>
      <c r="Q102" s="392"/>
      <c r="R102" s="392"/>
    </row>
    <row r="103" spans="1:18">
      <c r="A103" s="832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1765</v>
      </c>
      <c r="H103" s="385">
        <f t="shared" si="31"/>
        <v>42007</v>
      </c>
      <c r="I103" s="559"/>
      <c r="J103" s="387">
        <v>4</v>
      </c>
      <c r="K103" s="388">
        <f t="shared" si="34"/>
        <v>3416.1290322580767</v>
      </c>
      <c r="L103" s="389">
        <f t="shared" si="32"/>
        <v>854.03225806451917</v>
      </c>
      <c r="M103" s="390">
        <v>0.87638888888888899</v>
      </c>
      <c r="N103" s="390">
        <v>0.8979166666666667</v>
      </c>
      <c r="O103" s="380">
        <v>22</v>
      </c>
      <c r="P103" s="388">
        <f t="shared" si="33"/>
        <v>30.99999999999989</v>
      </c>
      <c r="Q103" s="392"/>
      <c r="R103" s="392"/>
    </row>
    <row r="104" spans="1:18">
      <c r="A104" s="832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2273</v>
      </c>
      <c r="H104" s="385">
        <f t="shared" si="31"/>
        <v>56279.48</v>
      </c>
      <c r="I104" s="559"/>
      <c r="J104" s="387">
        <v>4</v>
      </c>
      <c r="K104" s="388">
        <f t="shared" si="34"/>
        <v>3409.5000000000123</v>
      </c>
      <c r="L104" s="389">
        <f t="shared" si="32"/>
        <v>852.37500000000307</v>
      </c>
      <c r="M104" s="390">
        <v>0.91319444444444453</v>
      </c>
      <c r="N104" s="390">
        <v>0.94097222222222221</v>
      </c>
      <c r="O104" s="380">
        <v>22</v>
      </c>
      <c r="P104" s="388">
        <f>(N104-M104)*24*60</f>
        <v>39.999999999999858</v>
      </c>
      <c r="Q104" s="392"/>
      <c r="R104" s="392"/>
    </row>
    <row r="105" spans="1:18">
      <c r="A105" s="832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847</v>
      </c>
      <c r="D111" s="833" t="s">
        <v>733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3254.7866698292269</v>
      </c>
      <c r="L111" s="404">
        <f>AVERAGE(L101:L110)</f>
        <v>877.42828510436561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2025</v>
      </c>
      <c r="H112" s="439">
        <f t="shared" si="16"/>
        <v>50685.75</v>
      </c>
      <c r="I112" s="559"/>
      <c r="J112" s="387">
        <v>4</v>
      </c>
      <c r="K112" s="388">
        <f t="shared" ref="K112:K116" si="35">G112/P112*60</f>
        <v>3197.3684210526289</v>
      </c>
      <c r="L112" s="389">
        <f t="shared" ref="L112:L116" si="36">K112/J112</f>
        <v>799.34210526315724</v>
      </c>
      <c r="M112" s="390">
        <v>0.72361111111111109</v>
      </c>
      <c r="N112" s="390">
        <v>0.75</v>
      </c>
      <c r="O112" s="380">
        <v>22</v>
      </c>
      <c r="P112" s="562">
        <f t="shared" ref="P112:P116" si="37">(N112-M112)*24*60</f>
        <v>38.000000000000028</v>
      </c>
      <c r="Q112" s="380"/>
      <c r="R112" s="380"/>
    </row>
    <row r="113" spans="1:18">
      <c r="A113" s="835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1421</v>
      </c>
      <c r="H113" s="439">
        <f t="shared" si="16"/>
        <v>23730.7</v>
      </c>
      <c r="I113" s="559"/>
      <c r="J113" s="387">
        <v>3</v>
      </c>
      <c r="K113" s="388">
        <f t="shared" si="35"/>
        <v>3157.7777777777701</v>
      </c>
      <c r="L113" s="389">
        <f t="shared" si="36"/>
        <v>1052.5925925925901</v>
      </c>
      <c r="M113" s="390">
        <v>0.7631944444444444</v>
      </c>
      <c r="N113" s="390">
        <v>0.78194444444444444</v>
      </c>
      <c r="O113" s="380">
        <v>19</v>
      </c>
      <c r="P113" s="562">
        <f t="shared" si="37"/>
        <v>27.000000000000064</v>
      </c>
      <c r="Q113" s="392"/>
      <c r="R113" s="392"/>
    </row>
    <row r="114" spans="1:18">
      <c r="A114" s="835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1534</v>
      </c>
      <c r="H114" s="439">
        <f t="shared" si="16"/>
        <v>27888.12</v>
      </c>
      <c r="I114" s="559"/>
      <c r="J114" s="387">
        <v>3</v>
      </c>
      <c r="K114" s="388">
        <f t="shared" si="35"/>
        <v>3067.9999999999945</v>
      </c>
      <c r="L114" s="389">
        <f t="shared" si="36"/>
        <v>1022.6666666666648</v>
      </c>
      <c r="M114" s="390">
        <v>0.79791666666666661</v>
      </c>
      <c r="N114" s="390">
        <v>0.81874999999999998</v>
      </c>
      <c r="O114" s="380">
        <v>23</v>
      </c>
      <c r="P114" s="562">
        <f t="shared" si="37"/>
        <v>30.000000000000053</v>
      </c>
      <c r="Q114" s="392"/>
      <c r="R114" s="392"/>
    </row>
    <row r="115" spans="1:18">
      <c r="A115" s="835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8437</v>
      </c>
      <c r="H115" s="439">
        <f t="shared" si="16"/>
        <v>118371.11</v>
      </c>
      <c r="I115" s="559"/>
      <c r="J115" s="387">
        <v>3</v>
      </c>
      <c r="K115" s="388">
        <f t="shared" si="35"/>
        <v>3031.2574850299393</v>
      </c>
      <c r="L115" s="389">
        <f t="shared" si="36"/>
        <v>1010.4191616766465</v>
      </c>
      <c r="M115" s="390">
        <v>0.83611111111111114</v>
      </c>
      <c r="N115" s="390">
        <v>0.95208333333333339</v>
      </c>
      <c r="O115" s="380">
        <v>25</v>
      </c>
      <c r="P115" s="562">
        <f t="shared" si="37"/>
        <v>167.00000000000006</v>
      </c>
      <c r="Q115" s="392"/>
      <c r="R115" s="392"/>
    </row>
    <row r="116" spans="1:18">
      <c r="A116" s="835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11622</v>
      </c>
      <c r="H116" s="439">
        <f t="shared" si="16"/>
        <v>166028.57142857139</v>
      </c>
      <c r="I116" s="559"/>
      <c r="J116" s="387">
        <v>3</v>
      </c>
      <c r="K116" s="388">
        <f t="shared" si="35"/>
        <v>3031.8260868797934</v>
      </c>
      <c r="L116" s="389">
        <f t="shared" si="36"/>
        <v>1010.6086956265978</v>
      </c>
      <c r="M116" s="390">
        <v>46277.968055555553</v>
      </c>
      <c r="N116" s="441">
        <v>46278.12777777778</v>
      </c>
      <c r="O116" s="380">
        <v>23</v>
      </c>
      <c r="P116" s="562">
        <f t="shared" si="37"/>
        <v>230.00000000582077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835"/>
      <c r="B124" s="398">
        <v>0</v>
      </c>
      <c r="C124" s="240" t="s">
        <v>852</v>
      </c>
      <c r="D124" s="836" t="s">
        <v>733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3097.2459541480248</v>
      </c>
      <c r="L124" s="404">
        <f>AVERAGE(L112:L123)</f>
        <v>979.12584436513134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40" sqref="O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145730.87</v>
      </c>
      <c r="F1" s="568" t="s">
        <v>3</v>
      </c>
      <c r="G1" s="71">
        <f>SUM(H5:H173)</f>
        <v>5786226.5106141604</v>
      </c>
      <c r="H1" s="564" t="s">
        <v>79</v>
      </c>
      <c r="I1" s="73">
        <f>M17+M30+M43+M56+M69+M82+M95+M108+M121+M134+M147+M160+M173</f>
        <v>189.72380952380951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705</v>
      </c>
      <c r="Q1" s="956"/>
      <c r="R1" s="956"/>
      <c r="S1" s="956"/>
      <c r="T1" s="956" t="s">
        <v>706</v>
      </c>
      <c r="U1" s="956"/>
      <c r="V1" s="956"/>
      <c r="W1" s="956"/>
      <c r="X1" s="956"/>
      <c r="Y1" s="956"/>
      <c r="Z1" s="74" t="s">
        <v>707</v>
      </c>
      <c r="AA1" s="74" t="s">
        <v>708</v>
      </c>
      <c r="AB1" s="963" t="s">
        <v>709</v>
      </c>
      <c r="AC1" s="964"/>
      <c r="AD1" s="74" t="s">
        <v>707</v>
      </c>
      <c r="AE1" s="74" t="s">
        <v>710</v>
      </c>
      <c r="AF1" s="956" t="s">
        <v>711</v>
      </c>
      <c r="AG1" s="957"/>
      <c r="AH1" s="957"/>
    </row>
    <row r="2" spans="1:34" ht="26.25" customHeight="1">
      <c r="A2" s="958" t="s">
        <v>763</v>
      </c>
      <c r="B2" s="958"/>
      <c r="C2" s="567"/>
      <c r="D2" s="567" t="s">
        <v>713</v>
      </c>
      <c r="E2" s="78">
        <f>AVERAGE(O17,O30,O43,O56,O69,O82,O95,O108,O121,O134,O147,O160,O173)</f>
        <v>125.96476891864096</v>
      </c>
      <c r="F2" s="79" t="s">
        <v>91</v>
      </c>
      <c r="G2" s="80">
        <f>G1/E1</f>
        <v>39.704878661701265</v>
      </c>
      <c r="H2" s="564" t="s">
        <v>92</v>
      </c>
      <c r="I2" s="564">
        <f>COUNT(I5:I173)</f>
        <v>5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957"/>
      <c r="AG2" s="957"/>
      <c r="AH2" s="957"/>
    </row>
    <row r="3" spans="1:34" ht="30.6" customHeight="1">
      <c r="A3" s="897" t="s">
        <v>714</v>
      </c>
      <c r="B3" s="897" t="s">
        <v>94</v>
      </c>
      <c r="C3" s="954"/>
      <c r="D3" s="897" t="s">
        <v>715</v>
      </c>
      <c r="E3" s="897"/>
      <c r="F3" s="954" t="s">
        <v>96</v>
      </c>
      <c r="G3" s="946" t="s">
        <v>97</v>
      </c>
      <c r="H3" s="954" t="s">
        <v>98</v>
      </c>
      <c r="I3" s="948" t="s">
        <v>716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717</v>
      </c>
      <c r="O3" s="926" t="s">
        <v>713</v>
      </c>
      <c r="P3" s="952" t="s">
        <v>718</v>
      </c>
      <c r="Q3" s="926" t="s">
        <v>713</v>
      </c>
      <c r="R3" s="953" t="s">
        <v>719</v>
      </c>
      <c r="S3" s="927" t="s">
        <v>720</v>
      </c>
      <c r="T3" s="946" t="s">
        <v>106</v>
      </c>
      <c r="U3" s="946"/>
      <c r="V3" s="947" t="s">
        <v>107</v>
      </c>
      <c r="W3" s="948" t="s">
        <v>721</v>
      </c>
      <c r="X3" s="946" t="s">
        <v>722</v>
      </c>
      <c r="Y3" s="946"/>
      <c r="Z3" s="949" t="s">
        <v>723</v>
      </c>
      <c r="AA3" s="950"/>
      <c r="AB3" s="959" t="s">
        <v>724</v>
      </c>
      <c r="AC3" s="960"/>
      <c r="AD3" s="961" t="s">
        <v>725</v>
      </c>
      <c r="AE3" s="962"/>
      <c r="AF3" s="951" t="s">
        <v>717</v>
      </c>
      <c r="AG3" s="953" t="s">
        <v>719</v>
      </c>
      <c r="AH3" s="927" t="s">
        <v>720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574" t="s">
        <v>113</v>
      </c>
      <c r="U4" s="574" t="s">
        <v>114</v>
      </c>
      <c r="V4" s="946"/>
      <c r="W4" s="948"/>
      <c r="X4" s="568" t="s">
        <v>726</v>
      </c>
      <c r="Y4" s="568" t="s">
        <v>36</v>
      </c>
      <c r="Z4" s="574" t="s">
        <v>727</v>
      </c>
      <c r="AA4" s="574" t="s">
        <v>728</v>
      </c>
      <c r="AB4" s="960"/>
      <c r="AC4" s="960"/>
      <c r="AD4" s="574" t="s">
        <v>729</v>
      </c>
      <c r="AE4" s="85" t="s">
        <v>730</v>
      </c>
      <c r="AF4" s="951"/>
      <c r="AG4" s="953"/>
      <c r="AH4" s="927"/>
    </row>
    <row r="5" spans="1:34" ht="18.75" customHeight="1">
      <c r="A5" s="943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468.40000000000003</v>
      </c>
      <c r="H5" s="92">
        <f t="shared" ref="H5:H16" si="0">F5*G5</f>
        <v>17293.328000000001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1561.3333333333323</v>
      </c>
      <c r="O5" s="95">
        <f t="shared" ref="O5:O12" si="2">N5/M5</f>
        <v>130.11111111111103</v>
      </c>
      <c r="P5" s="97">
        <f t="shared" ref="P5:P12" si="3">M5-J5</f>
        <v>0</v>
      </c>
      <c r="Q5" s="98">
        <f t="shared" ref="Q5:Q12" si="4">O5-L5</f>
        <v>-36.555555555555628</v>
      </c>
      <c r="R5" s="572">
        <f t="shared" ref="R5:R12" si="5">O5/L5</f>
        <v>0.78066666666666618</v>
      </c>
      <c r="S5" s="912">
        <f>R17</f>
        <v>0.89231901062136254</v>
      </c>
      <c r="T5" s="101">
        <v>0.25</v>
      </c>
      <c r="U5" s="101">
        <v>0.26250000000000001</v>
      </c>
      <c r="V5" s="568">
        <v>5</v>
      </c>
      <c r="W5" s="565">
        <f>(U5-T5)*24*60</f>
        <v>18.000000000000014</v>
      </c>
      <c r="X5" s="568"/>
      <c r="Y5" s="568"/>
      <c r="Z5" s="102"/>
      <c r="AA5" s="102"/>
      <c r="AB5" s="897"/>
      <c r="AC5" s="897"/>
      <c r="AD5" s="103"/>
      <c r="AE5" s="103"/>
      <c r="AF5" s="97">
        <f t="shared" ref="AF5:AF70" si="6">N5-K5</f>
        <v>-438.66666666666765</v>
      </c>
      <c r="AG5" s="572">
        <f t="shared" ref="AG5:AG70" si="7">N5/K5</f>
        <v>0.78066666666666618</v>
      </c>
      <c r="AH5" s="912">
        <f>AG17</f>
        <v>0.89899764110246594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5478</v>
      </c>
      <c r="H6" s="92">
        <f t="shared" si="0"/>
        <v>207232.74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2314.6478873239439</v>
      </c>
      <c r="O6" s="95">
        <f t="shared" si="2"/>
        <v>115.7323943661972</v>
      </c>
      <c r="P6" s="97">
        <f t="shared" si="3"/>
        <v>0</v>
      </c>
      <c r="Q6" s="98">
        <f t="shared" si="4"/>
        <v>-4.2676056338028019</v>
      </c>
      <c r="R6" s="572">
        <f t="shared" si="5"/>
        <v>0.96443661971830996</v>
      </c>
      <c r="S6" s="912"/>
      <c r="T6" s="101">
        <v>0.26805555555555555</v>
      </c>
      <c r="U6" s="101">
        <v>0.36666666666666664</v>
      </c>
      <c r="V6" s="568">
        <v>8</v>
      </c>
      <c r="W6" s="565">
        <f t="shared" ref="W6:W17" si="8">(U6-T6)*24*60</f>
        <v>141.99999999999997</v>
      </c>
      <c r="X6" s="104"/>
      <c r="Y6" s="104"/>
      <c r="Z6" s="105"/>
      <c r="AA6" s="105"/>
      <c r="AB6" s="897"/>
      <c r="AC6" s="897"/>
      <c r="AD6" s="581"/>
      <c r="AE6" s="581"/>
      <c r="AF6" s="97">
        <f t="shared" si="6"/>
        <v>-85.352112676056095</v>
      </c>
      <c r="AG6" s="572">
        <f t="shared" si="7"/>
        <v>0.96443661971830996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2408</v>
      </c>
      <c r="H7" s="92">
        <f t="shared" si="0"/>
        <v>86423.12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2368.5245901639337</v>
      </c>
      <c r="O7" s="95">
        <f t="shared" si="2"/>
        <v>131.58469945355188</v>
      </c>
      <c r="P7" s="97">
        <f t="shared" si="3"/>
        <v>0</v>
      </c>
      <c r="Q7" s="98">
        <f t="shared" si="4"/>
        <v>-11.248633879781465</v>
      </c>
      <c r="R7" s="572">
        <f t="shared" si="5"/>
        <v>0.92124643724773769</v>
      </c>
      <c r="S7" s="912"/>
      <c r="T7" s="101">
        <v>0.38194444444444442</v>
      </c>
      <c r="U7" s="101">
        <v>0.42430555555555555</v>
      </c>
      <c r="V7" s="568">
        <v>22</v>
      </c>
      <c r="W7" s="565">
        <f t="shared" si="8"/>
        <v>61.000000000000021</v>
      </c>
      <c r="X7" s="104">
        <v>0.37083333333333335</v>
      </c>
      <c r="Y7" s="104">
        <v>0.38055555555555554</v>
      </c>
      <c r="Z7" s="105"/>
      <c r="AA7" s="105"/>
      <c r="AB7" s="897"/>
      <c r="AC7" s="897"/>
      <c r="AD7" s="581"/>
      <c r="AE7" s="581"/>
      <c r="AF7" s="97">
        <f t="shared" si="6"/>
        <v>-202.47540983606632</v>
      </c>
      <c r="AG7" s="572">
        <f t="shared" si="7"/>
        <v>0.92124643724773769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1174</v>
      </c>
      <c r="H8" s="92">
        <f t="shared" si="0"/>
        <v>33881.64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2348.0000000000023</v>
      </c>
      <c r="O8" s="95">
        <f t="shared" si="2"/>
        <v>138.11764705882365</v>
      </c>
      <c r="P8" s="97">
        <f t="shared" si="3"/>
        <v>0</v>
      </c>
      <c r="Q8" s="98">
        <f t="shared" si="4"/>
        <v>-13.117647058823422</v>
      </c>
      <c r="R8" s="572">
        <f t="shared" si="5"/>
        <v>0.91326332166472257</v>
      </c>
      <c r="S8" s="912"/>
      <c r="T8" s="101">
        <v>0.4284722222222222</v>
      </c>
      <c r="U8" s="101">
        <v>0.44930555555555551</v>
      </c>
      <c r="V8" s="568">
        <v>6</v>
      </c>
      <c r="W8" s="565">
        <f t="shared" si="8"/>
        <v>29.999999999999972</v>
      </c>
      <c r="X8" s="104"/>
      <c r="Y8" s="104"/>
      <c r="Z8" s="105"/>
      <c r="AA8" s="105"/>
      <c r="AB8" s="897"/>
      <c r="AC8" s="897"/>
      <c r="AD8" s="581"/>
      <c r="AE8" s="581"/>
      <c r="AF8" s="97">
        <f t="shared" si="6"/>
        <v>-222.99999999999773</v>
      </c>
      <c r="AG8" s="572">
        <f t="shared" si="7"/>
        <v>0.91326332166472279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918</v>
      </c>
      <c r="H9" s="92">
        <f t="shared" si="0"/>
        <v>33718.14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2295.0000000000009</v>
      </c>
      <c r="O9" s="95">
        <f t="shared" si="2"/>
        <v>127.50000000000006</v>
      </c>
      <c r="P9" s="97">
        <f t="shared" si="3"/>
        <v>0</v>
      </c>
      <c r="Q9" s="98">
        <f t="shared" si="4"/>
        <v>-15.333333333333286</v>
      </c>
      <c r="R9" s="572">
        <f t="shared" si="5"/>
        <v>0.89264877479579963</v>
      </c>
      <c r="S9" s="912"/>
      <c r="T9" s="101">
        <v>0.45416666666666661</v>
      </c>
      <c r="U9" s="101">
        <v>0.47083333333333327</v>
      </c>
      <c r="V9" s="568">
        <v>7</v>
      </c>
      <c r="W9" s="565">
        <f t="shared" si="8"/>
        <v>23.999999999999993</v>
      </c>
      <c r="X9" s="104"/>
      <c r="Y9" s="104"/>
      <c r="Z9" s="105"/>
      <c r="AA9" s="105"/>
      <c r="AB9" s="897"/>
      <c r="AC9" s="897"/>
      <c r="AD9" s="581"/>
      <c r="AE9" s="581"/>
      <c r="AF9" s="97">
        <f t="shared" si="6"/>
        <v>-275.99999999999909</v>
      </c>
      <c r="AG9" s="572">
        <f t="shared" si="7"/>
        <v>0.89264877479579963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2070</v>
      </c>
      <c r="H10" s="92">
        <f t="shared" si="0"/>
        <v>64397.7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2388.4615384615395</v>
      </c>
      <c r="O10" s="95">
        <f t="shared" si="2"/>
        <v>132.69230769230774</v>
      </c>
      <c r="P10" s="97">
        <f t="shared" si="3"/>
        <v>0</v>
      </c>
      <c r="Q10" s="98">
        <f t="shared" si="4"/>
        <v>-21.141025641025607</v>
      </c>
      <c r="R10" s="572">
        <f t="shared" si="5"/>
        <v>0.86257188099008275</v>
      </c>
      <c r="S10" s="913"/>
      <c r="T10" s="101">
        <v>0.51111111111111096</v>
      </c>
      <c r="U10" s="101">
        <v>0.54722222222222205</v>
      </c>
      <c r="V10" s="568">
        <v>5</v>
      </c>
      <c r="W10" s="565">
        <f t="shared" si="8"/>
        <v>51.999999999999972</v>
      </c>
      <c r="X10" s="104"/>
      <c r="Y10" s="104"/>
      <c r="Z10" s="105"/>
      <c r="AA10" s="105"/>
      <c r="AB10" s="897"/>
      <c r="AC10" s="897"/>
      <c r="AD10" s="581"/>
      <c r="AE10" s="581"/>
      <c r="AF10" s="97">
        <f>N10-K10</f>
        <v>-380.53846153846052</v>
      </c>
      <c r="AG10" s="572">
        <f>N10/K10</f>
        <v>0.86257188099008286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2797</v>
      </c>
      <c r="H11" s="92">
        <f t="shared" si="0"/>
        <v>107628.56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2542.7272727272757</v>
      </c>
      <c r="O11" s="95">
        <f t="shared" si="2"/>
        <v>133.82775119617241</v>
      </c>
      <c r="P11" s="97">
        <f t="shared" si="3"/>
        <v>0</v>
      </c>
      <c r="Q11" s="98">
        <f t="shared" si="4"/>
        <v>-11.909090909090736</v>
      </c>
      <c r="R11" s="572">
        <f t="shared" si="5"/>
        <v>0.91828359433993356</v>
      </c>
      <c r="S11" s="913"/>
      <c r="T11" s="101">
        <v>0.55208333333333315</v>
      </c>
      <c r="U11" s="101">
        <v>0.59791666666666643</v>
      </c>
      <c r="V11" s="568">
        <v>7</v>
      </c>
      <c r="W11" s="565">
        <f t="shared" si="8"/>
        <v>65.999999999999929</v>
      </c>
      <c r="X11" s="104"/>
      <c r="Y11" s="104"/>
      <c r="Z11" s="105"/>
      <c r="AA11" s="105"/>
      <c r="AB11" s="897"/>
      <c r="AC11" s="897"/>
      <c r="AD11" s="581"/>
      <c r="AE11" s="581"/>
      <c r="AF11" s="97">
        <f>N11-K11</f>
        <v>-226.2727272727243</v>
      </c>
      <c r="AG11" s="572">
        <f>N11/K11</f>
        <v>0.91828359433993345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3639</v>
      </c>
      <c r="H12" s="92">
        <f t="shared" si="0"/>
        <v>137554.19999999998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2538.8372093023249</v>
      </c>
      <c r="O12" s="95">
        <f t="shared" si="2"/>
        <v>126.94186046511625</v>
      </c>
      <c r="P12" s="97">
        <f t="shared" si="3"/>
        <v>0</v>
      </c>
      <c r="Q12" s="98">
        <f t="shared" si="4"/>
        <v>-11.508139534883739</v>
      </c>
      <c r="R12" s="572">
        <f t="shared" si="5"/>
        <v>0.91687873214240712</v>
      </c>
      <c r="S12" s="913"/>
      <c r="T12" s="101">
        <v>0.61249999999999971</v>
      </c>
      <c r="U12" s="101">
        <v>0.67222222222222194</v>
      </c>
      <c r="V12" s="568">
        <v>21</v>
      </c>
      <c r="W12" s="565">
        <f t="shared" si="8"/>
        <v>86.000000000000014</v>
      </c>
      <c r="X12" s="104">
        <v>0.60277777777777775</v>
      </c>
      <c r="Y12" s="104">
        <v>0.61111111111111105</v>
      </c>
      <c r="Z12" s="105"/>
      <c r="AA12" s="105"/>
      <c r="AB12" s="897"/>
      <c r="AC12" s="897"/>
      <c r="AD12" s="581"/>
      <c r="AE12" s="581"/>
      <c r="AF12" s="97">
        <f t="shared" si="6"/>
        <v>-230.16279069767506</v>
      </c>
      <c r="AG12" s="572">
        <f t="shared" si="7"/>
        <v>0.916878732142407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913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897"/>
      <c r="AC13" s="897"/>
      <c r="AD13" s="581"/>
      <c r="AE13" s="581"/>
      <c r="AF13" s="97">
        <f t="shared" si="6"/>
        <v>0</v>
      </c>
      <c r="AG13" s="572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913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897"/>
      <c r="AC14" s="897"/>
      <c r="AD14" s="581"/>
      <c r="AE14" s="581"/>
      <c r="AF14" s="97">
        <f t="shared" si="6"/>
        <v>0</v>
      </c>
      <c r="AG14" s="572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913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897"/>
      <c r="AC15" s="897"/>
      <c r="AD15" s="581"/>
      <c r="AE15" s="581"/>
      <c r="AF15" s="97">
        <f t="shared" si="6"/>
        <v>0</v>
      </c>
      <c r="AG15" s="572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913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897"/>
      <c r="AC16" s="897"/>
      <c r="AD16" s="581"/>
      <c r="AE16" s="581"/>
      <c r="AF16" s="97">
        <f t="shared" si="6"/>
        <v>0</v>
      </c>
      <c r="AG16" s="572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732</v>
      </c>
      <c r="D17" s="907" t="s">
        <v>733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2294.6914789140442</v>
      </c>
      <c r="O17" s="125">
        <f t="shared" si="9"/>
        <v>129.56347141791002</v>
      </c>
      <c r="P17" s="127">
        <f t="shared" ref="P17:P24" si="10">M17-J17</f>
        <v>0</v>
      </c>
      <c r="Q17" s="128">
        <f t="shared" ref="Q17:Q24" si="11">O17-L17</f>
        <v>-15.6351289432871</v>
      </c>
      <c r="R17" s="129">
        <f>O17/L17</f>
        <v>0.89231901062136254</v>
      </c>
      <c r="S17" s="913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0</v>
      </c>
      <c r="AF17" s="127">
        <f t="shared" si="6"/>
        <v>-257.80852108595582</v>
      </c>
      <c r="AG17" s="573">
        <f t="shared" si="7"/>
        <v>0.89899764110246594</v>
      </c>
      <c r="AH17" s="913"/>
    </row>
    <row r="18" spans="1:34" ht="19.2" customHeight="1">
      <c r="A18" s="895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258</v>
      </c>
      <c r="H18" s="140">
        <f t="shared" ref="H18:H29" si="12">F18*G18</f>
        <v>7095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1547.9999999999993</v>
      </c>
      <c r="O18" s="142">
        <f t="shared" ref="O18:O24" si="14">N18/M18</f>
        <v>128.99999999999994</v>
      </c>
      <c r="P18" s="105">
        <f t="shared" si="10"/>
        <v>0</v>
      </c>
      <c r="Q18" s="143">
        <f t="shared" si="11"/>
        <v>-37.666666666666714</v>
      </c>
      <c r="R18" s="575">
        <f t="shared" ref="R18:R24" si="15">O18/L18</f>
        <v>0.77399999999999969</v>
      </c>
      <c r="S18" s="896">
        <f>R30</f>
        <v>0.87231777473798178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897"/>
      <c r="AC18" s="897"/>
      <c r="AD18" s="581"/>
      <c r="AE18" s="581"/>
      <c r="AF18" s="147">
        <f t="shared" si="6"/>
        <v>-452.00000000000068</v>
      </c>
      <c r="AG18" s="148">
        <f t="shared" si="7"/>
        <v>0.77399999999999969</v>
      </c>
      <c r="AH18" s="938">
        <f>AG30</f>
        <v>0.87960714826324282</v>
      </c>
    </row>
    <row r="19" spans="1:34" ht="19.2" customHeight="1">
      <c r="A19" s="895"/>
      <c r="B19" s="579" t="s">
        <v>239</v>
      </c>
      <c r="C19" s="578"/>
      <c r="D19" s="137" t="s">
        <v>133</v>
      </c>
      <c r="E19" s="138"/>
      <c r="F19" s="90">
        <v>53.27</v>
      </c>
      <c r="G19" s="107">
        <v>957</v>
      </c>
      <c r="H19" s="140">
        <f t="shared" si="12"/>
        <v>50979.39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1305</v>
      </c>
      <c r="O19" s="153">
        <f t="shared" si="14"/>
        <v>76.764705882352942</v>
      </c>
      <c r="P19" s="105">
        <f t="shared" si="10"/>
        <v>0</v>
      </c>
      <c r="Q19" s="143">
        <f t="shared" si="11"/>
        <v>-15.294117647058826</v>
      </c>
      <c r="R19" s="575">
        <f t="shared" si="15"/>
        <v>0.83386581469648557</v>
      </c>
      <c r="S19" s="896"/>
      <c r="T19" s="101">
        <v>0.13611111111111113</v>
      </c>
      <c r="U19" s="101">
        <v>0.16666666666666669</v>
      </c>
      <c r="V19" s="581">
        <v>6</v>
      </c>
      <c r="W19" s="146">
        <f>(U19-T19)*24*60</f>
        <v>44</v>
      </c>
      <c r="X19" s="154"/>
      <c r="Y19" s="154"/>
      <c r="Z19" s="105"/>
      <c r="AA19" s="105"/>
      <c r="AB19" s="897"/>
      <c r="AC19" s="897"/>
      <c r="AD19" s="581"/>
      <c r="AE19" s="581"/>
      <c r="AF19" s="97">
        <f t="shared" si="6"/>
        <v>-260</v>
      </c>
      <c r="AG19" s="572">
        <f t="shared" si="7"/>
        <v>0.83386581469648557</v>
      </c>
      <c r="AH19" s="939"/>
    </row>
    <row r="20" spans="1:34" ht="19.2" customHeight="1">
      <c r="A20" s="895"/>
      <c r="B20" s="579" t="s">
        <v>239</v>
      </c>
      <c r="C20" s="108"/>
      <c r="D20" s="88" t="s">
        <v>134</v>
      </c>
      <c r="E20" s="138"/>
      <c r="F20" s="90">
        <v>49.91</v>
      </c>
      <c r="G20" s="107">
        <v>1270</v>
      </c>
      <c r="H20" s="140">
        <f t="shared" si="12"/>
        <v>63385.7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1437.7358490566035</v>
      </c>
      <c r="O20" s="153">
        <f t="shared" si="14"/>
        <v>84.572697003329608</v>
      </c>
      <c r="P20" s="105">
        <f t="shared" si="10"/>
        <v>0</v>
      </c>
      <c r="Q20" s="143">
        <f t="shared" si="11"/>
        <v>-7.4861265260821597</v>
      </c>
      <c r="R20" s="575">
        <f t="shared" si="15"/>
        <v>0.91868105371028963</v>
      </c>
      <c r="S20" s="896"/>
      <c r="T20" s="101">
        <v>0.17152777777777781</v>
      </c>
      <c r="U20" s="101">
        <v>0.20833333333333337</v>
      </c>
      <c r="V20" s="581">
        <v>7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897"/>
      <c r="AC20" s="897"/>
      <c r="AD20" s="581"/>
      <c r="AE20" s="581"/>
      <c r="AF20" s="147">
        <f t="shared" si="6"/>
        <v>-127.26415094339654</v>
      </c>
      <c r="AG20" s="148">
        <f t="shared" si="7"/>
        <v>0.91868105371028974</v>
      </c>
      <c r="AH20" s="939"/>
    </row>
    <row r="21" spans="1:34" ht="19.2" customHeight="1">
      <c r="A21" s="895"/>
      <c r="B21" s="579" t="s">
        <v>239</v>
      </c>
      <c r="C21" s="155"/>
      <c r="D21" s="156" t="s">
        <v>136</v>
      </c>
      <c r="E21" s="89"/>
      <c r="F21" s="90">
        <v>44.3</v>
      </c>
      <c r="G21" s="91">
        <v>949.5</v>
      </c>
      <c r="H21" s="140">
        <f t="shared" si="12"/>
        <v>42062.85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1424.2499999999993</v>
      </c>
      <c r="O21" s="153">
        <f t="shared" si="14"/>
        <v>79.124999999999957</v>
      </c>
      <c r="P21" s="105">
        <f t="shared" si="10"/>
        <v>0</v>
      </c>
      <c r="Q21" s="143">
        <f t="shared" si="11"/>
        <v>-7.8194444444444855</v>
      </c>
      <c r="R21" s="575">
        <f t="shared" si="15"/>
        <v>0.91006389776357777</v>
      </c>
      <c r="S21" s="896"/>
      <c r="T21" s="101">
        <v>0.22361111111111115</v>
      </c>
      <c r="U21" s="101">
        <v>0.25138888888888894</v>
      </c>
      <c r="V21" s="581">
        <v>22</v>
      </c>
      <c r="W21" s="146">
        <f t="shared" si="16"/>
        <v>40.000000000000014</v>
      </c>
      <c r="X21" s="154">
        <v>0.21249999999999999</v>
      </c>
      <c r="Y21" s="154">
        <v>0.22222222222222221</v>
      </c>
      <c r="Z21" s="105"/>
      <c r="AA21" s="105"/>
      <c r="AB21" s="897"/>
      <c r="AC21" s="897"/>
      <c r="AD21" s="581"/>
      <c r="AE21" s="581"/>
      <c r="AF21" s="97">
        <f t="shared" si="6"/>
        <v>-140.75000000000068</v>
      </c>
      <c r="AG21" s="572">
        <f t="shared" si="7"/>
        <v>0.91006389776357788</v>
      </c>
      <c r="AH21" s="940"/>
    </row>
    <row r="22" spans="1:34" ht="19.2" customHeight="1">
      <c r="A22" s="895"/>
      <c r="B22" s="579" t="s">
        <v>239</v>
      </c>
      <c r="C22" s="155"/>
      <c r="D22" s="88" t="s">
        <v>135</v>
      </c>
      <c r="E22" s="89"/>
      <c r="F22" s="90">
        <v>38.39</v>
      </c>
      <c r="G22" s="91">
        <v>2328</v>
      </c>
      <c r="H22" s="140">
        <f t="shared" si="12"/>
        <v>89371.92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1440.0000000000005</v>
      </c>
      <c r="O22" s="153">
        <f t="shared" si="14"/>
        <v>84.705882352941202</v>
      </c>
      <c r="P22" s="105">
        <f t="shared" si="10"/>
        <v>0</v>
      </c>
      <c r="Q22" s="143">
        <f t="shared" si="11"/>
        <v>-7.3529411764705657</v>
      </c>
      <c r="R22" s="575">
        <f t="shared" si="15"/>
        <v>0.92012779552715684</v>
      </c>
      <c r="S22" s="896"/>
      <c r="T22" s="101">
        <v>0.25555555555555559</v>
      </c>
      <c r="U22" s="101">
        <v>0.32291666666666669</v>
      </c>
      <c r="V22" s="581">
        <v>6</v>
      </c>
      <c r="W22" s="146">
        <f t="shared" si="16"/>
        <v>96.999999999999972</v>
      </c>
      <c r="X22" s="154"/>
      <c r="Y22" s="154"/>
      <c r="Z22" s="105"/>
      <c r="AA22" s="105"/>
      <c r="AB22" s="897"/>
      <c r="AC22" s="897"/>
      <c r="AD22" s="581"/>
      <c r="AE22" s="581"/>
      <c r="AF22" s="147">
        <f t="shared" si="6"/>
        <v>-124.99999999999955</v>
      </c>
      <c r="AG22" s="148">
        <f t="shared" si="7"/>
        <v>0.92012779552715684</v>
      </c>
      <c r="AH22" s="940"/>
    </row>
    <row r="23" spans="1:34" ht="19.2" customHeight="1">
      <c r="A23" s="895"/>
      <c r="B23" s="579" t="s">
        <v>239</v>
      </c>
      <c r="C23" s="155"/>
      <c r="D23" s="88" t="s">
        <v>137</v>
      </c>
      <c r="E23" s="89"/>
      <c r="F23" s="90">
        <v>49.91</v>
      </c>
      <c r="G23" s="91">
        <v>2797.2000000000003</v>
      </c>
      <c r="H23" s="140">
        <f t="shared" si="12"/>
        <v>139608.25200000001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1434.4615384615388</v>
      </c>
      <c r="O23" s="153">
        <f t="shared" si="14"/>
        <v>84.380090497737569</v>
      </c>
      <c r="P23" s="105">
        <f t="shared" si="10"/>
        <v>0</v>
      </c>
      <c r="Q23" s="143">
        <f t="shared" si="11"/>
        <v>-7.6787330316741986</v>
      </c>
      <c r="R23" s="575">
        <f t="shared" si="15"/>
        <v>0.91658884246743677</v>
      </c>
      <c r="S23" s="896"/>
      <c r="T23" s="101">
        <v>0.32777777777777778</v>
      </c>
      <c r="U23" s="101">
        <v>0.40902777777777777</v>
      </c>
      <c r="V23" s="581">
        <v>7</v>
      </c>
      <c r="W23" s="146">
        <f t="shared" si="16"/>
        <v>116.99999999999999</v>
      </c>
      <c r="X23" s="154"/>
      <c r="Y23" s="154"/>
      <c r="Z23" s="105"/>
      <c r="AA23" s="105"/>
      <c r="AB23" s="897"/>
      <c r="AC23" s="897"/>
      <c r="AD23" s="581"/>
      <c r="AE23" s="581"/>
      <c r="AF23" s="97">
        <f t="shared" si="6"/>
        <v>-130.53846153846121</v>
      </c>
      <c r="AG23" s="572">
        <f t="shared" si="7"/>
        <v>0.91658884246743688</v>
      </c>
      <c r="AH23" s="940"/>
    </row>
    <row r="24" spans="1:34" ht="19.2" customHeight="1">
      <c r="A24" s="895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1731</v>
      </c>
      <c r="H24" s="140">
        <f t="shared" si="12"/>
        <v>63579.63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2163.7500000000009</v>
      </c>
      <c r="O24" s="153">
        <f t="shared" si="14"/>
        <v>120.20833333333339</v>
      </c>
      <c r="P24" s="105">
        <f t="shared" si="10"/>
        <v>0</v>
      </c>
      <c r="Q24" s="143">
        <f t="shared" si="11"/>
        <v>-13.124999999999957</v>
      </c>
      <c r="R24" s="575">
        <f t="shared" si="15"/>
        <v>0.90156250000000038</v>
      </c>
      <c r="S24" s="896"/>
      <c r="T24" s="101">
        <v>0.44999999999999996</v>
      </c>
      <c r="U24" s="101">
        <v>0.48333333333333328</v>
      </c>
      <c r="V24" s="581">
        <v>6</v>
      </c>
      <c r="W24" s="146">
        <f t="shared" si="16"/>
        <v>47.999999999999986</v>
      </c>
      <c r="X24" s="154"/>
      <c r="Y24" s="154"/>
      <c r="Z24" s="105"/>
      <c r="AA24" s="105"/>
      <c r="AB24" s="897"/>
      <c r="AC24" s="897"/>
      <c r="AD24" s="581"/>
      <c r="AE24" s="581"/>
      <c r="AF24" s="147">
        <f t="shared" si="6"/>
        <v>-236.24999999999909</v>
      </c>
      <c r="AG24" s="148">
        <f t="shared" si="7"/>
        <v>0.90156250000000038</v>
      </c>
      <c r="AH24" s="940"/>
    </row>
    <row r="25" spans="1:34" ht="19.2" customHeight="1">
      <c r="A25" s="895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896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897"/>
      <c r="AC25" s="897"/>
      <c r="AD25" s="581"/>
      <c r="AE25" s="581"/>
      <c r="AF25" s="97">
        <f t="shared" si="6"/>
        <v>0</v>
      </c>
      <c r="AG25" s="572" t="e">
        <f t="shared" si="7"/>
        <v>#DIV/0!</v>
      </c>
      <c r="AH25" s="940"/>
    </row>
    <row r="26" spans="1:34" ht="19.2" customHeight="1">
      <c r="A26" s="895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896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897"/>
      <c r="AC26" s="897"/>
      <c r="AD26" s="581"/>
      <c r="AE26" s="581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896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897"/>
      <c r="AC27" s="897"/>
      <c r="AD27" s="581"/>
      <c r="AE27" s="581"/>
      <c r="AF27" s="97">
        <f t="shared" si="6"/>
        <v>0</v>
      </c>
      <c r="AG27" s="572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896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897"/>
      <c r="AC28" s="897"/>
      <c r="AD28" s="581"/>
      <c r="AE28" s="581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896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897"/>
      <c r="AC29" s="897"/>
      <c r="AD29" s="581"/>
      <c r="AE29" s="581"/>
      <c r="AF29" s="97">
        <f t="shared" si="6"/>
        <v>0</v>
      </c>
      <c r="AG29" s="572"/>
      <c r="AH29" s="940"/>
    </row>
    <row r="30" spans="1:34" ht="19.2" customHeight="1">
      <c r="A30" s="895"/>
      <c r="B30" s="159">
        <v>0</v>
      </c>
      <c r="C30" s="160" t="s">
        <v>735</v>
      </c>
      <c r="D30" s="942" t="s">
        <v>733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1536.1710553597347</v>
      </c>
      <c r="O30" s="164">
        <f t="shared" si="17"/>
        <v>94.10810129567065</v>
      </c>
      <c r="P30" s="105">
        <f t="shared" ref="P30:P36" si="18">M30-J30</f>
        <v>0</v>
      </c>
      <c r="Q30" s="143">
        <f t="shared" ref="Q30:Q36" si="19">O30-L30</f>
        <v>-13.774718498913856</v>
      </c>
      <c r="R30" s="165">
        <f t="shared" ref="R30:R36" si="20">O30/L30</f>
        <v>0.87231777473798178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-210.25751606883659</v>
      </c>
      <c r="AG30" s="169">
        <f t="shared" ref="AG30" si="21">N30/K30</f>
        <v>0.87960714826324282</v>
      </c>
      <c r="AH30" s="941"/>
    </row>
    <row r="31" spans="1:34" ht="19.2" customHeight="1">
      <c r="A31" s="932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1201.8500000000001</v>
      </c>
      <c r="H31" s="174">
        <f t="shared" ref="H31:H41" si="22">F31*G31</f>
        <v>31849.025000000005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1534.2765957446813</v>
      </c>
      <c r="O31" s="177">
        <f t="shared" ref="O31:O36" si="24">N31/M31</f>
        <v>127.85638297872345</v>
      </c>
      <c r="P31" s="178">
        <f t="shared" si="18"/>
        <v>0</v>
      </c>
      <c r="Q31" s="179">
        <f t="shared" si="19"/>
        <v>-38.810283687943212</v>
      </c>
      <c r="R31" s="576">
        <f t="shared" si="20"/>
        <v>0.76713829787234067</v>
      </c>
      <c r="S31" s="933">
        <f>R43</f>
        <v>0.88679677622118713</v>
      </c>
      <c r="T31" s="181">
        <v>0.125</v>
      </c>
      <c r="U31" s="181">
        <v>0.15763888888888888</v>
      </c>
      <c r="V31" s="182">
        <v>5</v>
      </c>
      <c r="W31" s="183">
        <f t="shared" ref="W31:W42" si="25">(U31-T31)*24*60</f>
        <v>46.999999999999993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-465.72340425531866</v>
      </c>
      <c r="AG31" s="184">
        <f t="shared" si="7"/>
        <v>0.76713829787234067</v>
      </c>
      <c r="AH31" s="911">
        <f>AG43</f>
        <v>0.88896072270441862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2184</v>
      </c>
      <c r="H32" s="140">
        <f t="shared" si="22"/>
        <v>74758.319999999992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2113.5483870967751</v>
      </c>
      <c r="O32" s="95">
        <f t="shared" si="24"/>
        <v>162.58064516129039</v>
      </c>
      <c r="P32" s="178">
        <f t="shared" si="18"/>
        <v>0</v>
      </c>
      <c r="Q32" s="98">
        <f t="shared" si="19"/>
        <v>-10.496277915632675</v>
      </c>
      <c r="R32" s="572">
        <f t="shared" si="20"/>
        <v>0.93935483870967784</v>
      </c>
      <c r="S32" s="896"/>
      <c r="T32" s="101">
        <v>0.16250000000000001</v>
      </c>
      <c r="U32" s="101">
        <v>0.20555555555555555</v>
      </c>
      <c r="V32" s="182">
        <v>7</v>
      </c>
      <c r="W32" s="146">
        <f t="shared" si="25"/>
        <v>61.999999999999979</v>
      </c>
      <c r="X32" s="188"/>
      <c r="Y32" s="188"/>
      <c r="Z32" s="189"/>
      <c r="AA32" s="189"/>
      <c r="AB32" s="897"/>
      <c r="AC32" s="897"/>
      <c r="AD32" s="581"/>
      <c r="AE32" s="581"/>
      <c r="AF32" s="97">
        <f t="shared" si="6"/>
        <v>-136.45161290322494</v>
      </c>
      <c r="AG32" s="572">
        <f t="shared" si="7"/>
        <v>0.93935483870967784</v>
      </c>
      <c r="AH32" s="912"/>
    </row>
    <row r="33" spans="1:34" ht="19.2" customHeight="1">
      <c r="A33" s="925"/>
      <c r="B33" s="186" t="s">
        <v>240</v>
      </c>
      <c r="C33" s="581"/>
      <c r="D33" s="88" t="s">
        <v>144</v>
      </c>
      <c r="E33" s="138"/>
      <c r="F33" s="90">
        <v>35.83</v>
      </c>
      <c r="G33" s="173">
        <v>4692</v>
      </c>
      <c r="H33" s="140">
        <f t="shared" si="22"/>
        <v>168114.36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2069.9999999999991</v>
      </c>
      <c r="O33" s="95">
        <f t="shared" si="24"/>
        <v>188.1818181818181</v>
      </c>
      <c r="P33" s="178">
        <f t="shared" si="18"/>
        <v>0</v>
      </c>
      <c r="Q33" s="98">
        <f t="shared" si="19"/>
        <v>-16.363636363636431</v>
      </c>
      <c r="R33" s="572">
        <f t="shared" si="20"/>
        <v>0.91999999999999971</v>
      </c>
      <c r="S33" s="896"/>
      <c r="T33" s="101">
        <v>0.20972222222222223</v>
      </c>
      <c r="U33" s="101">
        <v>0.3041666666666667</v>
      </c>
      <c r="V33" s="182">
        <v>6</v>
      </c>
      <c r="W33" s="146">
        <f t="shared" si="25"/>
        <v>136.00000000000006</v>
      </c>
      <c r="X33" s="188"/>
      <c r="Y33" s="188"/>
      <c r="Z33" s="189"/>
      <c r="AA33" s="189"/>
      <c r="AB33" s="897"/>
      <c r="AC33" s="897"/>
      <c r="AD33" s="581">
        <v>1</v>
      </c>
      <c r="AE33" s="581"/>
      <c r="AF33" s="97">
        <f t="shared" si="6"/>
        <v>-180.00000000000091</v>
      </c>
      <c r="AG33" s="190">
        <f t="shared" si="7"/>
        <v>0.9199999999999996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1350.6499999999999</v>
      </c>
      <c r="H34" s="140">
        <f t="shared" si="22"/>
        <v>58267.040999999997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1373.542372881355</v>
      </c>
      <c r="O34" s="95">
        <f t="shared" si="24"/>
        <v>80.796610169491473</v>
      </c>
      <c r="P34" s="178">
        <f t="shared" si="18"/>
        <v>0</v>
      </c>
      <c r="Q34" s="98">
        <f t="shared" si="19"/>
        <v>-7.4386839481555853</v>
      </c>
      <c r="R34" s="572">
        <f t="shared" si="20"/>
        <v>0.91569491525423674</v>
      </c>
      <c r="S34" s="896"/>
      <c r="T34" s="101">
        <v>0.32013888888888892</v>
      </c>
      <c r="U34" s="101">
        <v>0.36111111111111116</v>
      </c>
      <c r="V34" s="193">
        <v>23</v>
      </c>
      <c r="W34" s="146">
        <f t="shared" si="25"/>
        <v>59.000000000000028</v>
      </c>
      <c r="X34" s="188">
        <v>0.30833333333333335</v>
      </c>
      <c r="Y34" s="188">
        <v>0.31944444444444448</v>
      </c>
      <c r="Z34" s="189"/>
      <c r="AA34" s="189"/>
      <c r="AB34" s="897"/>
      <c r="AC34" s="897"/>
      <c r="AD34" s="581"/>
      <c r="AE34" s="581"/>
      <c r="AF34" s="97">
        <f t="shared" si="6"/>
        <v>-126.45762711864495</v>
      </c>
      <c r="AG34" s="190">
        <f t="shared" si="7"/>
        <v>0.91569491525423674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2404.7999999999997</v>
      </c>
      <c r="H35" s="140">
        <f t="shared" si="22"/>
        <v>119085.696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1428.5940594059409</v>
      </c>
      <c r="O35" s="95">
        <f t="shared" si="24"/>
        <v>79.36633663366338</v>
      </c>
      <c r="P35" s="178">
        <f t="shared" si="18"/>
        <v>0</v>
      </c>
      <c r="Q35" s="98">
        <f t="shared" si="19"/>
        <v>-7.5781078107810629</v>
      </c>
      <c r="R35" s="572">
        <f t="shared" si="20"/>
        <v>0.91283965457248617</v>
      </c>
      <c r="S35" s="896"/>
      <c r="T35" s="101">
        <v>0.36458333333333337</v>
      </c>
      <c r="U35" s="101">
        <v>0.43472222222222223</v>
      </c>
      <c r="V35" s="173">
        <v>5</v>
      </c>
      <c r="W35" s="146">
        <f t="shared" si="25"/>
        <v>100.99999999999996</v>
      </c>
      <c r="X35" s="188"/>
      <c r="Y35" s="188"/>
      <c r="Z35" s="189"/>
      <c r="AA35" s="189"/>
      <c r="AB35" s="897"/>
      <c r="AC35" s="897"/>
      <c r="AD35" s="581"/>
      <c r="AE35" s="581"/>
      <c r="AF35" s="178">
        <f t="shared" si="6"/>
        <v>-136.40594059405908</v>
      </c>
      <c r="AG35" s="184">
        <f t="shared" si="7"/>
        <v>0.91283965457248617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1603.2</v>
      </c>
      <c r="H36" s="140">
        <f t="shared" si="22"/>
        <v>79390.464000000007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1374.1714285714272</v>
      </c>
      <c r="O36" s="95">
        <f t="shared" si="24"/>
        <v>76.342857142857071</v>
      </c>
      <c r="P36" s="178">
        <f t="shared" si="18"/>
        <v>0</v>
      </c>
      <c r="Q36" s="98">
        <f t="shared" si="19"/>
        <v>-10.601587301587372</v>
      </c>
      <c r="R36" s="572">
        <f t="shared" si="20"/>
        <v>0.87806481058877139</v>
      </c>
      <c r="S36" s="896"/>
      <c r="T36" s="101">
        <v>0.47638888888888886</v>
      </c>
      <c r="U36" s="101">
        <v>0.52500000000000002</v>
      </c>
      <c r="V36" s="173">
        <v>7</v>
      </c>
      <c r="W36" s="146">
        <f t="shared" si="25"/>
        <v>70.000000000000071</v>
      </c>
      <c r="X36" s="188"/>
      <c r="Y36" s="188"/>
      <c r="Z36" s="189"/>
      <c r="AA36" s="189"/>
      <c r="AB36" s="897"/>
      <c r="AC36" s="897"/>
      <c r="AD36" s="581"/>
      <c r="AE36" s="581"/>
      <c r="AF36" s="97">
        <f t="shared" si="6"/>
        <v>-190.82857142857279</v>
      </c>
      <c r="AG36" s="572">
        <f t="shared" si="7"/>
        <v>0.87806481058877139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581"/>
      <c r="AE37" s="581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896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897"/>
      <c r="AC38" s="897"/>
      <c r="AD38" s="581"/>
      <c r="AE38" s="581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896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897"/>
      <c r="AC39" s="897"/>
      <c r="AD39" s="581"/>
      <c r="AE39" s="581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896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897"/>
      <c r="AC40" s="897"/>
      <c r="AD40" s="581"/>
      <c r="AE40" s="581"/>
      <c r="AF40" s="97">
        <f t="shared" si="6"/>
        <v>0</v>
      </c>
      <c r="AG40" s="572" t="e">
        <f t="shared" si="7"/>
        <v>#DIV/0!</v>
      </c>
      <c r="AH40" s="913"/>
    </row>
    <row r="41" spans="1:34" ht="19.2" customHeight="1">
      <c r="A41" s="925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896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897"/>
      <c r="AC41" s="897"/>
      <c r="AD41" s="581"/>
      <c r="AE41" s="581"/>
      <c r="AF41" s="97"/>
      <c r="AG41" s="200"/>
      <c r="AH41" s="913"/>
    </row>
    <row r="42" spans="1:34" ht="19.2" customHeight="1">
      <c r="A42" s="925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896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897"/>
      <c r="AC42" s="897"/>
      <c r="AD42" s="581"/>
      <c r="AE42" s="581"/>
      <c r="AF42" s="97"/>
      <c r="AG42" s="200"/>
      <c r="AH42" s="913"/>
    </row>
    <row r="43" spans="1:34" ht="19.2" customHeight="1">
      <c r="A43" s="925"/>
      <c r="B43" s="186">
        <v>0</v>
      </c>
      <c r="C43" s="160" t="s">
        <v>737</v>
      </c>
      <c r="D43" s="893" t="s">
        <v>733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1649.0221406166966</v>
      </c>
      <c r="O43" s="164">
        <f t="shared" si="26"/>
        <v>119.18744171130732</v>
      </c>
      <c r="P43" s="105">
        <f>M43-J43</f>
        <v>0</v>
      </c>
      <c r="Q43" s="143">
        <f>N43-K43</f>
        <v>-205.97785938330344</v>
      </c>
      <c r="R43" s="165">
        <f t="shared" ref="R43:R51" si="27">O43/L43</f>
        <v>0.88679677622118713</v>
      </c>
      <c r="S43" s="896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28">N43-K43</f>
        <v>-205.97785938330344</v>
      </c>
      <c r="AG43" s="573">
        <f t="shared" si="7"/>
        <v>0.88896072270441862</v>
      </c>
      <c r="AH43" s="913"/>
    </row>
    <row r="44" spans="1:34" s="215" customFormat="1" ht="19.2" customHeight="1">
      <c r="A44" s="935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1331</v>
      </c>
      <c r="H44" s="92">
        <f>F44*G44</f>
        <v>32915.629999999997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2101.5789473684217</v>
      </c>
      <c r="O44" s="208">
        <f t="shared" ref="O44:O51" si="30">N44/M44</f>
        <v>420.31578947368433</v>
      </c>
      <c r="P44" s="102">
        <f t="shared" ref="P44:P51" si="31">M44-J44</f>
        <v>1</v>
      </c>
      <c r="Q44" s="209">
        <f t="shared" ref="Q44:Q51" si="32">O44-L44</f>
        <v>-79.684210526315667</v>
      </c>
      <c r="R44" s="210">
        <f t="shared" si="27"/>
        <v>0.84063157894736862</v>
      </c>
      <c r="S44" s="912">
        <f>R56</f>
        <v>0.90450633000993774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897"/>
      <c r="AC44" s="897"/>
      <c r="AD44" s="581"/>
      <c r="AE44" s="581"/>
      <c r="AF44" s="212">
        <f t="shared" si="28"/>
        <v>101.57894736842172</v>
      </c>
      <c r="AG44" s="577">
        <f t="shared" si="7"/>
        <v>1.0507894736842109</v>
      </c>
      <c r="AH44" s="929">
        <f>AG56</f>
        <v>0.9793422801060031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1302</v>
      </c>
      <c r="H45" s="92">
        <f>F45*G45</f>
        <v>32198.46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2111.3513513513522</v>
      </c>
      <c r="O45" s="208">
        <f t="shared" si="30"/>
        <v>422.27027027027043</v>
      </c>
      <c r="P45" s="102">
        <f t="shared" si="31"/>
        <v>1</v>
      </c>
      <c r="Q45" s="209">
        <f t="shared" si="32"/>
        <v>-77.72972972972957</v>
      </c>
      <c r="R45" s="210">
        <f t="shared" si="27"/>
        <v>0.84454054054054084</v>
      </c>
      <c r="S45" s="912"/>
      <c r="T45" s="101">
        <v>0.15486111111111109</v>
      </c>
      <c r="U45" s="101">
        <v>0.18055555555555552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897"/>
      <c r="AC45" s="897"/>
      <c r="AD45" s="581"/>
      <c r="AE45" s="581"/>
      <c r="AF45" s="212">
        <f t="shared" si="28"/>
        <v>111.35135135135215</v>
      </c>
      <c r="AG45" s="577">
        <f t="shared" si="7"/>
        <v>1.055675675675676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1138</v>
      </c>
      <c r="H46" s="92">
        <f t="shared" ref="H46:H55" si="34">F46*G46</f>
        <v>35767.339999999997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1484.3478260869565</v>
      </c>
      <c r="O46" s="208">
        <f t="shared" si="30"/>
        <v>212.04968944099377</v>
      </c>
      <c r="P46" s="102">
        <f t="shared" si="31"/>
        <v>0</v>
      </c>
      <c r="Q46" s="209">
        <f t="shared" si="32"/>
        <v>-2.2360248447205038</v>
      </c>
      <c r="R46" s="210">
        <f t="shared" si="27"/>
        <v>0.98956521739130432</v>
      </c>
      <c r="S46" s="912"/>
      <c r="T46" s="101">
        <v>0.1847222222222222</v>
      </c>
      <c r="U46" s="101">
        <v>0.21666666666666665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897"/>
      <c r="AC46" s="897"/>
      <c r="AD46" s="581"/>
      <c r="AE46" s="581"/>
      <c r="AF46" s="212">
        <f t="shared" si="28"/>
        <v>-15.652173913043498</v>
      </c>
      <c r="AG46" s="577">
        <f t="shared" si="7"/>
        <v>0.98956521739130432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862</v>
      </c>
      <c r="H47" s="92">
        <f t="shared" si="34"/>
        <v>24360.120000000003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1477.714285714286</v>
      </c>
      <c r="O47" s="208">
        <f t="shared" si="30"/>
        <v>211.10204081632656</v>
      </c>
      <c r="P47" s="102">
        <f t="shared" si="31"/>
        <v>0</v>
      </c>
      <c r="Q47" s="209">
        <f t="shared" si="32"/>
        <v>-3.1836734693877133</v>
      </c>
      <c r="R47" s="210">
        <f t="shared" si="27"/>
        <v>0.98514285714285732</v>
      </c>
      <c r="S47" s="912"/>
      <c r="T47" s="101">
        <v>0.23402777777777775</v>
      </c>
      <c r="U47" s="101">
        <v>0.2583333333333333</v>
      </c>
      <c r="V47" s="193">
        <v>25</v>
      </c>
      <c r="W47" s="211">
        <f t="shared" si="33"/>
        <v>34.999999999999993</v>
      </c>
      <c r="X47" s="188">
        <v>0.22083333333333333</v>
      </c>
      <c r="Y47" s="188">
        <v>0.23333333333333331</v>
      </c>
      <c r="Z47" s="189"/>
      <c r="AA47" s="189"/>
      <c r="AB47" s="897"/>
      <c r="AC47" s="897"/>
      <c r="AD47" s="581"/>
      <c r="AE47" s="581"/>
      <c r="AF47" s="212">
        <f t="shared" si="28"/>
        <v>-22.285714285713993</v>
      </c>
      <c r="AG47" s="577">
        <f t="shared" si="7"/>
        <v>0.98514285714285732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449</v>
      </c>
      <c r="H48" s="92">
        <f t="shared" si="34"/>
        <v>12783.029999999999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1224.5454545454545</v>
      </c>
      <c r="O48" s="208">
        <f t="shared" si="30"/>
        <v>174.93506493506493</v>
      </c>
      <c r="P48" s="102">
        <f t="shared" si="31"/>
        <v>0</v>
      </c>
      <c r="Q48" s="209">
        <f t="shared" si="32"/>
        <v>-39.350649350649348</v>
      </c>
      <c r="R48" s="210">
        <f t="shared" si="27"/>
        <v>0.8163636363636364</v>
      </c>
      <c r="S48" s="912"/>
      <c r="T48" s="101">
        <v>0.26249999999999996</v>
      </c>
      <c r="U48" s="101">
        <v>0.27777777777777773</v>
      </c>
      <c r="V48" s="173">
        <v>6</v>
      </c>
      <c r="W48" s="211">
        <f t="shared" si="33"/>
        <v>22</v>
      </c>
      <c r="X48" s="188"/>
      <c r="Y48" s="188"/>
      <c r="Z48" s="189"/>
      <c r="AA48" s="189"/>
      <c r="AB48" s="897"/>
      <c r="AC48" s="897"/>
      <c r="AD48" s="581"/>
      <c r="AE48" s="581"/>
      <c r="AF48" s="212">
        <f t="shared" si="28"/>
        <v>-275.4545454545455</v>
      </c>
      <c r="AG48" s="577">
        <f t="shared" si="7"/>
        <v>0.81636363636363629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1087</v>
      </c>
      <c r="H49" s="92">
        <f t="shared" si="34"/>
        <v>12891.82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1482.2727272727273</v>
      </c>
      <c r="O49" s="208">
        <f t="shared" si="30"/>
        <v>247.04545454545453</v>
      </c>
      <c r="P49" s="102">
        <f t="shared" si="31"/>
        <v>0</v>
      </c>
      <c r="Q49" s="209">
        <f t="shared" si="32"/>
        <v>-25.621212121212153</v>
      </c>
      <c r="R49" s="210">
        <f t="shared" si="27"/>
        <v>0.90603467437208263</v>
      </c>
      <c r="S49" s="912"/>
      <c r="T49" s="101">
        <v>0.28263888888888883</v>
      </c>
      <c r="U49" s="101">
        <v>0.31319444444444439</v>
      </c>
      <c r="V49" s="173">
        <v>7</v>
      </c>
      <c r="W49" s="211">
        <f t="shared" si="33"/>
        <v>44</v>
      </c>
      <c r="X49" s="218"/>
      <c r="Y49" s="218"/>
      <c r="Z49" s="219"/>
      <c r="AA49" s="189"/>
      <c r="AB49" s="897"/>
      <c r="AC49" s="897"/>
      <c r="AD49" s="581"/>
      <c r="AE49" s="581"/>
      <c r="AF49" s="212">
        <f t="shared" si="28"/>
        <v>-153.72727272727275</v>
      </c>
      <c r="AG49" s="577">
        <f t="shared" si="7"/>
        <v>0.90603467437208263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3227.0699999999997</v>
      </c>
      <c r="H50" s="92">
        <f t="shared" si="34"/>
        <v>32561.136299999998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1489.4169230769226</v>
      </c>
      <c r="O50" s="208">
        <f t="shared" si="30"/>
        <v>248.23615384615377</v>
      </c>
      <c r="P50" s="102">
        <f t="shared" si="31"/>
        <v>0</v>
      </c>
      <c r="Q50" s="209">
        <f t="shared" si="32"/>
        <v>-1.7638461538462309</v>
      </c>
      <c r="R50" s="210">
        <f t="shared" si="27"/>
        <v>0.99294461538461509</v>
      </c>
      <c r="S50" s="912"/>
      <c r="T50" s="101">
        <v>0.32708333333333328</v>
      </c>
      <c r="U50" s="101">
        <v>0.41736111111111107</v>
      </c>
      <c r="V50" s="173">
        <v>20</v>
      </c>
      <c r="W50" s="211">
        <f t="shared" si="33"/>
        <v>130.00000000000003</v>
      </c>
      <c r="X50" s="218">
        <v>0.31805555555555554</v>
      </c>
      <c r="Y50" s="218">
        <v>0.3263888888888889</v>
      </c>
      <c r="Z50" s="219"/>
      <c r="AA50" s="219"/>
      <c r="AB50" s="897"/>
      <c r="AC50" s="897"/>
      <c r="AD50" s="581"/>
      <c r="AE50" s="581"/>
      <c r="AF50" s="212">
        <f t="shared" si="28"/>
        <v>-10.583076923077442</v>
      </c>
      <c r="AG50" s="577">
        <f t="shared" si="7"/>
        <v>0.99294461538461509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3534.4100000000003</v>
      </c>
      <c r="H51" s="92">
        <f t="shared" si="34"/>
        <v>35662.196900000003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1493.4126760563383</v>
      </c>
      <c r="O51" s="208">
        <f t="shared" si="30"/>
        <v>248.90211267605639</v>
      </c>
      <c r="P51" s="102">
        <f t="shared" si="31"/>
        <v>0</v>
      </c>
      <c r="Q51" s="209">
        <f t="shared" si="32"/>
        <v>-1.0978873239436098</v>
      </c>
      <c r="R51" s="210">
        <f t="shared" si="27"/>
        <v>0.99560845070422554</v>
      </c>
      <c r="S51" s="912"/>
      <c r="T51" s="198">
        <v>0.45763888888888882</v>
      </c>
      <c r="U51" s="198">
        <v>0.55624999999999991</v>
      </c>
      <c r="V51" s="173">
        <v>5</v>
      </c>
      <c r="W51" s="211">
        <f t="shared" si="33"/>
        <v>141.99999999999997</v>
      </c>
      <c r="X51" s="218"/>
      <c r="Y51" s="218"/>
      <c r="Z51" s="219"/>
      <c r="AA51" s="219"/>
      <c r="AB51" s="897"/>
      <c r="AC51" s="897"/>
      <c r="AD51" s="581"/>
      <c r="AE51" s="581"/>
      <c r="AF51" s="212">
        <f t="shared" si="28"/>
        <v>-6.5873239436616586</v>
      </c>
      <c r="AG51" s="577">
        <f t="shared" si="7"/>
        <v>0.99560845070422554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581"/>
      <c r="AE52" s="581"/>
      <c r="AF52" s="212">
        <f t="shared" si="28"/>
        <v>0</v>
      </c>
      <c r="AG52" s="577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581"/>
      <c r="AE53" s="581"/>
      <c r="AF53" s="212">
        <f t="shared" si="28"/>
        <v>0</v>
      </c>
      <c r="AG53" s="577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581"/>
      <c r="AE54" s="581"/>
      <c r="AF54" s="212">
        <f t="shared" si="28"/>
        <v>0</v>
      </c>
      <c r="AG54" s="577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581"/>
      <c r="AE55" s="581"/>
      <c r="AF55" s="212"/>
      <c r="AG55" s="577"/>
      <c r="AH55" s="929"/>
    </row>
    <row r="56" spans="1:34" ht="19.2" customHeight="1">
      <c r="A56" s="937"/>
      <c r="B56" s="223">
        <v>0</v>
      </c>
      <c r="C56" s="224" t="s">
        <v>739</v>
      </c>
      <c r="D56" s="934" t="s">
        <v>733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1608.0800239340572</v>
      </c>
      <c r="O56" s="164">
        <f t="shared" si="35"/>
        <v>273.10707200050058</v>
      </c>
      <c r="P56" s="225">
        <f>M56-J56</f>
        <v>0.25</v>
      </c>
      <c r="Q56" s="179">
        <f>N56-K56</f>
        <v>-33.919976065942819</v>
      </c>
      <c r="R56" s="226">
        <f t="shared" ref="R56:R61" si="36">O56/L56</f>
        <v>0.90450633000993774</v>
      </c>
      <c r="S56" s="912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-33.919976065942819</v>
      </c>
      <c r="AG56" s="575">
        <f>N56/K56</f>
        <v>0.9793422801060031</v>
      </c>
      <c r="AH56" s="929"/>
    </row>
    <row r="57" spans="1:34" ht="19.2" customHeight="1">
      <c r="A57" s="924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2996</v>
      </c>
      <c r="H57" s="140">
        <f t="shared" ref="H57:H66" si="37">F57*G57</f>
        <v>83528.479999999996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1449.6774193548388</v>
      </c>
      <c r="O57" s="142">
        <f t="shared" ref="O57:O61" si="39">N57/M57</f>
        <v>207.09677419354838</v>
      </c>
      <c r="P57" s="231">
        <f t="shared" ref="P57:P61" si="40">M57-J57</f>
        <v>0</v>
      </c>
      <c r="Q57" s="98">
        <f t="shared" ref="Q57:Q61" si="41">O57-L57</f>
        <v>-7.1889400921658932</v>
      </c>
      <c r="R57" s="572">
        <f t="shared" si="36"/>
        <v>0.96645161290322579</v>
      </c>
      <c r="S57" s="912">
        <f>R69</f>
        <v>0.98758365539759962</v>
      </c>
      <c r="T57" s="232">
        <v>0.125</v>
      </c>
      <c r="U57" s="232">
        <v>0.21111111111111111</v>
      </c>
      <c r="V57" s="568">
        <v>5</v>
      </c>
      <c r="W57" s="565">
        <f>(U57-T57)*24*60</f>
        <v>123.99999999999999</v>
      </c>
      <c r="X57" s="104"/>
      <c r="Y57" s="104"/>
      <c r="Z57" s="105"/>
      <c r="AA57" s="105"/>
      <c r="AB57" s="897"/>
      <c r="AC57" s="897"/>
      <c r="AD57" s="581"/>
      <c r="AE57" s="581"/>
      <c r="AF57" s="97">
        <f t="shared" si="6"/>
        <v>-50.322580645161224</v>
      </c>
      <c r="AG57" s="576">
        <f t="shared" si="7"/>
        <v>0.9664516129032259</v>
      </c>
      <c r="AH57" s="911">
        <f>AG69</f>
        <v>0.98677359649678975</v>
      </c>
    </row>
    <row r="58" spans="1:34" ht="19.2" customHeight="1">
      <c r="A58" s="925"/>
      <c r="B58" s="186" t="s">
        <v>238</v>
      </c>
      <c r="C58" s="581"/>
      <c r="D58" s="88" t="s">
        <v>158</v>
      </c>
      <c r="E58" s="89"/>
      <c r="F58" s="90">
        <v>28</v>
      </c>
      <c r="G58" s="91">
        <v>2696</v>
      </c>
      <c r="H58" s="92">
        <f t="shared" si="37"/>
        <v>75488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1470.545454545454</v>
      </c>
      <c r="O58" s="95">
        <f t="shared" si="39"/>
        <v>210.07792207792201</v>
      </c>
      <c r="P58" s="231">
        <f t="shared" si="40"/>
        <v>0</v>
      </c>
      <c r="Q58" s="98">
        <f t="shared" si="41"/>
        <v>-4.2077922077922665</v>
      </c>
      <c r="R58" s="572">
        <f t="shared" si="36"/>
        <v>0.9803636363636361</v>
      </c>
      <c r="S58" s="912"/>
      <c r="T58" s="232">
        <v>0.22500000000000001</v>
      </c>
      <c r="U58" s="232">
        <v>0.30138888888888893</v>
      </c>
      <c r="V58" s="568">
        <v>20</v>
      </c>
      <c r="W58" s="565">
        <f>(U58-T58)*24*60</f>
        <v>110.00000000000004</v>
      </c>
      <c r="X58" s="104">
        <v>0.21527777777777779</v>
      </c>
      <c r="Y58" s="104">
        <v>0.22361111111111109</v>
      </c>
      <c r="Z58" s="105"/>
      <c r="AA58" s="105"/>
      <c r="AB58" s="930"/>
      <c r="AC58" s="931"/>
      <c r="AD58" s="581"/>
      <c r="AE58" s="581"/>
      <c r="AF58" s="97">
        <f t="shared" si="6"/>
        <v>-29.454545454545951</v>
      </c>
      <c r="AG58" s="572">
        <f t="shared" si="7"/>
        <v>0.98036363636363599</v>
      </c>
      <c r="AH58" s="912"/>
    </row>
    <row r="59" spans="1:34" ht="19.2" customHeight="1">
      <c r="A59" s="925"/>
      <c r="B59" s="186" t="s">
        <v>241</v>
      </c>
      <c r="C59" s="581"/>
      <c r="D59" s="88" t="s">
        <v>154</v>
      </c>
      <c r="E59" s="89"/>
      <c r="F59" s="90">
        <v>10.09</v>
      </c>
      <c r="G59" s="91">
        <v>3688.08</v>
      </c>
      <c r="H59" s="92">
        <f t="shared" si="37"/>
        <v>37212.727200000001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1495.1675675675672</v>
      </c>
      <c r="O59" s="95">
        <f t="shared" si="39"/>
        <v>249.19459459459452</v>
      </c>
      <c r="P59" s="231">
        <f t="shared" si="40"/>
        <v>0</v>
      </c>
      <c r="Q59" s="98">
        <f t="shared" si="41"/>
        <v>-0.80540540540548022</v>
      </c>
      <c r="R59" s="572">
        <f t="shared" si="36"/>
        <v>0.99677837837837813</v>
      </c>
      <c r="S59" s="912"/>
      <c r="T59" s="232">
        <v>0.31527777777777782</v>
      </c>
      <c r="U59" s="232">
        <v>0.41805555555555562</v>
      </c>
      <c r="V59" s="182">
        <v>20</v>
      </c>
      <c r="W59" s="565">
        <f t="shared" ref="W59:W69" si="42">(U59-T59)*24*60</f>
        <v>148.00000000000003</v>
      </c>
      <c r="X59" s="104">
        <v>0.30555555555555552</v>
      </c>
      <c r="Y59" s="104">
        <v>0.31388888888888888</v>
      </c>
      <c r="Z59" s="105"/>
      <c r="AA59" s="105"/>
      <c r="AB59" s="897"/>
      <c r="AC59" s="897"/>
      <c r="AD59" s="581"/>
      <c r="AE59" s="581"/>
      <c r="AF59" s="97">
        <f t="shared" si="6"/>
        <v>-4.8324324324328245</v>
      </c>
      <c r="AG59" s="572">
        <f t="shared" si="7"/>
        <v>0.99677837837837813</v>
      </c>
      <c r="AH59" s="912"/>
    </row>
    <row r="60" spans="1:34" ht="19.2" customHeight="1">
      <c r="A60" s="925"/>
      <c r="B60" s="186" t="s">
        <v>241</v>
      </c>
      <c r="C60" s="581"/>
      <c r="D60" s="88" t="s">
        <v>154</v>
      </c>
      <c r="E60" s="89"/>
      <c r="F60" s="90">
        <v>10.09</v>
      </c>
      <c r="G60" s="91">
        <v>3073.4</v>
      </c>
      <c r="H60" s="92">
        <f t="shared" si="37"/>
        <v>31010.606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1487.1290322580642</v>
      </c>
      <c r="O60" s="95">
        <f t="shared" si="39"/>
        <v>247.85483870967735</v>
      </c>
      <c r="P60" s="231">
        <f t="shared" si="40"/>
        <v>0</v>
      </c>
      <c r="Q60" s="98">
        <f t="shared" si="41"/>
        <v>-2.1451612903226476</v>
      </c>
      <c r="R60" s="572">
        <f t="shared" si="36"/>
        <v>0.99141935483870935</v>
      </c>
      <c r="S60" s="912"/>
      <c r="T60" s="232">
        <v>0.45763888888888893</v>
      </c>
      <c r="U60" s="232">
        <v>0.54375000000000007</v>
      </c>
      <c r="V60" s="182">
        <v>4</v>
      </c>
      <c r="W60" s="565">
        <f t="shared" si="42"/>
        <v>124.00000000000004</v>
      </c>
      <c r="X60" s="104"/>
      <c r="Y60" s="104"/>
      <c r="Z60" s="105"/>
      <c r="AA60" s="105"/>
      <c r="AB60" s="897"/>
      <c r="AC60" s="897"/>
      <c r="AD60" s="581"/>
      <c r="AE60" s="581"/>
      <c r="AF60" s="97">
        <f t="shared" si="6"/>
        <v>-12.870967741935829</v>
      </c>
      <c r="AG60" s="576">
        <f t="shared" si="7"/>
        <v>0.99141935483870947</v>
      </c>
      <c r="AH60" s="912"/>
    </row>
    <row r="61" spans="1:34" ht="19.2" customHeight="1">
      <c r="A61" s="925"/>
      <c r="B61" s="186" t="s">
        <v>241</v>
      </c>
      <c r="C61" s="581"/>
      <c r="D61" s="88" t="s">
        <v>154</v>
      </c>
      <c r="E61" s="89"/>
      <c r="F61" s="90">
        <v>10.09</v>
      </c>
      <c r="G61" s="91">
        <v>1997.71</v>
      </c>
      <c r="H61" s="92">
        <f t="shared" si="37"/>
        <v>20156.893899999999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1498.2824999999996</v>
      </c>
      <c r="O61" s="95">
        <f t="shared" si="39"/>
        <v>249.71374999999992</v>
      </c>
      <c r="P61" s="231">
        <f t="shared" si="40"/>
        <v>0</v>
      </c>
      <c r="Q61" s="98">
        <f t="shared" si="41"/>
        <v>-0.28625000000008072</v>
      </c>
      <c r="R61" s="572">
        <f t="shared" si="36"/>
        <v>0.99885499999999972</v>
      </c>
      <c r="S61" s="912"/>
      <c r="T61" s="232">
        <v>0.55763888888888891</v>
      </c>
      <c r="U61" s="232">
        <v>0.61319444444444449</v>
      </c>
      <c r="V61" s="182">
        <v>20</v>
      </c>
      <c r="W61" s="565">
        <f t="shared" si="42"/>
        <v>80.000000000000028</v>
      </c>
      <c r="X61" s="104">
        <v>0.54861111111111105</v>
      </c>
      <c r="Y61" s="104">
        <v>0.55694444444444446</v>
      </c>
      <c r="Z61" s="105"/>
      <c r="AA61" s="105"/>
      <c r="AB61" s="897"/>
      <c r="AC61" s="897"/>
      <c r="AD61" s="581"/>
      <c r="AE61" s="581"/>
      <c r="AF61" s="97">
        <f t="shared" si="6"/>
        <v>-1.7175000000004275</v>
      </c>
      <c r="AG61" s="572">
        <f t="shared" si="7"/>
        <v>0.99885499999999972</v>
      </c>
      <c r="AH61" s="912"/>
    </row>
    <row r="62" spans="1:34" ht="19.2" customHeight="1">
      <c r="A62" s="925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912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897"/>
      <c r="AC62" s="897"/>
      <c r="AD62" s="581"/>
      <c r="AE62" s="581"/>
      <c r="AF62" s="97">
        <f t="shared" si="6"/>
        <v>0</v>
      </c>
      <c r="AG62" s="572" t="e">
        <f t="shared" si="7"/>
        <v>#DIV/0!</v>
      </c>
      <c r="AH62" s="912"/>
    </row>
    <row r="63" spans="1:34" ht="19.2" customHeight="1">
      <c r="A63" s="925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912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897"/>
      <c r="AC63" s="897"/>
      <c r="AD63" s="581"/>
      <c r="AE63" s="581"/>
      <c r="AF63" s="97">
        <f t="shared" si="6"/>
        <v>0</v>
      </c>
      <c r="AG63" s="576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912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897"/>
      <c r="AC64" s="897"/>
      <c r="AD64" s="581"/>
      <c r="AE64" s="581"/>
      <c r="AF64" s="97">
        <f t="shared" si="6"/>
        <v>0</v>
      </c>
      <c r="AG64" s="572" t="e">
        <f t="shared" si="7"/>
        <v>#DIV/0!</v>
      </c>
      <c r="AH64" s="912"/>
    </row>
    <row r="65" spans="1:34" ht="19.2" customHeight="1">
      <c r="A65" s="926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912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897"/>
      <c r="AC65" s="897"/>
      <c r="AD65" s="581"/>
      <c r="AE65" s="581"/>
      <c r="AF65" s="97">
        <f t="shared" si="6"/>
        <v>0</v>
      </c>
      <c r="AG65" s="572" t="e">
        <f t="shared" si="7"/>
        <v>#DIV/0!</v>
      </c>
      <c r="AH65" s="912"/>
    </row>
    <row r="66" spans="1:34" ht="19.2" customHeight="1">
      <c r="A66" s="926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912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897"/>
      <c r="AC66" s="897"/>
      <c r="AD66" s="581"/>
      <c r="AE66" s="581"/>
      <c r="AF66" s="97">
        <f t="shared" si="6"/>
        <v>0</v>
      </c>
      <c r="AG66" s="576" t="e">
        <f t="shared" si="7"/>
        <v>#DIV/0!</v>
      </c>
      <c r="AH66" s="912"/>
    </row>
    <row r="67" spans="1:34" ht="19.2" customHeight="1">
      <c r="A67" s="926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912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897"/>
      <c r="AC67" s="897"/>
      <c r="AD67" s="581"/>
      <c r="AE67" s="581"/>
      <c r="AF67" s="97">
        <f t="shared" si="6"/>
        <v>0</v>
      </c>
      <c r="AG67" s="572" t="e">
        <f t="shared" si="7"/>
        <v>#DIV/0!</v>
      </c>
      <c r="AH67" s="912"/>
    </row>
    <row r="68" spans="1:34" ht="19.2" customHeight="1">
      <c r="A68" s="926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912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897"/>
      <c r="AC68" s="897"/>
      <c r="AD68" s="581"/>
      <c r="AE68" s="581"/>
      <c r="AF68" s="97"/>
      <c r="AG68" s="572"/>
      <c r="AH68" s="912"/>
    </row>
    <row r="69" spans="1:34" ht="19.2" customHeight="1">
      <c r="A69" s="926"/>
      <c r="B69" s="239">
        <v>0</v>
      </c>
      <c r="C69" s="240" t="s">
        <v>741</v>
      </c>
      <c r="D69" s="893" t="s">
        <v>733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1480.1603947451847</v>
      </c>
      <c r="O69" s="125">
        <f t="shared" si="43"/>
        <v>232.78757591514847</v>
      </c>
      <c r="P69" s="97">
        <f>M69-J69</f>
        <v>0</v>
      </c>
      <c r="Q69" s="98">
        <f>N69-K69</f>
        <v>-19.839605254815297</v>
      </c>
      <c r="R69" s="245">
        <f t="shared" ref="R69:R75" si="44">O69/L69</f>
        <v>0.98758365539759962</v>
      </c>
      <c r="S69" s="912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-19.839605254815297</v>
      </c>
      <c r="AG69" s="572">
        <f t="shared" si="7"/>
        <v>0.98677359649678975</v>
      </c>
      <c r="AH69" s="912"/>
    </row>
    <row r="70" spans="1:34" ht="19.2" customHeight="1">
      <c r="A70" s="927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400.40000000000003</v>
      </c>
      <c r="H70" s="92">
        <f>F70*G70</f>
        <v>21657.636000000002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5" si="45">G70/W70*60</f>
        <v>1264.421052631578</v>
      </c>
      <c r="O70" s="95">
        <f t="shared" ref="O70:O75" si="46">N70/M70</f>
        <v>79.026315789473628</v>
      </c>
      <c r="P70" s="97">
        <f t="shared" ref="P70:P75" si="47">M70-J70</f>
        <v>0</v>
      </c>
      <c r="Q70" s="98">
        <f t="shared" ref="Q70:Q75" si="48">O70-L70</f>
        <v>-14.723684210526372</v>
      </c>
      <c r="R70" s="572">
        <f t="shared" si="44"/>
        <v>0.842947368421052</v>
      </c>
      <c r="S70" s="912">
        <f>R82</f>
        <v>0.89222982391215122</v>
      </c>
      <c r="T70" s="232">
        <v>0.25</v>
      </c>
      <c r="U70" s="232">
        <v>0.26319444444444445</v>
      </c>
      <c r="V70" s="568">
        <v>5</v>
      </c>
      <c r="W70" s="565">
        <f>(U70-T70)*24*60</f>
        <v>19.000000000000014</v>
      </c>
      <c r="X70" s="568"/>
      <c r="Y70" s="568"/>
      <c r="Z70" s="105"/>
      <c r="AA70" s="105"/>
      <c r="AB70" s="897"/>
      <c r="AC70" s="897"/>
      <c r="AD70" s="581"/>
      <c r="AE70" s="581"/>
      <c r="AF70" s="97">
        <f t="shared" si="6"/>
        <v>-235.57894736842195</v>
      </c>
      <c r="AG70" s="572">
        <f t="shared" si="7"/>
        <v>0.842947368421052</v>
      </c>
      <c r="AH70" s="912">
        <f>AG82</f>
        <v>0.8925194490870042</v>
      </c>
    </row>
    <row r="71" spans="1:34" ht="19.2" customHeight="1">
      <c r="A71" s="927"/>
      <c r="B71" s="568" t="s">
        <v>242</v>
      </c>
      <c r="C71" s="87"/>
      <c r="D71" s="247" t="s">
        <v>162</v>
      </c>
      <c r="E71" s="89"/>
      <c r="F71" s="90">
        <v>77.34</v>
      </c>
      <c r="G71" s="91">
        <v>1367</v>
      </c>
      <c r="H71" s="92">
        <f>F71*G71</f>
        <v>105723.78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1322.903225806451</v>
      </c>
      <c r="O71" s="95">
        <f t="shared" si="46"/>
        <v>73.494623655913941</v>
      </c>
      <c r="P71" s="97">
        <f t="shared" si="47"/>
        <v>0</v>
      </c>
      <c r="Q71" s="98">
        <f t="shared" si="48"/>
        <v>-6.5053763440860592</v>
      </c>
      <c r="R71" s="572">
        <f t="shared" si="44"/>
        <v>0.9186827956989243</v>
      </c>
      <c r="S71" s="912"/>
      <c r="T71" s="232">
        <v>0.2673611111111111</v>
      </c>
      <c r="U71" s="232">
        <v>0.31041666666666667</v>
      </c>
      <c r="V71" s="568">
        <v>6</v>
      </c>
      <c r="W71" s="565">
        <f t="shared" ref="W71:W81" si="49">(U71-T71)*24*60</f>
        <v>62.000000000000021</v>
      </c>
      <c r="X71" s="104"/>
      <c r="Y71" s="104"/>
      <c r="Z71" s="105"/>
      <c r="AA71" s="105"/>
      <c r="AB71" s="897"/>
      <c r="AC71" s="897"/>
      <c r="AD71" s="581"/>
      <c r="AE71" s="581"/>
      <c r="AF71" s="97">
        <f>N71-K71</f>
        <v>-117.09677419354898</v>
      </c>
      <c r="AG71" s="572">
        <f>N71/K71</f>
        <v>0.9186827956989243</v>
      </c>
      <c r="AH71" s="912"/>
    </row>
    <row r="72" spans="1:34" ht="19.2" customHeight="1">
      <c r="A72" s="927"/>
      <c r="B72" s="568" t="s">
        <v>242</v>
      </c>
      <c r="C72" s="117"/>
      <c r="D72" s="247" t="s">
        <v>163</v>
      </c>
      <c r="E72" s="89"/>
      <c r="F72" s="90">
        <v>53.36</v>
      </c>
      <c r="G72" s="91">
        <v>4354</v>
      </c>
      <c r="H72" s="92">
        <f t="shared" ref="H72:H76" si="50">F72*G72</f>
        <v>232329.44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1382.2222222222219</v>
      </c>
      <c r="O72" s="95">
        <f t="shared" si="46"/>
        <v>72.748538011695885</v>
      </c>
      <c r="P72" s="97">
        <f t="shared" si="47"/>
        <v>0</v>
      </c>
      <c r="Q72" s="98">
        <f t="shared" si="48"/>
        <v>-13.356725146198855</v>
      </c>
      <c r="R72" s="572">
        <f t="shared" si="44"/>
        <v>0.84487910893778839</v>
      </c>
      <c r="S72" s="912"/>
      <c r="T72" s="232">
        <v>0.32569444444444445</v>
      </c>
      <c r="U72" s="232">
        <v>0.45694444444444449</v>
      </c>
      <c r="V72" s="568">
        <v>22</v>
      </c>
      <c r="W72" s="565">
        <f t="shared" si="49"/>
        <v>189.00000000000006</v>
      </c>
      <c r="X72" s="104">
        <v>0.31458333333333333</v>
      </c>
      <c r="Y72" s="104">
        <v>0.32500000000000001</v>
      </c>
      <c r="Z72" s="105"/>
      <c r="AA72" s="105"/>
      <c r="AB72" s="897"/>
      <c r="AC72" s="897"/>
      <c r="AD72" s="581"/>
      <c r="AE72" s="581">
        <v>1</v>
      </c>
      <c r="AF72" s="97">
        <f>N72-K72</f>
        <v>-253.77777777777806</v>
      </c>
      <c r="AG72" s="572">
        <f>N72/K72</f>
        <v>0.8448791089377885</v>
      </c>
      <c r="AH72" s="912"/>
    </row>
    <row r="73" spans="1:34" ht="19.2" customHeight="1">
      <c r="A73" s="927"/>
      <c r="B73" s="568" t="s">
        <v>242</v>
      </c>
      <c r="C73" s="249"/>
      <c r="D73" s="250" t="s">
        <v>165</v>
      </c>
      <c r="E73" s="251"/>
      <c r="F73" s="90">
        <v>47.51</v>
      </c>
      <c r="G73" s="91">
        <v>1597</v>
      </c>
      <c r="H73" s="92">
        <f t="shared" si="50"/>
        <v>75873.47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1330.8333333333323</v>
      </c>
      <c r="O73" s="95">
        <f t="shared" si="46"/>
        <v>78.284313725490136</v>
      </c>
      <c r="P73" s="97">
        <f t="shared" si="47"/>
        <v>0</v>
      </c>
      <c r="Q73" s="98">
        <f t="shared" si="48"/>
        <v>-6.4215686274510375</v>
      </c>
      <c r="R73" s="572">
        <f t="shared" si="44"/>
        <v>0.9241898148148141</v>
      </c>
      <c r="S73" s="912"/>
      <c r="T73" s="232">
        <v>0.49652777777777779</v>
      </c>
      <c r="U73" s="232">
        <v>0.54652777777777783</v>
      </c>
      <c r="V73" s="568">
        <v>4</v>
      </c>
      <c r="W73" s="565">
        <f t="shared" si="49"/>
        <v>72.000000000000057</v>
      </c>
      <c r="X73" s="254"/>
      <c r="Y73" s="254"/>
      <c r="Z73" s="189"/>
      <c r="AA73" s="189"/>
      <c r="AB73" s="897"/>
      <c r="AC73" s="897"/>
      <c r="AD73" s="581"/>
      <c r="AE73" s="581"/>
      <c r="AF73" s="97">
        <f>N73-K73</f>
        <v>-109.16666666666765</v>
      </c>
      <c r="AG73" s="572">
        <f>N73/K73</f>
        <v>0.9241898148148141</v>
      </c>
      <c r="AH73" s="912"/>
    </row>
    <row r="74" spans="1:34" ht="19.2" customHeight="1">
      <c r="A74" s="927"/>
      <c r="B74" s="568" t="s">
        <v>242</v>
      </c>
      <c r="C74" s="249"/>
      <c r="D74" s="250" t="s">
        <v>166</v>
      </c>
      <c r="E74" s="251"/>
      <c r="F74" s="90">
        <v>53.76</v>
      </c>
      <c r="G74" s="248">
        <v>2280</v>
      </c>
      <c r="H74" s="92">
        <f t="shared" si="50"/>
        <v>122572.79999999999</v>
      </c>
      <c r="I74" s="568"/>
      <c r="J74" s="94">
        <v>16</v>
      </c>
      <c r="K74" s="91">
        <v>1440</v>
      </c>
      <c r="L74" s="95">
        <v>90</v>
      </c>
      <c r="M74" s="566">
        <v>16</v>
      </c>
      <c r="N74" s="91">
        <f t="shared" si="45"/>
        <v>1315.3846153846162</v>
      </c>
      <c r="O74" s="95">
        <f t="shared" si="46"/>
        <v>82.21153846153851</v>
      </c>
      <c r="P74" s="97">
        <f t="shared" si="47"/>
        <v>0</v>
      </c>
      <c r="Q74" s="98">
        <f t="shared" si="48"/>
        <v>-7.7884615384614904</v>
      </c>
      <c r="R74" s="572">
        <f t="shared" si="44"/>
        <v>0.91346153846153899</v>
      </c>
      <c r="S74" s="912"/>
      <c r="T74" s="232">
        <v>0.55138888888888893</v>
      </c>
      <c r="U74" s="232">
        <v>0.62361111111111112</v>
      </c>
      <c r="V74" s="568">
        <v>7</v>
      </c>
      <c r="W74" s="565">
        <f t="shared" si="49"/>
        <v>103.99999999999994</v>
      </c>
      <c r="X74" s="254"/>
      <c r="Y74" s="254"/>
      <c r="Z74" s="189"/>
      <c r="AA74" s="189"/>
      <c r="AB74" s="897"/>
      <c r="AC74" s="897"/>
      <c r="AD74" s="581"/>
      <c r="AE74" s="581"/>
      <c r="AF74" s="97">
        <f t="shared" ref="AF74:AF80" si="51">N74-K74</f>
        <v>-124.61538461538385</v>
      </c>
      <c r="AG74" s="572">
        <f t="shared" ref="AG74:AG80" si="52">N74/K74</f>
        <v>0.91346153846153899</v>
      </c>
      <c r="AH74" s="912"/>
    </row>
    <row r="75" spans="1:34" ht="19.2" customHeight="1">
      <c r="A75" s="927"/>
      <c r="B75" s="568" t="s">
        <v>242</v>
      </c>
      <c r="C75" s="117"/>
      <c r="D75" s="250" t="s">
        <v>173</v>
      </c>
      <c r="E75" s="251"/>
      <c r="F75" s="90">
        <v>69.260000000000005</v>
      </c>
      <c r="G75" s="248">
        <v>446.25</v>
      </c>
      <c r="H75" s="92">
        <f t="shared" si="50"/>
        <v>30907.275000000001</v>
      </c>
      <c r="I75" s="568">
        <v>1</v>
      </c>
      <c r="J75" s="94">
        <v>20</v>
      </c>
      <c r="K75" s="248">
        <v>1385</v>
      </c>
      <c r="L75" s="95">
        <v>69.25</v>
      </c>
      <c r="M75" s="566">
        <v>20</v>
      </c>
      <c r="N75" s="91">
        <f t="shared" si="45"/>
        <v>1275.0000000000045</v>
      </c>
      <c r="O75" s="95">
        <f t="shared" si="46"/>
        <v>63.750000000000227</v>
      </c>
      <c r="P75" s="97">
        <f t="shared" si="47"/>
        <v>0</v>
      </c>
      <c r="Q75" s="98">
        <f t="shared" si="48"/>
        <v>-5.4999999999997726</v>
      </c>
      <c r="R75" s="572">
        <f t="shared" si="44"/>
        <v>0.92057761732852317</v>
      </c>
      <c r="S75" s="912"/>
      <c r="T75" s="232">
        <v>0.62847222222222221</v>
      </c>
      <c r="U75" s="232">
        <v>0.64305555555555549</v>
      </c>
      <c r="V75" s="568">
        <v>7</v>
      </c>
      <c r="W75" s="565">
        <f t="shared" si="49"/>
        <v>20.999999999999925</v>
      </c>
      <c r="X75" s="254"/>
      <c r="Y75" s="254"/>
      <c r="Z75" s="189"/>
      <c r="AA75" s="189"/>
      <c r="AB75" s="897"/>
      <c r="AC75" s="897"/>
      <c r="AD75" s="581"/>
      <c r="AE75" s="581"/>
      <c r="AF75" s="97">
        <f t="shared" si="51"/>
        <v>-109.99999999999545</v>
      </c>
      <c r="AG75" s="572">
        <f t="shared" si="52"/>
        <v>0.92057761732852317</v>
      </c>
      <c r="AH75" s="912"/>
    </row>
    <row r="76" spans="1:34" ht="19.2" customHeight="1">
      <c r="A76" s="927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912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897"/>
      <c r="AC76" s="897"/>
      <c r="AD76" s="581"/>
      <c r="AE76" s="581"/>
      <c r="AF76" s="97">
        <f t="shared" si="51"/>
        <v>0</v>
      </c>
      <c r="AG76" s="572" t="e">
        <f t="shared" si="52"/>
        <v>#DIV/0!</v>
      </c>
      <c r="AH76" s="912"/>
    </row>
    <row r="77" spans="1:34" ht="19.2" customHeight="1">
      <c r="A77" s="927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912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897"/>
      <c r="AC77" s="897"/>
      <c r="AD77" s="581"/>
      <c r="AE77" s="581"/>
      <c r="AF77" s="97">
        <f t="shared" si="51"/>
        <v>0</v>
      </c>
      <c r="AG77" s="572" t="e">
        <f t="shared" si="52"/>
        <v>#DIV/0!</v>
      </c>
      <c r="AH77" s="912"/>
    </row>
    <row r="78" spans="1:34" ht="19.2" customHeight="1">
      <c r="A78" s="927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912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897"/>
      <c r="AC78" s="897"/>
      <c r="AD78" s="581"/>
      <c r="AE78" s="581"/>
      <c r="AF78" s="97">
        <f t="shared" si="51"/>
        <v>0</v>
      </c>
      <c r="AG78" s="572" t="e">
        <f t="shared" si="52"/>
        <v>#DIV/0!</v>
      </c>
      <c r="AH78" s="912"/>
    </row>
    <row r="79" spans="1:34" ht="19.2" customHeight="1">
      <c r="A79" s="927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912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897"/>
      <c r="AC79" s="897"/>
      <c r="AD79" s="581"/>
      <c r="AE79" s="581"/>
      <c r="AF79" s="97">
        <f t="shared" si="51"/>
        <v>0</v>
      </c>
      <c r="AG79" s="572" t="e">
        <f t="shared" si="52"/>
        <v>#DIV/0!</v>
      </c>
      <c r="AH79" s="912"/>
    </row>
    <row r="80" spans="1:34" ht="19.2" customHeight="1">
      <c r="A80" s="927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912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897"/>
      <c r="AC80" s="897"/>
      <c r="AD80" s="581"/>
      <c r="AE80" s="581"/>
      <c r="AF80" s="97">
        <f t="shared" si="51"/>
        <v>0</v>
      </c>
      <c r="AG80" s="572" t="e">
        <f t="shared" si="52"/>
        <v>#DIV/0!</v>
      </c>
      <c r="AH80" s="912"/>
    </row>
    <row r="81" spans="1:34" ht="19.2" customHeight="1">
      <c r="A81" s="927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912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897"/>
      <c r="AC81" s="897"/>
      <c r="AD81" s="581"/>
      <c r="AE81" s="581"/>
      <c r="AF81" s="97"/>
      <c r="AG81" s="190"/>
      <c r="AH81" s="912"/>
    </row>
    <row r="82" spans="1:34" ht="19.2" customHeight="1">
      <c r="A82" s="928"/>
      <c r="B82" s="239">
        <v>0</v>
      </c>
      <c r="C82" s="160" t="s">
        <v>743</v>
      </c>
      <c r="D82" s="893" t="s">
        <v>733</v>
      </c>
      <c r="E82" s="893"/>
      <c r="F82" s="259"/>
      <c r="G82" s="126"/>
      <c r="H82" s="162"/>
      <c r="I82" s="163"/>
      <c r="J82" s="126">
        <v>17.666666666666668</v>
      </c>
      <c r="K82" s="126">
        <v>1473.5</v>
      </c>
      <c r="L82" s="164">
        <v>83.968524251805988</v>
      </c>
      <c r="M82" s="126">
        <f t="shared" ref="M82:O82" si="53">AVERAGE(M70:M81)</f>
        <v>17.666666666666668</v>
      </c>
      <c r="N82" s="126">
        <f t="shared" si="53"/>
        <v>1315.1274082297007</v>
      </c>
      <c r="O82" s="260">
        <f t="shared" si="53"/>
        <v>74.919221607352057</v>
      </c>
      <c r="P82" s="178">
        <f>M82-J82</f>
        <v>0</v>
      </c>
      <c r="Q82" s="179">
        <f>N82-K82</f>
        <v>-158.37259177029932</v>
      </c>
      <c r="R82" s="245">
        <f>O82/L82</f>
        <v>0.89222982391215122</v>
      </c>
      <c r="S82" s="912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1</v>
      </c>
      <c r="AF82" s="97">
        <f>N82-K82</f>
        <v>-158.37259177029932</v>
      </c>
      <c r="AG82" s="572">
        <f>N82/K82</f>
        <v>0.8925194490870042</v>
      </c>
      <c r="AH82" s="912"/>
    </row>
    <row r="83" spans="1:34" ht="19.2" customHeight="1">
      <c r="A83" s="920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1463</v>
      </c>
      <c r="H83" s="140">
        <f t="shared" ref="H83:H94" si="54">F83*G83</f>
        <v>82557.09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1254.0000000000005</v>
      </c>
      <c r="O83" s="257">
        <f t="shared" ref="O83:O89" si="56">N83/M83</f>
        <v>69.666666666666686</v>
      </c>
      <c r="P83" s="105">
        <f t="shared" ref="P83:P85" si="57">M83-J83</f>
        <v>0</v>
      </c>
      <c r="Q83" s="143">
        <f t="shared" ref="Q83:Q85" si="58">O83-L83</f>
        <v>-13.666666666666643</v>
      </c>
      <c r="R83" s="262">
        <f t="shared" ref="R83:R85" si="59">O83/L83</f>
        <v>0.8360000000000003</v>
      </c>
      <c r="S83" s="912">
        <f>R95</f>
        <v>0.8809485483269941</v>
      </c>
      <c r="T83" s="232">
        <v>0.33333333333333331</v>
      </c>
      <c r="U83" s="232">
        <v>0.38194444444444442</v>
      </c>
      <c r="V83" s="568">
        <v>5</v>
      </c>
      <c r="W83" s="565">
        <f t="shared" ref="W83:W93" si="60">(U83-T83)*24*60</f>
        <v>69.999999999999986</v>
      </c>
      <c r="X83" s="104"/>
      <c r="Y83" s="104"/>
      <c r="Z83" s="105"/>
      <c r="AA83" s="105"/>
      <c r="AB83" s="897"/>
      <c r="AC83" s="897"/>
      <c r="AD83" s="581"/>
      <c r="AE83" s="581"/>
      <c r="AF83" s="97">
        <f t="shared" ref="AF83:AF173" si="61">N83-K83</f>
        <v>-245.99999999999955</v>
      </c>
      <c r="AG83" s="572">
        <f t="shared" ref="AG83:AG173" si="62">N83/K83</f>
        <v>0.8360000000000003</v>
      </c>
      <c r="AH83" s="912">
        <f>AG95</f>
        <v>0.8766112988509539</v>
      </c>
    </row>
    <row r="84" spans="1:34" ht="19.2" customHeight="1">
      <c r="A84" s="921"/>
      <c r="B84" s="170" t="s">
        <v>242</v>
      </c>
      <c r="C84" s="578"/>
      <c r="D84" s="263" t="s">
        <v>170</v>
      </c>
      <c r="E84" s="89"/>
      <c r="F84" s="205">
        <v>61.02</v>
      </c>
      <c r="G84" s="91">
        <v>2185</v>
      </c>
      <c r="H84" s="140">
        <f t="shared" si="54"/>
        <v>133328.70000000001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1310.9999999999995</v>
      </c>
      <c r="O84" s="257">
        <f t="shared" si="56"/>
        <v>81.937499999999972</v>
      </c>
      <c r="P84" s="105">
        <f t="shared" si="57"/>
        <v>0</v>
      </c>
      <c r="Q84" s="143">
        <f t="shared" si="58"/>
        <v>-8.0625000000000284</v>
      </c>
      <c r="R84" s="262">
        <f t="shared" si="59"/>
        <v>0.91041666666666632</v>
      </c>
      <c r="S84" s="912"/>
      <c r="T84" s="232">
        <v>0.3972222222222222</v>
      </c>
      <c r="U84" s="232">
        <v>0.46666666666666667</v>
      </c>
      <c r="V84" s="568">
        <v>22</v>
      </c>
      <c r="W84" s="565">
        <f t="shared" si="60"/>
        <v>100.00000000000004</v>
      </c>
      <c r="X84" s="104">
        <v>0.38611111111111113</v>
      </c>
      <c r="Y84" s="104">
        <v>0.39583333333333331</v>
      </c>
      <c r="Z84" s="105"/>
      <c r="AA84" s="105"/>
      <c r="AB84" s="897"/>
      <c r="AC84" s="897"/>
      <c r="AD84" s="581"/>
      <c r="AE84" s="581"/>
      <c r="AF84" s="97">
        <f t="shared" si="61"/>
        <v>-129.00000000000045</v>
      </c>
      <c r="AG84" s="572">
        <f t="shared" si="62"/>
        <v>0.91041666666666632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1790</v>
      </c>
      <c r="H85" s="140">
        <f t="shared" si="54"/>
        <v>109351.1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1293.9759036144574</v>
      </c>
      <c r="O85" s="257">
        <f t="shared" si="56"/>
        <v>76.116229624379841</v>
      </c>
      <c r="P85" s="105">
        <f t="shared" si="57"/>
        <v>0</v>
      </c>
      <c r="Q85" s="143">
        <f t="shared" si="58"/>
        <v>-8.5896527285613331</v>
      </c>
      <c r="R85" s="262">
        <f t="shared" si="59"/>
        <v>0.89859437751003979</v>
      </c>
      <c r="S85" s="912"/>
      <c r="T85" s="232">
        <v>0.50694444444444442</v>
      </c>
      <c r="U85" s="232">
        <v>0.56458333333333333</v>
      </c>
      <c r="V85" s="568">
        <v>5</v>
      </c>
      <c r="W85" s="565">
        <f t="shared" si="60"/>
        <v>83.000000000000028</v>
      </c>
      <c r="X85" s="104"/>
      <c r="Y85" s="104"/>
      <c r="Z85" s="105"/>
      <c r="AA85" s="105"/>
      <c r="AB85" s="897"/>
      <c r="AC85" s="897"/>
      <c r="AD85" s="581"/>
      <c r="AE85" s="581"/>
      <c r="AF85" s="97">
        <f t="shared" si="61"/>
        <v>-146.02409638554263</v>
      </c>
      <c r="AG85" s="572">
        <f t="shared" si="62"/>
        <v>0.89859437751003979</v>
      </c>
      <c r="AH85" s="912"/>
    </row>
    <row r="86" spans="1:34" ht="19.2" customHeight="1">
      <c r="A86" s="921"/>
      <c r="B86" s="170" t="s">
        <v>241</v>
      </c>
      <c r="C86" s="155"/>
      <c r="D86" s="263" t="s">
        <v>164</v>
      </c>
      <c r="E86" s="89"/>
      <c r="F86" s="205">
        <v>51.44</v>
      </c>
      <c r="G86" s="91">
        <v>952</v>
      </c>
      <c r="H86" s="140">
        <f t="shared" si="54"/>
        <v>48970.879999999997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1190.0000000000005</v>
      </c>
      <c r="O86" s="257">
        <f t="shared" si="56"/>
        <v>59.500000000000021</v>
      </c>
      <c r="P86" s="105">
        <f>M86-J86</f>
        <v>0</v>
      </c>
      <c r="Q86" s="143">
        <f>O86-L86</f>
        <v>-12.499999999999979</v>
      </c>
      <c r="R86" s="262">
        <f>O86/L86</f>
        <v>0.82638888888888917</v>
      </c>
      <c r="S86" s="912"/>
      <c r="T86" s="232">
        <v>0.56944444444444442</v>
      </c>
      <c r="U86" s="232">
        <v>0.60277777777777775</v>
      </c>
      <c r="V86" s="568">
        <v>7</v>
      </c>
      <c r="W86" s="565">
        <f t="shared" si="60"/>
        <v>47.999999999999986</v>
      </c>
      <c r="X86" s="104"/>
      <c r="Y86" s="104"/>
      <c r="Z86" s="105"/>
      <c r="AA86" s="105"/>
      <c r="AB86" s="897"/>
      <c r="AC86" s="897"/>
      <c r="AD86" s="581"/>
      <c r="AE86" s="581"/>
      <c r="AF86" s="97">
        <f>N86-K86</f>
        <v>-249.99999999999955</v>
      </c>
      <c r="AG86" s="572">
        <f>N86/K86</f>
        <v>0.82638888888888917</v>
      </c>
      <c r="AH86" s="912"/>
    </row>
    <row r="87" spans="1:34" ht="19.2" customHeight="1">
      <c r="A87" s="921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936</v>
      </c>
      <c r="H87" s="140">
        <f t="shared" si="54"/>
        <v>32039.279999999999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2079.999999999995</v>
      </c>
      <c r="O87" s="257">
        <f t="shared" si="56"/>
        <v>159.9999999999996</v>
      </c>
      <c r="P87" s="105">
        <f>M87-J87</f>
        <v>0</v>
      </c>
      <c r="Q87" s="143">
        <f>O87-L87</f>
        <v>-13.076923076923464</v>
      </c>
      <c r="R87" s="262">
        <f>O87/L87</f>
        <v>0.92444444444444218</v>
      </c>
      <c r="S87" s="912"/>
      <c r="T87" s="232">
        <v>0.61736111111111103</v>
      </c>
      <c r="U87" s="232">
        <v>0.63611111111111107</v>
      </c>
      <c r="V87" s="568">
        <v>21</v>
      </c>
      <c r="W87" s="565">
        <f t="shared" si="60"/>
        <v>27.000000000000064</v>
      </c>
      <c r="X87" s="104">
        <v>0.6069444444444444</v>
      </c>
      <c r="Y87" s="104">
        <v>0.6166666666666667</v>
      </c>
      <c r="Z87" s="105"/>
      <c r="AA87" s="105"/>
      <c r="AB87" s="897"/>
      <c r="AC87" s="897"/>
      <c r="AD87" s="581"/>
      <c r="AE87" s="581">
        <v>1</v>
      </c>
      <c r="AF87" s="97">
        <f>N87-K87</f>
        <v>-170.000000000005</v>
      </c>
      <c r="AG87" s="572">
        <f>N87/K87</f>
        <v>0.92444444444444218</v>
      </c>
      <c r="AH87" s="912"/>
    </row>
    <row r="88" spans="1:34" ht="19.2" customHeight="1">
      <c r="A88" s="921"/>
      <c r="B88" s="170" t="s">
        <v>238</v>
      </c>
      <c r="C88" s="578"/>
      <c r="D88" s="88" t="s">
        <v>145</v>
      </c>
      <c r="E88" s="89"/>
      <c r="F88" s="205">
        <v>43.14</v>
      </c>
      <c r="G88" s="107">
        <v>238.35</v>
      </c>
      <c r="H88" s="140">
        <f t="shared" si="54"/>
        <v>10282.419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1300.0909090909138</v>
      </c>
      <c r="O88" s="257">
        <f t="shared" si="56"/>
        <v>76.475935828877283</v>
      </c>
      <c r="P88" s="105">
        <f t="shared" ref="P88:P89" si="63">M88-J88</f>
        <v>0</v>
      </c>
      <c r="Q88" s="143">
        <f t="shared" ref="Q88:Q89" si="64">O88-L88</f>
        <v>-11.759358288769775</v>
      </c>
      <c r="R88" s="262">
        <f t="shared" ref="R88:R89" si="65">O88/L88</f>
        <v>0.8667272727272759</v>
      </c>
      <c r="S88" s="912"/>
      <c r="T88" s="232">
        <v>0.64027777777777772</v>
      </c>
      <c r="U88" s="232">
        <v>0.64791666666666659</v>
      </c>
      <c r="V88" s="568">
        <v>6</v>
      </c>
      <c r="W88" s="565">
        <f t="shared" si="60"/>
        <v>10.999999999999961</v>
      </c>
      <c r="X88" s="104"/>
      <c r="Y88" s="104"/>
      <c r="Z88" s="105"/>
      <c r="AA88" s="105"/>
      <c r="AB88" s="897"/>
      <c r="AC88" s="897"/>
      <c r="AD88" s="581"/>
      <c r="AE88" s="581"/>
      <c r="AF88" s="97">
        <f>N88-K88</f>
        <v>-199.90909090908622</v>
      </c>
      <c r="AG88" s="572">
        <f>N88/K88</f>
        <v>0.8667272727272759</v>
      </c>
      <c r="AH88" s="912"/>
    </row>
    <row r="89" spans="1:34" ht="19.2" customHeight="1">
      <c r="A89" s="921"/>
      <c r="B89" s="170" t="s">
        <v>239</v>
      </c>
      <c r="C89" s="578"/>
      <c r="D89" s="88" t="s">
        <v>137</v>
      </c>
      <c r="E89" s="89"/>
      <c r="F89" s="205">
        <v>49.91</v>
      </c>
      <c r="G89" s="176">
        <v>310.8</v>
      </c>
      <c r="H89" s="140">
        <f t="shared" si="54"/>
        <v>15512.028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1332.0000000000048</v>
      </c>
      <c r="O89" s="257">
        <f t="shared" si="56"/>
        <v>78.352941176470864</v>
      </c>
      <c r="P89" s="105">
        <f t="shared" si="63"/>
        <v>0</v>
      </c>
      <c r="Q89" s="143">
        <f t="shared" si="64"/>
        <v>-13.705882352940904</v>
      </c>
      <c r="R89" s="262">
        <f t="shared" si="65"/>
        <v>0.85111821086262274</v>
      </c>
      <c r="S89" s="912"/>
      <c r="T89" s="232">
        <v>0.65277777777777768</v>
      </c>
      <c r="U89" s="232">
        <v>0.66249999999999987</v>
      </c>
      <c r="V89" s="568">
        <v>7</v>
      </c>
      <c r="W89" s="565">
        <f t="shared" si="60"/>
        <v>13.99999999999995</v>
      </c>
      <c r="X89" s="104"/>
      <c r="Y89" s="104"/>
      <c r="Z89" s="105"/>
      <c r="AA89" s="105"/>
      <c r="AB89" s="897"/>
      <c r="AC89" s="897"/>
      <c r="AD89" s="581"/>
      <c r="AE89" s="581"/>
      <c r="AF89" s="97">
        <f>N89-K89</f>
        <v>-232.99999999999523</v>
      </c>
      <c r="AG89" s="572">
        <f>N89/K89</f>
        <v>0.85111821086262285</v>
      </c>
      <c r="AH89" s="912"/>
    </row>
    <row r="90" spans="1:34" ht="19.2" customHeight="1">
      <c r="A90" s="921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912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897"/>
      <c r="AC90" s="897"/>
      <c r="AD90" s="581"/>
      <c r="AE90" s="581"/>
      <c r="AF90" s="97">
        <f t="shared" si="61"/>
        <v>0</v>
      </c>
      <c r="AG90" s="572" t="e">
        <f t="shared" si="62"/>
        <v>#DIV/0!</v>
      </c>
      <c r="AH90" s="912"/>
    </row>
    <row r="91" spans="1:34" ht="19.2" customHeight="1">
      <c r="A91" s="921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913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897"/>
      <c r="AC91" s="897"/>
      <c r="AD91" s="581"/>
      <c r="AE91" s="581"/>
      <c r="AF91" s="97">
        <f t="shared" si="61"/>
        <v>0</v>
      </c>
      <c r="AG91" s="572" t="e">
        <f t="shared" si="62"/>
        <v>#DIV/0!</v>
      </c>
      <c r="AH91" s="913"/>
    </row>
    <row r="92" spans="1:34" ht="19.2" customHeight="1">
      <c r="A92" s="921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897"/>
      <c r="AC92" s="897"/>
      <c r="AD92" s="581"/>
      <c r="AE92" s="581"/>
      <c r="AF92" s="97">
        <f t="shared" si="61"/>
        <v>0</v>
      </c>
      <c r="AG92" s="572" t="e">
        <f t="shared" si="62"/>
        <v>#DIV/0!</v>
      </c>
      <c r="AH92" s="913"/>
    </row>
    <row r="93" spans="1:34" ht="19.2" customHeight="1">
      <c r="A93" s="921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922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897"/>
      <c r="AC93" s="897"/>
      <c r="AD93" s="581"/>
      <c r="AE93" s="581"/>
      <c r="AF93" s="97">
        <f t="shared" si="61"/>
        <v>0</v>
      </c>
      <c r="AG93" s="572" t="e">
        <f t="shared" si="62"/>
        <v>#DIV/0!</v>
      </c>
      <c r="AH93" s="913"/>
    </row>
    <row r="94" spans="1:34" ht="19.2" customHeight="1">
      <c r="A94" s="921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922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897"/>
      <c r="AC94" s="897"/>
      <c r="AD94" s="581"/>
      <c r="AE94" s="581"/>
      <c r="AF94" s="97">
        <f t="shared" si="61"/>
        <v>0</v>
      </c>
      <c r="AG94" s="572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745</v>
      </c>
      <c r="D95" s="893" t="s">
        <v>733</v>
      </c>
      <c r="E95" s="893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1394.4381161007675</v>
      </c>
      <c r="O95" s="277">
        <f t="shared" si="66"/>
        <v>86.007039042342029</v>
      </c>
      <c r="P95" s="278">
        <f>M95-J95</f>
        <v>0</v>
      </c>
      <c r="Q95" s="279">
        <f t="shared" ref="Q95:Q100" si="67">O95-L95</f>
        <v>-11.622997587694599</v>
      </c>
      <c r="R95" s="280">
        <f>O95/L95</f>
        <v>0.8809485483269941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1</v>
      </c>
      <c r="AF95" s="127">
        <f t="shared" si="61"/>
        <v>-196.27616961351828</v>
      </c>
      <c r="AG95" s="573">
        <f t="shared" si="62"/>
        <v>0.8766112988509539</v>
      </c>
      <c r="AH95" s="913"/>
    </row>
    <row r="96" spans="1:34" ht="19.2" customHeight="1">
      <c r="A96" s="923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1338.75</v>
      </c>
      <c r="H96" s="92">
        <f t="shared" ref="H96:H105" si="68">F96*G96</f>
        <v>92721.825000000012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1255.0781249999998</v>
      </c>
      <c r="O96" s="95">
        <f t="shared" ref="O96:O100" si="70">N96/M96</f>
        <v>62.753906249999986</v>
      </c>
      <c r="P96" s="97">
        <f t="shared" ref="P96:P100" si="71">M96-J96</f>
        <v>0</v>
      </c>
      <c r="Q96" s="98">
        <f t="shared" si="67"/>
        <v>-6.4960937500000142</v>
      </c>
      <c r="R96" s="572">
        <f t="shared" ref="R96:R100" si="72">O96/L96</f>
        <v>0.90619359205776151</v>
      </c>
      <c r="S96" s="912">
        <f>R108</f>
        <v>0.89679610680600785</v>
      </c>
      <c r="T96" s="101">
        <v>0.33333333333333331</v>
      </c>
      <c r="U96" s="101">
        <v>0.37777777777777777</v>
      </c>
      <c r="V96" s="581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897"/>
      <c r="AC96" s="897"/>
      <c r="AD96" s="581"/>
      <c r="AE96" s="581"/>
      <c r="AF96" s="105">
        <f t="shared" si="61"/>
        <v>-129.92187500000023</v>
      </c>
      <c r="AG96" s="575">
        <f t="shared" si="62"/>
        <v>0.90619359205776162</v>
      </c>
      <c r="AH96" s="896">
        <f>AG108</f>
        <v>0.89596393177981604</v>
      </c>
    </row>
    <row r="97" spans="1:34" s="290" customFormat="1" ht="19.2" customHeight="1">
      <c r="A97" s="923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2898</v>
      </c>
      <c r="H97" s="285">
        <f t="shared" si="68"/>
        <v>84369.908256880721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1136.4705882352939</v>
      </c>
      <c r="O97" s="95">
        <f t="shared" si="70"/>
        <v>56.823529411764696</v>
      </c>
      <c r="P97" s="97">
        <f t="shared" si="71"/>
        <v>0</v>
      </c>
      <c r="Q97" s="98">
        <f t="shared" si="67"/>
        <v>-12.426470588235304</v>
      </c>
      <c r="R97" s="572">
        <f t="shared" si="72"/>
        <v>0.82055638139732412</v>
      </c>
      <c r="S97" s="912"/>
      <c r="T97" s="286">
        <v>0.39305555555555555</v>
      </c>
      <c r="U97" s="286">
        <v>0.49930555555555556</v>
      </c>
      <c r="V97" s="287">
        <v>22</v>
      </c>
      <c r="W97" s="146">
        <f t="shared" si="73"/>
        <v>153.00000000000003</v>
      </c>
      <c r="X97" s="104">
        <v>0.38194444444444442</v>
      </c>
      <c r="Y97" s="104">
        <v>0.3923611111111111</v>
      </c>
      <c r="Z97" s="105"/>
      <c r="AA97" s="105"/>
      <c r="AB97" s="897"/>
      <c r="AC97" s="897"/>
      <c r="AD97" s="287"/>
      <c r="AE97" s="287"/>
      <c r="AF97" s="288">
        <f t="shared" si="61"/>
        <v>-248.52941176470608</v>
      </c>
      <c r="AG97" s="289">
        <f t="shared" si="62"/>
        <v>0.82055638139732412</v>
      </c>
      <c r="AH97" s="896"/>
    </row>
    <row r="98" spans="1:34" s="293" customFormat="1" ht="19.2" customHeight="1">
      <c r="A98" s="923"/>
      <c r="B98" s="568" t="s">
        <v>239</v>
      </c>
      <c r="C98" s="108"/>
      <c r="D98" s="88" t="s">
        <v>174</v>
      </c>
      <c r="E98" s="138"/>
      <c r="F98" s="283">
        <v>68.88</v>
      </c>
      <c r="G98" s="107">
        <v>730</v>
      </c>
      <c r="H98" s="285">
        <f t="shared" si="68"/>
        <v>50282.399999999994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1288.2352941176455</v>
      </c>
      <c r="O98" s="95">
        <f t="shared" si="70"/>
        <v>75.77854671280268</v>
      </c>
      <c r="P98" s="97">
        <f t="shared" si="71"/>
        <v>0</v>
      </c>
      <c r="Q98" s="98">
        <f t="shared" si="67"/>
        <v>-8.9273356401384945</v>
      </c>
      <c r="R98" s="572">
        <f t="shared" si="72"/>
        <v>0.89460784313725383</v>
      </c>
      <c r="S98" s="912"/>
      <c r="T98" s="101">
        <v>0.5395833333333333</v>
      </c>
      <c r="U98" s="101">
        <v>0.56319444444444444</v>
      </c>
      <c r="V98" s="581">
        <v>5</v>
      </c>
      <c r="W98" s="146">
        <f t="shared" si="73"/>
        <v>34.000000000000043</v>
      </c>
      <c r="X98" s="291"/>
      <c r="Y98" s="291"/>
      <c r="Z98" s="292"/>
      <c r="AA98" s="292"/>
      <c r="AB98" s="897"/>
      <c r="AC98" s="897"/>
      <c r="AD98" s="581"/>
      <c r="AE98" s="581"/>
      <c r="AF98" s="288">
        <f t="shared" si="61"/>
        <v>-151.76470588235452</v>
      </c>
      <c r="AG98" s="575">
        <f t="shared" si="62"/>
        <v>0.89460784313725383</v>
      </c>
      <c r="AH98" s="896"/>
    </row>
    <row r="99" spans="1:34" ht="19.2" customHeight="1">
      <c r="A99" s="923"/>
      <c r="B99" s="568" t="s">
        <v>242</v>
      </c>
      <c r="C99" s="136"/>
      <c r="D99" s="137" t="s">
        <v>190</v>
      </c>
      <c r="E99" s="138"/>
      <c r="F99" s="283">
        <v>59.54</v>
      </c>
      <c r="G99" s="107">
        <v>1056</v>
      </c>
      <c r="H99" s="285">
        <f t="shared" si="68"/>
        <v>62874.239999999998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1267.2000000000003</v>
      </c>
      <c r="O99" s="95">
        <f t="shared" si="70"/>
        <v>70.40000000000002</v>
      </c>
      <c r="P99" s="97">
        <f t="shared" si="71"/>
        <v>0</v>
      </c>
      <c r="Q99" s="98">
        <f t="shared" si="67"/>
        <v>-6.544444444444423</v>
      </c>
      <c r="R99" s="572">
        <f t="shared" si="72"/>
        <v>0.91494584837545156</v>
      </c>
      <c r="S99" s="912"/>
      <c r="T99" s="101">
        <v>0.56736111111111109</v>
      </c>
      <c r="U99" s="101">
        <v>0.6020833333333333</v>
      </c>
      <c r="V99" s="581">
        <v>6</v>
      </c>
      <c r="W99" s="146">
        <f t="shared" si="73"/>
        <v>49.999999999999986</v>
      </c>
      <c r="X99" s="254"/>
      <c r="Y99" s="254"/>
      <c r="Z99" s="189"/>
      <c r="AA99" s="189"/>
      <c r="AB99" s="897"/>
      <c r="AC99" s="897"/>
      <c r="AD99" s="581"/>
      <c r="AE99" s="581"/>
      <c r="AF99" s="288">
        <f t="shared" si="61"/>
        <v>-117.79999999999973</v>
      </c>
      <c r="AG99" s="289">
        <f t="shared" si="62"/>
        <v>0.91494584837545145</v>
      </c>
      <c r="AH99" s="896"/>
    </row>
    <row r="100" spans="1:34" s="293" customFormat="1" ht="19.2" customHeight="1">
      <c r="A100" s="923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1046</v>
      </c>
      <c r="H100" s="285">
        <f t="shared" si="68"/>
        <v>29559.960000000003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1141.0909090909099</v>
      </c>
      <c r="O100" s="95">
        <f t="shared" si="70"/>
        <v>60.057416267942628</v>
      </c>
      <c r="P100" s="97">
        <f t="shared" si="71"/>
        <v>0</v>
      </c>
      <c r="Q100" s="98">
        <f t="shared" si="67"/>
        <v>-3.1004784688994746</v>
      </c>
      <c r="R100" s="572">
        <f t="shared" si="72"/>
        <v>0.9509090909090917</v>
      </c>
      <c r="S100" s="912"/>
      <c r="T100" s="286">
        <v>0.60763888888888884</v>
      </c>
      <c r="U100" s="286">
        <v>0.64583333333333326</v>
      </c>
      <c r="V100" s="287">
        <v>8</v>
      </c>
      <c r="W100" s="146">
        <f t="shared" si="73"/>
        <v>54.999999999999964</v>
      </c>
      <c r="X100" s="294">
        <v>0.59722222222222221</v>
      </c>
      <c r="Y100" s="294">
        <v>0.6069444444444444</v>
      </c>
      <c r="Z100" s="292"/>
      <c r="AA100" s="292"/>
      <c r="AB100" s="897"/>
      <c r="AC100" s="897"/>
      <c r="AD100" s="581"/>
      <c r="AE100" s="581"/>
      <c r="AF100" s="288">
        <f t="shared" si="61"/>
        <v>-58.909090909090082</v>
      </c>
      <c r="AG100" s="575">
        <f t="shared" si="62"/>
        <v>0.95090909090909159</v>
      </c>
      <c r="AH100" s="896"/>
    </row>
    <row r="101" spans="1:34" s="293" customFormat="1" ht="19.2" customHeight="1">
      <c r="A101" s="923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912"/>
      <c r="T101" s="286"/>
      <c r="U101" s="101"/>
      <c r="V101" s="287"/>
      <c r="W101" s="146">
        <f t="shared" si="73"/>
        <v>0</v>
      </c>
      <c r="X101" s="295"/>
      <c r="Y101" s="295"/>
      <c r="Z101" s="292"/>
      <c r="AA101" s="292"/>
      <c r="AB101" s="897"/>
      <c r="AC101" s="897"/>
      <c r="AD101" s="581"/>
      <c r="AE101" s="581"/>
      <c r="AF101" s="288">
        <f t="shared" si="61"/>
        <v>0</v>
      </c>
      <c r="AG101" s="289" t="e">
        <f t="shared" si="62"/>
        <v>#DIV/0!</v>
      </c>
      <c r="AH101" s="896"/>
    </row>
    <row r="102" spans="1:34" s="293" customFormat="1" ht="19.2" customHeight="1">
      <c r="A102" s="923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912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897"/>
      <c r="AC102" s="897"/>
      <c r="AD102" s="581"/>
      <c r="AE102" s="581"/>
      <c r="AF102" s="288">
        <f t="shared" si="61"/>
        <v>0</v>
      </c>
      <c r="AG102" s="575" t="e">
        <f t="shared" si="62"/>
        <v>#DIV/0!</v>
      </c>
      <c r="AH102" s="896"/>
    </row>
    <row r="103" spans="1:34" s="293" customFormat="1" ht="19.2" customHeight="1">
      <c r="A103" s="923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581"/>
      <c r="AE103" s="581"/>
      <c r="AF103" s="105">
        <f t="shared" si="61"/>
        <v>0</v>
      </c>
      <c r="AG103" s="575" t="e">
        <f t="shared" si="62"/>
        <v>#DIV/0!</v>
      </c>
      <c r="AH103" s="896"/>
    </row>
    <row r="104" spans="1:34" s="293" customFormat="1" ht="19.2" customHeight="1">
      <c r="A104" s="923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581"/>
      <c r="AE104" s="581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581"/>
      <c r="AE105" s="581"/>
      <c r="AF105" s="105">
        <f t="shared" si="61"/>
        <v>0</v>
      </c>
      <c r="AG105" s="575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581"/>
      <c r="AE106" s="581"/>
      <c r="AF106" s="105">
        <f t="shared" si="61"/>
        <v>0</v>
      </c>
      <c r="AG106" s="575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581"/>
      <c r="AE107" s="581"/>
      <c r="AF107" s="292"/>
      <c r="AG107" s="575"/>
      <c r="AH107" s="896"/>
    </row>
    <row r="108" spans="1:34" ht="19.2" customHeight="1">
      <c r="A108" s="923"/>
      <c r="B108" s="170">
        <v>0</v>
      </c>
      <c r="C108" s="160" t="s">
        <v>747</v>
      </c>
      <c r="D108" s="893" t="s">
        <v>733</v>
      </c>
      <c r="E108" s="893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1217.61498328877</v>
      </c>
      <c r="O108" s="164">
        <f t="shared" si="74"/>
        <v>65.162679728502013</v>
      </c>
      <c r="P108" s="105">
        <f t="shared" ref="P108:P116" si="75">M108-J108</f>
        <v>0</v>
      </c>
      <c r="Q108" s="143">
        <f t="shared" ref="Q108:Q116" si="76">O108-L108</f>
        <v>-7.4989645783435321</v>
      </c>
      <c r="R108" s="165">
        <f t="shared" ref="R108:R116" si="77">O108/L108</f>
        <v>0.89679610680600785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0</v>
      </c>
      <c r="AE108" s="167">
        <f>SUM(AE96:AE107)</f>
        <v>0</v>
      </c>
      <c r="AF108" s="105">
        <f t="shared" si="61"/>
        <v>-141.38501671123004</v>
      </c>
      <c r="AG108" s="575">
        <f t="shared" si="62"/>
        <v>0.89596393177981604</v>
      </c>
      <c r="AH108" s="896"/>
    </row>
    <row r="109" spans="1:34" ht="19.2" customHeight="1">
      <c r="A109" s="914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1364</v>
      </c>
      <c r="H109" s="92">
        <f t="shared" ref="H109:H119" si="78">F109*G109</f>
        <v>40872.933057280876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1105.9459459459451</v>
      </c>
      <c r="O109" s="95">
        <f t="shared" ref="O109:O116" si="80">N109/M109</f>
        <v>61.441441441441398</v>
      </c>
      <c r="P109" s="97">
        <f t="shared" si="75"/>
        <v>0</v>
      </c>
      <c r="Q109" s="98">
        <f t="shared" si="76"/>
        <v>-5.2252252252252731</v>
      </c>
      <c r="R109" s="572">
        <f t="shared" si="77"/>
        <v>0.92162162162162087</v>
      </c>
      <c r="S109" s="917">
        <f>R121</f>
        <v>0.89572390762420906</v>
      </c>
      <c r="T109" s="303">
        <v>0.5</v>
      </c>
      <c r="U109" s="303">
        <v>0.55138888888888893</v>
      </c>
      <c r="V109" s="304">
        <v>5</v>
      </c>
      <c r="W109" s="565">
        <f t="shared" si="73"/>
        <v>74.000000000000057</v>
      </c>
      <c r="X109" s="104"/>
      <c r="Y109" s="104"/>
      <c r="Z109" s="105"/>
      <c r="AA109" s="105"/>
      <c r="AB109" s="897"/>
      <c r="AC109" s="897"/>
      <c r="AD109" s="581"/>
      <c r="AE109" s="581"/>
      <c r="AF109" s="97">
        <f t="shared" si="61"/>
        <v>-94.054054054054859</v>
      </c>
      <c r="AG109" s="190">
        <f t="shared" si="62"/>
        <v>0.92162162162162098</v>
      </c>
      <c r="AH109" s="896">
        <f>AG121</f>
        <v>0.880354635637978</v>
      </c>
    </row>
    <row r="110" spans="1:34" ht="19.2" customHeight="1">
      <c r="A110" s="915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746</v>
      </c>
      <c r="H110" s="92">
        <f t="shared" si="78"/>
        <v>42096.78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1209.7297297297289</v>
      </c>
      <c r="O110" s="95">
        <f t="shared" si="80"/>
        <v>60.486486486486442</v>
      </c>
      <c r="P110" s="97">
        <f t="shared" si="75"/>
        <v>-1</v>
      </c>
      <c r="Q110" s="98">
        <f t="shared" si="76"/>
        <v>-5.4658944658945074</v>
      </c>
      <c r="R110" s="572">
        <f t="shared" si="77"/>
        <v>0.91712362181676199</v>
      </c>
      <c r="S110" s="903"/>
      <c r="T110" s="303">
        <v>0.55625000000000002</v>
      </c>
      <c r="U110" s="303">
        <v>0.58194444444444449</v>
      </c>
      <c r="V110" s="304">
        <v>7</v>
      </c>
      <c r="W110" s="565">
        <f t="shared" si="73"/>
        <v>37.000000000000028</v>
      </c>
      <c r="X110" s="265"/>
      <c r="Y110" s="265"/>
      <c r="Z110" s="105"/>
      <c r="AA110" s="105"/>
      <c r="AB110" s="897"/>
      <c r="AC110" s="897"/>
      <c r="AD110" s="581"/>
      <c r="AE110" s="581"/>
      <c r="AF110" s="97">
        <f t="shared" si="61"/>
        <v>-175.27027027027111</v>
      </c>
      <c r="AG110" s="190">
        <f t="shared" si="62"/>
        <v>0.87345106839691622</v>
      </c>
      <c r="AH110" s="896"/>
    </row>
    <row r="111" spans="1:34" ht="19.2" customHeight="1">
      <c r="A111" s="915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1073</v>
      </c>
      <c r="H111" s="92">
        <f t="shared" si="78"/>
        <v>59615.880000000005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1313.8775510204084</v>
      </c>
      <c r="O111" s="95">
        <f t="shared" si="80"/>
        <v>82.117346938775526</v>
      </c>
      <c r="P111" s="97">
        <f t="shared" si="75"/>
        <v>0</v>
      </c>
      <c r="Q111" s="98">
        <f t="shared" si="76"/>
        <v>-7.8826530612244738</v>
      </c>
      <c r="R111" s="572">
        <f t="shared" si="77"/>
        <v>0.91241496598639471</v>
      </c>
      <c r="S111" s="903"/>
      <c r="T111" s="303">
        <v>0.70833333333333337</v>
      </c>
      <c r="U111" s="303">
        <v>0.74236111111111114</v>
      </c>
      <c r="V111" s="304">
        <v>5</v>
      </c>
      <c r="W111" s="565">
        <f t="shared" si="73"/>
        <v>48.999999999999986</v>
      </c>
      <c r="X111" s="104"/>
      <c r="Y111" s="104"/>
      <c r="Z111" s="105"/>
      <c r="AA111" s="105"/>
      <c r="AB111" s="897"/>
      <c r="AC111" s="897"/>
      <c r="AD111" s="581"/>
      <c r="AE111" s="581"/>
      <c r="AF111" s="97">
        <f t="shared" si="61"/>
        <v>-126.12244897959158</v>
      </c>
      <c r="AG111" s="190">
        <f t="shared" si="62"/>
        <v>0.91241496598639471</v>
      </c>
      <c r="AH111" s="896"/>
    </row>
    <row r="112" spans="1:34" ht="19.2" customHeight="1">
      <c r="A112" s="915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1263</v>
      </c>
      <c r="H112" s="92">
        <f t="shared" si="78"/>
        <v>73468.710000000006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1353.2142857142867</v>
      </c>
      <c r="O112" s="95">
        <f t="shared" si="80"/>
        <v>96.658163265306186</v>
      </c>
      <c r="P112" s="97">
        <f t="shared" si="75"/>
        <v>0</v>
      </c>
      <c r="Q112" s="98">
        <f t="shared" si="76"/>
        <v>-6.1989795918366752</v>
      </c>
      <c r="R112" s="572">
        <f t="shared" si="77"/>
        <v>0.93973214285714346</v>
      </c>
      <c r="S112" s="903"/>
      <c r="T112" s="303">
        <v>0.74652777777777779</v>
      </c>
      <c r="U112" s="303">
        <v>0.78541666666666665</v>
      </c>
      <c r="V112" s="304">
        <v>6</v>
      </c>
      <c r="W112" s="565">
        <f t="shared" si="73"/>
        <v>55.999999999999957</v>
      </c>
      <c r="X112" s="291"/>
      <c r="Y112" s="291"/>
      <c r="Z112" s="105"/>
      <c r="AA112" s="105"/>
      <c r="AB112" s="897"/>
      <c r="AC112" s="897"/>
      <c r="AD112" s="581"/>
      <c r="AE112" s="581"/>
      <c r="AF112" s="97">
        <f t="shared" si="61"/>
        <v>-86.785714285713311</v>
      </c>
      <c r="AG112" s="190">
        <f t="shared" si="62"/>
        <v>0.93973214285714357</v>
      </c>
      <c r="AH112" s="896"/>
    </row>
    <row r="113" spans="1:34" s="293" customFormat="1" ht="19.2" customHeight="1">
      <c r="A113" s="915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1048</v>
      </c>
      <c r="H113" s="92">
        <f t="shared" si="78"/>
        <v>56686.320000000007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1337.872340425532</v>
      </c>
      <c r="O113" s="95">
        <f t="shared" si="80"/>
        <v>95.562310030395139</v>
      </c>
      <c r="P113" s="97">
        <f t="shared" si="75"/>
        <v>0</v>
      </c>
      <c r="Q113" s="98">
        <f t="shared" si="76"/>
        <v>-7.2948328267477223</v>
      </c>
      <c r="R113" s="572">
        <f t="shared" si="77"/>
        <v>0.92907801418439717</v>
      </c>
      <c r="S113" s="903"/>
      <c r="T113" s="303">
        <v>0.79027777777777775</v>
      </c>
      <c r="U113" s="303">
        <v>0.82291666666666663</v>
      </c>
      <c r="V113" s="304">
        <v>7</v>
      </c>
      <c r="W113" s="565">
        <f t="shared" si="73"/>
        <v>46.999999999999993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-102.127659574468</v>
      </c>
      <c r="AG113" s="190">
        <f t="shared" si="62"/>
        <v>0.92907801418439717</v>
      </c>
      <c r="AH113" s="896"/>
    </row>
    <row r="114" spans="1:34" s="293" customFormat="1" ht="19.2" customHeight="1">
      <c r="A114" s="915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963</v>
      </c>
      <c r="H114" s="92">
        <f t="shared" si="78"/>
        <v>54342.09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1313.1818181818182</v>
      </c>
      <c r="O114" s="95">
        <f t="shared" si="80"/>
        <v>82.07386363636364</v>
      </c>
      <c r="P114" s="97">
        <f t="shared" si="75"/>
        <v>0</v>
      </c>
      <c r="Q114" s="98">
        <f t="shared" si="76"/>
        <v>-11.67613636363636</v>
      </c>
      <c r="R114" s="572">
        <f t="shared" si="77"/>
        <v>0.87545454545454549</v>
      </c>
      <c r="S114" s="903"/>
      <c r="T114" s="303">
        <v>0.83819444444444435</v>
      </c>
      <c r="U114" s="303">
        <v>0.86874999999999991</v>
      </c>
      <c r="V114" s="304">
        <v>22</v>
      </c>
      <c r="W114" s="565">
        <f t="shared" si="73"/>
        <v>44</v>
      </c>
      <c r="X114" s="291">
        <v>0.82777777777777783</v>
      </c>
      <c r="Y114" s="291">
        <v>0.83750000000000002</v>
      </c>
      <c r="Z114" s="292"/>
      <c r="AA114" s="292"/>
      <c r="AB114" s="897"/>
      <c r="AC114" s="897"/>
      <c r="AD114" s="296"/>
      <c r="AE114" s="296"/>
      <c r="AF114" s="97">
        <f t="shared" si="61"/>
        <v>-186.81818181818176</v>
      </c>
      <c r="AG114" s="190">
        <f t="shared" si="62"/>
        <v>0.87545454545454549</v>
      </c>
      <c r="AH114" s="896"/>
    </row>
    <row r="115" spans="1:34" s="293" customFormat="1" ht="19.2" customHeight="1">
      <c r="A115" s="915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1218</v>
      </c>
      <c r="H115" s="92">
        <f t="shared" si="78"/>
        <v>65881.62000000001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1353.3333333333342</v>
      </c>
      <c r="O115" s="95">
        <f t="shared" si="80"/>
        <v>71.228070175438646</v>
      </c>
      <c r="P115" s="97">
        <f t="shared" si="75"/>
        <v>0</v>
      </c>
      <c r="Q115" s="98">
        <f t="shared" si="76"/>
        <v>-4.5614035087718747</v>
      </c>
      <c r="R115" s="572">
        <f t="shared" si="77"/>
        <v>0.93981481481481555</v>
      </c>
      <c r="S115" s="903"/>
      <c r="T115" s="303">
        <v>0.87222222222222212</v>
      </c>
      <c r="U115" s="303">
        <v>0.9097222222222221</v>
      </c>
      <c r="V115" s="304">
        <v>5</v>
      </c>
      <c r="W115" s="565">
        <f t="shared" si="73"/>
        <v>53.999999999999972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-86.666666666665833</v>
      </c>
      <c r="AG115" s="190">
        <f t="shared" si="62"/>
        <v>0.93981481481481544</v>
      </c>
      <c r="AH115" s="896"/>
    </row>
    <row r="116" spans="1:34" s="293" customFormat="1" ht="19.2" customHeight="1">
      <c r="A116" s="915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537</v>
      </c>
      <c r="H116" s="92">
        <f t="shared" si="78"/>
        <v>29266.5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947.64705882352814</v>
      </c>
      <c r="O116" s="95">
        <f t="shared" si="80"/>
        <v>47.382352941176407</v>
      </c>
      <c r="P116" s="97">
        <f t="shared" si="75"/>
        <v>-1</v>
      </c>
      <c r="Q116" s="98">
        <f t="shared" si="76"/>
        <v>-21.189075630252162</v>
      </c>
      <c r="R116" s="572">
        <f t="shared" si="77"/>
        <v>0.69099264705882257</v>
      </c>
      <c r="S116" s="903"/>
      <c r="T116" s="303">
        <v>0.91458333333333319</v>
      </c>
      <c r="U116" s="303">
        <v>0.93819444444444433</v>
      </c>
      <c r="V116" s="304">
        <v>7</v>
      </c>
      <c r="W116" s="565">
        <f t="shared" si="73"/>
        <v>34.000000000000043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-492.35294117647186</v>
      </c>
      <c r="AG116" s="190">
        <f t="shared" si="62"/>
        <v>0.65808823529411675</v>
      </c>
      <c r="AH116" s="896"/>
    </row>
    <row r="117" spans="1:34" s="293" customFormat="1" ht="19.2" customHeight="1">
      <c r="A117" s="915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903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903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903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903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1241.8502578968228</v>
      </c>
      <c r="O121" s="277">
        <f t="shared" si="81"/>
        <v>74.618754364422927</v>
      </c>
      <c r="P121" s="97">
        <f t="shared" ref="P121:P128" si="82">M121-J121</f>
        <v>-0.25</v>
      </c>
      <c r="Q121" s="98">
        <f t="shared" ref="Q121:Q128" si="83">O121-L121</f>
        <v>-8.6867750841986293</v>
      </c>
      <c r="R121" s="245">
        <f t="shared" ref="R121:R128" si="84">O121/L121</f>
        <v>0.89572390762420906</v>
      </c>
      <c r="S121" s="911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0</v>
      </c>
      <c r="AF121" s="97">
        <f>N121-K121</f>
        <v>-168.77474210317723</v>
      </c>
      <c r="AG121" s="190">
        <f>N121/K121</f>
        <v>0.880354635637978</v>
      </c>
      <c r="AH121" s="896"/>
    </row>
    <row r="122" spans="1:34" ht="19.2" customHeight="1">
      <c r="A122" s="918" t="s">
        <v>750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1276</v>
      </c>
      <c r="H122" s="92">
        <f t="shared" ref="H122:H132" si="85">F122*G122</f>
        <v>74862.92</v>
      </c>
      <c r="I122" s="568"/>
      <c r="J122" s="94">
        <v>19</v>
      </c>
      <c r="K122" s="91">
        <v>1440</v>
      </c>
      <c r="L122" s="95">
        <v>75.78947368421052</v>
      </c>
      <c r="M122" s="566">
        <v>19</v>
      </c>
      <c r="N122" s="248">
        <f t="shared" ref="N122:N128" si="86">G122/W122*60</f>
        <v>1320.0000000000011</v>
      </c>
      <c r="O122" s="314">
        <f t="shared" ref="O122:O128" si="87">N122/M122</f>
        <v>69.473684210526372</v>
      </c>
      <c r="P122" s="168">
        <f t="shared" si="82"/>
        <v>0</v>
      </c>
      <c r="Q122" s="256">
        <f t="shared" si="83"/>
        <v>-6.3157894736841484</v>
      </c>
      <c r="R122" s="169">
        <f t="shared" si="84"/>
        <v>0.91666666666666752</v>
      </c>
      <c r="S122" s="912">
        <f>R134</f>
        <v>0.88406233729790651</v>
      </c>
      <c r="T122" s="232">
        <v>0.5</v>
      </c>
      <c r="U122" s="232">
        <v>0.54027777777777775</v>
      </c>
      <c r="V122" s="304">
        <v>5</v>
      </c>
      <c r="W122" s="565">
        <f t="shared" si="73"/>
        <v>57.999999999999957</v>
      </c>
      <c r="X122" s="104"/>
      <c r="Y122" s="104"/>
      <c r="Z122" s="105"/>
      <c r="AA122" s="105"/>
      <c r="AB122" s="897"/>
      <c r="AC122" s="897"/>
      <c r="AD122" s="581"/>
      <c r="AE122" s="581"/>
      <c r="AF122" s="97">
        <f t="shared" si="61"/>
        <v>-119.99999999999886</v>
      </c>
      <c r="AG122" s="572">
        <f t="shared" si="62"/>
        <v>0.91666666666666741</v>
      </c>
      <c r="AH122" s="911">
        <f>AG134</f>
        <v>0.88500660387041463</v>
      </c>
    </row>
    <row r="123" spans="1:34" ht="19.2" customHeight="1">
      <c r="A123" s="918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1567</v>
      </c>
      <c r="H123" s="92">
        <f t="shared" si="85"/>
        <v>93267.840000000011</v>
      </c>
      <c r="I123" s="581"/>
      <c r="J123" s="94">
        <v>21</v>
      </c>
      <c r="K123" s="91">
        <v>1385</v>
      </c>
      <c r="L123" s="95">
        <v>65.952380952380949</v>
      </c>
      <c r="M123" s="571">
        <v>21</v>
      </c>
      <c r="N123" s="107">
        <f t="shared" si="86"/>
        <v>1270.5405405405395</v>
      </c>
      <c r="O123" s="142">
        <f t="shared" si="87"/>
        <v>60.501930501930453</v>
      </c>
      <c r="P123" s="105">
        <f t="shared" si="82"/>
        <v>0</v>
      </c>
      <c r="Q123" s="143">
        <f t="shared" si="83"/>
        <v>-5.4504504504504965</v>
      </c>
      <c r="R123" s="575">
        <f t="shared" si="84"/>
        <v>0.91735779100399972</v>
      </c>
      <c r="S123" s="912"/>
      <c r="T123" s="232">
        <v>0.54513888888888884</v>
      </c>
      <c r="U123" s="232">
        <v>0.59652777777777777</v>
      </c>
      <c r="V123" s="304">
        <v>7</v>
      </c>
      <c r="W123" s="565">
        <f t="shared" si="73"/>
        <v>74.000000000000057</v>
      </c>
      <c r="X123" s="104"/>
      <c r="Y123" s="104"/>
      <c r="Z123" s="105"/>
      <c r="AA123" s="105"/>
      <c r="AB123" s="897"/>
      <c r="AC123" s="897"/>
      <c r="AD123" s="581"/>
      <c r="AE123" s="581"/>
      <c r="AF123" s="97">
        <f t="shared" si="61"/>
        <v>-114.4594594594605</v>
      </c>
      <c r="AG123" s="572">
        <f t="shared" si="62"/>
        <v>0.91735779100399961</v>
      </c>
      <c r="AH123" s="912"/>
    </row>
    <row r="124" spans="1:34" ht="19.2" customHeight="1">
      <c r="A124" s="918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1460</v>
      </c>
      <c r="H124" s="92">
        <f t="shared" si="85"/>
        <v>82913.399999999994</v>
      </c>
      <c r="I124" s="315"/>
      <c r="J124" s="94">
        <v>18</v>
      </c>
      <c r="K124" s="91">
        <v>1636</v>
      </c>
      <c r="L124" s="95">
        <v>90.888888888888886</v>
      </c>
      <c r="M124" s="566">
        <v>18</v>
      </c>
      <c r="N124" s="248">
        <f t="shared" si="86"/>
        <v>1412.9032258064528</v>
      </c>
      <c r="O124" s="314">
        <f t="shared" si="87"/>
        <v>78.49462365591404</v>
      </c>
      <c r="P124" s="168">
        <f t="shared" si="82"/>
        <v>0</v>
      </c>
      <c r="Q124" s="256">
        <f t="shared" si="83"/>
        <v>-12.394265232974846</v>
      </c>
      <c r="R124" s="169">
        <f t="shared" si="84"/>
        <v>0.86363277861030119</v>
      </c>
      <c r="S124" s="919"/>
      <c r="T124" s="232">
        <v>0.70833333333333337</v>
      </c>
      <c r="U124" s="232">
        <v>0.75138888888888888</v>
      </c>
      <c r="V124" s="304">
        <v>5</v>
      </c>
      <c r="W124" s="565">
        <f t="shared" si="73"/>
        <v>61.999999999999943</v>
      </c>
      <c r="X124" s="265"/>
      <c r="Y124" s="265"/>
      <c r="Z124" s="105"/>
      <c r="AA124" s="105"/>
      <c r="AB124" s="897"/>
      <c r="AC124" s="897"/>
      <c r="AD124" s="581"/>
      <c r="AE124" s="581"/>
      <c r="AF124" s="168">
        <f t="shared" si="61"/>
        <v>-223.09677419354716</v>
      </c>
      <c r="AG124" s="169">
        <f t="shared" si="62"/>
        <v>0.8636327786103013</v>
      </c>
      <c r="AH124" s="912"/>
    </row>
    <row r="125" spans="1:34" ht="19.2" customHeight="1">
      <c r="A125" s="918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1153</v>
      </c>
      <c r="H125" s="92">
        <f t="shared" si="85"/>
        <v>65571.11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1356.4705882352946</v>
      </c>
      <c r="O125" s="314">
        <f t="shared" si="87"/>
        <v>75.35947712418303</v>
      </c>
      <c r="P125" s="168">
        <f t="shared" si="82"/>
        <v>0</v>
      </c>
      <c r="Q125" s="256">
        <f t="shared" si="83"/>
        <v>-15.529411764705856</v>
      </c>
      <c r="R125" s="169">
        <f t="shared" si="84"/>
        <v>0.82913850136631695</v>
      </c>
      <c r="S125" s="919"/>
      <c r="T125" s="232">
        <v>0.75555555555555554</v>
      </c>
      <c r="U125" s="232">
        <v>0.79097222222222219</v>
      </c>
      <c r="V125" s="304">
        <v>6</v>
      </c>
      <c r="W125" s="565">
        <f t="shared" si="73"/>
        <v>50.999999999999979</v>
      </c>
      <c r="X125" s="116"/>
      <c r="Y125" s="116"/>
      <c r="Z125" s="105"/>
      <c r="AA125" s="105"/>
      <c r="AB125" s="897"/>
      <c r="AC125" s="897"/>
      <c r="AD125" s="581"/>
      <c r="AE125" s="581"/>
      <c r="AF125" s="97">
        <f t="shared" si="61"/>
        <v>-279.5294117647054</v>
      </c>
      <c r="AG125" s="572">
        <f t="shared" si="62"/>
        <v>0.82913850136631695</v>
      </c>
      <c r="AH125" s="913"/>
    </row>
    <row r="126" spans="1:34" ht="19.2" customHeight="1">
      <c r="A126" s="918"/>
      <c r="B126" s="199" t="s">
        <v>241</v>
      </c>
      <c r="C126" s="581"/>
      <c r="D126" s="317" t="s">
        <v>196</v>
      </c>
      <c r="E126" s="251"/>
      <c r="F126" s="90">
        <v>50.67</v>
      </c>
      <c r="G126" s="107">
        <v>1345</v>
      </c>
      <c r="H126" s="92">
        <f t="shared" si="85"/>
        <v>68151.150000000009</v>
      </c>
      <c r="I126" s="581"/>
      <c r="J126" s="94">
        <v>18</v>
      </c>
      <c r="K126" s="91">
        <v>1500</v>
      </c>
      <c r="L126" s="95">
        <v>83.333333333333329</v>
      </c>
      <c r="M126" s="571">
        <v>18</v>
      </c>
      <c r="N126" s="107">
        <f t="shared" si="86"/>
        <v>1391.3793103448286</v>
      </c>
      <c r="O126" s="142">
        <f t="shared" si="87"/>
        <v>77.298850574712702</v>
      </c>
      <c r="P126" s="105">
        <f t="shared" si="82"/>
        <v>0</v>
      </c>
      <c r="Q126" s="143">
        <f t="shared" si="83"/>
        <v>-6.0344827586206264</v>
      </c>
      <c r="R126" s="575">
        <f t="shared" si="84"/>
        <v>0.92758620689655247</v>
      </c>
      <c r="S126" s="919"/>
      <c r="T126" s="232">
        <v>0.80624999999999991</v>
      </c>
      <c r="U126" s="232">
        <v>0.84652777777777766</v>
      </c>
      <c r="V126" s="304">
        <v>22</v>
      </c>
      <c r="W126" s="565">
        <f t="shared" si="73"/>
        <v>57.999999999999957</v>
      </c>
      <c r="X126" s="116">
        <v>0.79513888888888884</v>
      </c>
      <c r="Y126" s="116">
        <v>0.80555555555555547</v>
      </c>
      <c r="Z126" s="105"/>
      <c r="AA126" s="105"/>
      <c r="AB126" s="897"/>
      <c r="AC126" s="897"/>
      <c r="AD126" s="581"/>
      <c r="AE126" s="581">
        <v>1</v>
      </c>
      <c r="AF126" s="168">
        <f t="shared" si="61"/>
        <v>-108.62068965517142</v>
      </c>
      <c r="AG126" s="169">
        <f t="shared" si="62"/>
        <v>0.92758620689655236</v>
      </c>
      <c r="AH126" s="913"/>
    </row>
    <row r="127" spans="1:34" ht="19.2" customHeight="1">
      <c r="A127" s="918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1051</v>
      </c>
      <c r="H127" s="92">
        <f t="shared" si="85"/>
        <v>61136.67</v>
      </c>
      <c r="I127" s="296"/>
      <c r="J127" s="94">
        <v>16</v>
      </c>
      <c r="K127" s="91">
        <v>1636</v>
      </c>
      <c r="L127" s="95">
        <v>102.25</v>
      </c>
      <c r="M127" s="566">
        <v>16</v>
      </c>
      <c r="N127" s="107">
        <f t="shared" si="86"/>
        <v>1433.1818181818182</v>
      </c>
      <c r="O127" s="142">
        <f t="shared" si="87"/>
        <v>89.57386363636364</v>
      </c>
      <c r="P127" s="105">
        <f t="shared" si="82"/>
        <v>0</v>
      </c>
      <c r="Q127" s="143">
        <f t="shared" si="83"/>
        <v>-12.67613636363636</v>
      </c>
      <c r="R127" s="575">
        <f t="shared" si="84"/>
        <v>0.87602800622360533</v>
      </c>
      <c r="S127" s="919"/>
      <c r="T127" s="232">
        <v>0.85069444444444431</v>
      </c>
      <c r="U127" s="232">
        <v>0.88124999999999987</v>
      </c>
      <c r="V127" s="568">
        <v>6</v>
      </c>
      <c r="W127" s="565">
        <f t="shared" si="73"/>
        <v>44</v>
      </c>
      <c r="X127" s="116"/>
      <c r="Y127" s="116"/>
      <c r="Z127" s="105"/>
      <c r="AA127" s="105"/>
      <c r="AB127" s="897"/>
      <c r="AC127" s="897"/>
      <c r="AD127" s="581"/>
      <c r="AE127" s="581"/>
      <c r="AF127" s="168">
        <f t="shared" si="61"/>
        <v>-202.81818181818176</v>
      </c>
      <c r="AG127" s="169">
        <f t="shared" si="62"/>
        <v>0.87602800622360533</v>
      </c>
      <c r="AH127" s="913"/>
    </row>
    <row r="128" spans="1:34" ht="19.2" customHeight="1">
      <c r="A128" s="918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1051</v>
      </c>
      <c r="H128" s="92">
        <f t="shared" si="85"/>
        <v>60222.299999999996</v>
      </c>
      <c r="I128" s="581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6"/>
        <v>1261.2000000000005</v>
      </c>
      <c r="O128" s="142">
        <f t="shared" si="87"/>
        <v>66.37894736842108</v>
      </c>
      <c r="P128" s="105">
        <f t="shared" si="82"/>
        <v>0</v>
      </c>
      <c r="Q128" s="143">
        <f t="shared" si="83"/>
        <v>-9.4105263157894399</v>
      </c>
      <c r="R128" s="575">
        <f t="shared" si="84"/>
        <v>0.8758333333333338</v>
      </c>
      <c r="S128" s="919"/>
      <c r="T128" s="232">
        <v>0.88611111111111096</v>
      </c>
      <c r="U128" s="232">
        <v>0.92083333333333317</v>
      </c>
      <c r="V128" s="568">
        <v>7</v>
      </c>
      <c r="W128" s="565">
        <f t="shared" si="73"/>
        <v>49.999999999999986</v>
      </c>
      <c r="X128" s="116"/>
      <c r="Y128" s="116"/>
      <c r="Z128" s="105"/>
      <c r="AA128" s="105"/>
      <c r="AB128" s="897"/>
      <c r="AC128" s="897"/>
      <c r="AD128" s="581"/>
      <c r="AE128" s="581"/>
      <c r="AF128" s="97">
        <f t="shared" si="61"/>
        <v>-178.7999999999995</v>
      </c>
      <c r="AG128" s="572">
        <f t="shared" si="62"/>
        <v>0.87583333333333369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581"/>
      <c r="J129" s="94"/>
      <c r="K129" s="91"/>
      <c r="L129" s="95"/>
      <c r="M129" s="157"/>
      <c r="N129" s="107"/>
      <c r="O129" s="142"/>
      <c r="P129" s="105"/>
      <c r="Q129" s="143"/>
      <c r="R129" s="575"/>
      <c r="S129" s="919"/>
      <c r="T129" s="232"/>
      <c r="U129" s="232"/>
      <c r="V129" s="568"/>
      <c r="W129" s="565">
        <f t="shared" si="73"/>
        <v>0</v>
      </c>
      <c r="X129" s="116"/>
      <c r="Y129" s="116"/>
      <c r="Z129" s="105"/>
      <c r="AA129" s="105"/>
      <c r="AB129" s="897"/>
      <c r="AC129" s="897"/>
      <c r="AD129" s="581"/>
      <c r="AE129" s="581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1"/>
      <c r="J130" s="94"/>
      <c r="K130" s="91"/>
      <c r="L130" s="95"/>
      <c r="M130" s="571"/>
      <c r="N130" s="107"/>
      <c r="O130" s="142"/>
      <c r="P130" s="105"/>
      <c r="Q130" s="143"/>
      <c r="R130" s="575"/>
      <c r="S130" s="919"/>
      <c r="T130" s="232"/>
      <c r="U130" s="232"/>
      <c r="V130" s="568"/>
      <c r="W130" s="565">
        <f t="shared" si="73"/>
        <v>0</v>
      </c>
      <c r="X130" s="116"/>
      <c r="Y130" s="116"/>
      <c r="Z130" s="105"/>
      <c r="AA130" s="105"/>
      <c r="AB130" s="897"/>
      <c r="AC130" s="897"/>
      <c r="AD130" s="581"/>
      <c r="AE130" s="581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919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897"/>
      <c r="AC131" s="897"/>
      <c r="AD131" s="581"/>
      <c r="AE131" s="581"/>
      <c r="AF131" s="97">
        <f t="shared" si="61"/>
        <v>0</v>
      </c>
      <c r="AG131" s="572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919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897"/>
      <c r="AC132" s="897"/>
      <c r="AD132" s="581"/>
      <c r="AE132" s="581"/>
      <c r="AF132" s="127"/>
      <c r="AG132" s="573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919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581"/>
      <c r="AE133" s="581"/>
      <c r="AF133" s="127"/>
      <c r="AG133" s="573"/>
      <c r="AH133" s="913"/>
    </row>
    <row r="134" spans="1:34" ht="19.2" customHeight="1">
      <c r="A134" s="918"/>
      <c r="B134" s="239">
        <v>0</v>
      </c>
      <c r="C134" s="160" t="s">
        <v>751</v>
      </c>
      <c r="D134" s="893" t="s">
        <v>733</v>
      </c>
      <c r="E134" s="893"/>
      <c r="F134" s="259"/>
      <c r="G134" s="126"/>
      <c r="H134" s="162"/>
      <c r="I134" s="322"/>
      <c r="J134" s="323">
        <v>18.428571428571427</v>
      </c>
      <c r="K134" s="323">
        <v>1524.7142857142858</v>
      </c>
      <c r="L134" s="324">
        <v>83.556062775987584</v>
      </c>
      <c r="M134" s="323">
        <f t="shared" ref="M134:O134" si="88">AVERAGE(M122:M133)</f>
        <v>18.428571428571427</v>
      </c>
      <c r="N134" s="323">
        <f t="shared" si="88"/>
        <v>1349.3822118727051</v>
      </c>
      <c r="O134" s="324">
        <f t="shared" si="88"/>
        <v>73.868768153150185</v>
      </c>
      <c r="P134" s="102">
        <f t="shared" ref="P134:P144" si="89">M134-J134</f>
        <v>0</v>
      </c>
      <c r="Q134" s="209">
        <f t="shared" ref="Q134:Q144" si="90">O134-L134</f>
        <v>-9.6872946228373991</v>
      </c>
      <c r="R134" s="325">
        <f t="shared" ref="R134:R144" si="91">O134/L134</f>
        <v>0.88406233729790651</v>
      </c>
      <c r="S134" s="912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1</v>
      </c>
      <c r="AF134" s="97">
        <f t="shared" si="61"/>
        <v>-175.33207384158072</v>
      </c>
      <c r="AG134" s="572">
        <f t="shared" si="62"/>
        <v>0.88500660387041463</v>
      </c>
      <c r="AH134" s="913"/>
    </row>
    <row r="135" spans="1:34" ht="19.2" customHeight="1">
      <c r="A135" s="899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1601.6000000000001</v>
      </c>
      <c r="H135" s="326">
        <f t="shared" ref="H135:H146" si="92">F135*G135</f>
        <v>86630.544000000009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1298.5945945945953</v>
      </c>
      <c r="O135" s="177">
        <f t="shared" ref="O135:O144" si="94">N135/M135</f>
        <v>81.162162162162204</v>
      </c>
      <c r="P135" s="105">
        <f t="shared" si="89"/>
        <v>0</v>
      </c>
      <c r="Q135" s="143">
        <f t="shared" si="90"/>
        <v>-12.587837837837796</v>
      </c>
      <c r="R135" s="575">
        <f t="shared" si="91"/>
        <v>0.86572972972973017</v>
      </c>
      <c r="S135" s="903">
        <f>R147</f>
        <v>0.87341184291385077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897"/>
      <c r="AC135" s="897"/>
      <c r="AD135" s="581">
        <v>1</v>
      </c>
      <c r="AE135" s="581"/>
      <c r="AF135" s="178">
        <f t="shared" si="61"/>
        <v>-201.40540540540474</v>
      </c>
      <c r="AG135" s="184">
        <f t="shared" si="62"/>
        <v>0.86572972972973017</v>
      </c>
      <c r="AH135" s="896">
        <f>AG147</f>
        <v>0.88088834505330538</v>
      </c>
    </row>
    <row r="136" spans="1:34" ht="19.2" customHeight="1">
      <c r="A136" s="900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1066</v>
      </c>
      <c r="H136" s="140">
        <f t="shared" si="92"/>
        <v>54014.22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1305.30612244898</v>
      </c>
      <c r="O136" s="142">
        <f t="shared" si="94"/>
        <v>72.517006802721113</v>
      </c>
      <c r="P136" s="105">
        <f t="shared" si="89"/>
        <v>0</v>
      </c>
      <c r="Q136" s="143">
        <f t="shared" si="90"/>
        <v>-10.816326530612216</v>
      </c>
      <c r="R136" s="575">
        <f t="shared" si="91"/>
        <v>0.87020408163265339</v>
      </c>
      <c r="S136" s="903"/>
      <c r="T136" s="327">
        <v>0.51458333333333328</v>
      </c>
      <c r="U136" s="232">
        <v>0.54861111111111105</v>
      </c>
      <c r="V136" s="182">
        <v>7</v>
      </c>
      <c r="W136" s="328">
        <f t="shared" si="95"/>
        <v>48.999999999999986</v>
      </c>
      <c r="X136" s="104"/>
      <c r="Y136" s="104"/>
      <c r="Z136" s="105"/>
      <c r="AA136" s="105"/>
      <c r="AB136" s="897"/>
      <c r="AC136" s="897"/>
      <c r="AD136" s="581"/>
      <c r="AE136" s="581"/>
      <c r="AF136" s="97">
        <f t="shared" si="61"/>
        <v>-194.69387755102002</v>
      </c>
      <c r="AG136" s="190">
        <f t="shared" si="62"/>
        <v>0.87020408163265328</v>
      </c>
      <c r="AH136" s="896"/>
    </row>
    <row r="137" spans="1:34" ht="19.2" customHeight="1">
      <c r="A137" s="900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1218</v>
      </c>
      <c r="H137" s="140">
        <f t="shared" si="92"/>
        <v>64882.86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1305.0000000000011</v>
      </c>
      <c r="O137" s="177">
        <f t="shared" si="94"/>
        <v>81.562500000000071</v>
      </c>
      <c r="P137" s="105">
        <f t="shared" si="89"/>
        <v>0</v>
      </c>
      <c r="Q137" s="143">
        <f t="shared" si="90"/>
        <v>-12.187499999999929</v>
      </c>
      <c r="R137" s="575">
        <f t="shared" si="91"/>
        <v>0.87000000000000077</v>
      </c>
      <c r="S137" s="903"/>
      <c r="T137" s="232">
        <v>0.56388888888888877</v>
      </c>
      <c r="U137" s="232">
        <v>0.60277777777777763</v>
      </c>
      <c r="V137" s="329">
        <v>22</v>
      </c>
      <c r="W137" s="328">
        <f t="shared" si="95"/>
        <v>55.999999999999957</v>
      </c>
      <c r="X137" s="104">
        <v>0.55277777777777781</v>
      </c>
      <c r="Y137" s="104">
        <v>0.5625</v>
      </c>
      <c r="Z137" s="105"/>
      <c r="AA137" s="105"/>
      <c r="AB137" s="897"/>
      <c r="AC137" s="897"/>
      <c r="AD137" s="581"/>
      <c r="AE137" s="581"/>
      <c r="AF137" s="97">
        <f t="shared" si="61"/>
        <v>-194.99999999999886</v>
      </c>
      <c r="AG137" s="190">
        <f t="shared" si="62"/>
        <v>0.87000000000000077</v>
      </c>
      <c r="AH137" s="896"/>
    </row>
    <row r="138" spans="1:34" ht="19.2" customHeight="1">
      <c r="A138" s="900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1745</v>
      </c>
      <c r="H138" s="140">
        <f t="shared" si="92"/>
        <v>100747.575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1276.8292682926826</v>
      </c>
      <c r="O138" s="142">
        <f t="shared" si="94"/>
        <v>79.801829268292664</v>
      </c>
      <c r="P138" s="105">
        <f t="shared" si="89"/>
        <v>0</v>
      </c>
      <c r="Q138" s="143">
        <f t="shared" si="90"/>
        <v>-18.010670731707336</v>
      </c>
      <c r="R138" s="575">
        <f t="shared" si="91"/>
        <v>0.81586534715187387</v>
      </c>
      <c r="S138" s="903"/>
      <c r="T138" s="232">
        <v>0.60763888888888873</v>
      </c>
      <c r="U138" s="232">
        <v>0.66458333333333319</v>
      </c>
      <c r="V138" s="329">
        <v>7</v>
      </c>
      <c r="W138" s="328">
        <f t="shared" si="95"/>
        <v>82.000000000000028</v>
      </c>
      <c r="X138" s="104"/>
      <c r="Y138" s="104"/>
      <c r="Z138" s="105"/>
      <c r="AA138" s="105"/>
      <c r="AB138" s="897"/>
      <c r="AC138" s="897"/>
      <c r="AD138" s="581"/>
      <c r="AE138" s="581"/>
      <c r="AF138" s="97">
        <f t="shared" si="61"/>
        <v>-288.17073170731737</v>
      </c>
      <c r="AG138" s="190">
        <f t="shared" si="62"/>
        <v>0.81586534715187387</v>
      </c>
      <c r="AH138" s="896"/>
    </row>
    <row r="139" spans="1:34" ht="19.2" customHeight="1">
      <c r="A139" s="900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1500</v>
      </c>
      <c r="H139" s="140">
        <f t="shared" si="92"/>
        <v>76470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1304.3478260869554</v>
      </c>
      <c r="O139" s="177">
        <f t="shared" si="94"/>
        <v>65.217391304347771</v>
      </c>
      <c r="P139" s="105">
        <f t="shared" si="89"/>
        <v>0</v>
      </c>
      <c r="Q139" s="143">
        <f t="shared" si="90"/>
        <v>-6.7826086956522289</v>
      </c>
      <c r="R139" s="575">
        <f t="shared" si="91"/>
        <v>0.90579710144927461</v>
      </c>
      <c r="S139" s="903"/>
      <c r="T139" s="232">
        <v>0.70833333333333337</v>
      </c>
      <c r="U139" s="232">
        <v>0.75625000000000009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897"/>
      <c r="AC139" s="897"/>
      <c r="AD139" s="581"/>
      <c r="AE139" s="581"/>
      <c r="AF139" s="97">
        <f t="shared" si="61"/>
        <v>-135.65217391304463</v>
      </c>
      <c r="AG139" s="190">
        <f t="shared" si="62"/>
        <v>0.90579710144927461</v>
      </c>
      <c r="AH139" s="896"/>
    </row>
    <row r="140" spans="1:34" ht="19.2" customHeight="1">
      <c r="A140" s="901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994</v>
      </c>
      <c r="H140" s="140">
        <f t="shared" si="92"/>
        <v>50365.98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1325.3333333333333</v>
      </c>
      <c r="O140" s="142">
        <f t="shared" si="94"/>
        <v>77.960784313725483</v>
      </c>
      <c r="P140" s="105">
        <f t="shared" si="89"/>
        <v>0</v>
      </c>
      <c r="Q140" s="143">
        <f t="shared" si="90"/>
        <v>-10.274509803921575</v>
      </c>
      <c r="R140" s="575">
        <f t="shared" si="91"/>
        <v>0.88355555555555554</v>
      </c>
      <c r="S140" s="904"/>
      <c r="T140" s="270">
        <v>0.76111111111111118</v>
      </c>
      <c r="U140" s="332">
        <v>0.79236111111111118</v>
      </c>
      <c r="V140" s="333">
        <v>7</v>
      </c>
      <c r="W140" s="328">
        <f t="shared" si="95"/>
        <v>45</v>
      </c>
      <c r="X140" s="104"/>
      <c r="Y140" s="104"/>
      <c r="Z140" s="105"/>
      <c r="AA140" s="105"/>
      <c r="AB140" s="897"/>
      <c r="AC140" s="897"/>
      <c r="AD140" s="581"/>
      <c r="AE140" s="581"/>
      <c r="AF140" s="97">
        <f t="shared" si="61"/>
        <v>-174.66666666666674</v>
      </c>
      <c r="AG140" s="190">
        <f t="shared" si="62"/>
        <v>0.88355555555555554</v>
      </c>
      <c r="AH140" s="896"/>
    </row>
    <row r="141" spans="1:34" ht="19.2" customHeight="1">
      <c r="A141" s="901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1574</v>
      </c>
      <c r="H141" s="140">
        <f t="shared" si="92"/>
        <v>80148.08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1311.6666666666656</v>
      </c>
      <c r="O141" s="177">
        <f t="shared" si="94"/>
        <v>69.03508771929819</v>
      </c>
      <c r="P141" s="105">
        <f t="shared" si="89"/>
        <v>0</v>
      </c>
      <c r="Q141" s="143">
        <f t="shared" si="90"/>
        <v>-6.7543859649123306</v>
      </c>
      <c r="R141" s="575">
        <f t="shared" si="91"/>
        <v>0.91087962962962898</v>
      </c>
      <c r="S141" s="904"/>
      <c r="T141" s="270">
        <v>0.79652777777777783</v>
      </c>
      <c r="U141" s="332">
        <v>0.84652777777777788</v>
      </c>
      <c r="V141" s="108">
        <v>6</v>
      </c>
      <c r="W141" s="328">
        <f t="shared" si="95"/>
        <v>72.000000000000057</v>
      </c>
      <c r="X141" s="104"/>
      <c r="Y141" s="104"/>
      <c r="Z141" s="105"/>
      <c r="AA141" s="105"/>
      <c r="AB141" s="897"/>
      <c r="AC141" s="897"/>
      <c r="AD141" s="581"/>
      <c r="AE141" s="581"/>
      <c r="AF141" s="97">
        <f t="shared" si="61"/>
        <v>-128.33333333333439</v>
      </c>
      <c r="AG141" s="190">
        <f t="shared" si="62"/>
        <v>0.91087962962962887</v>
      </c>
      <c r="AH141" s="896"/>
    </row>
    <row r="142" spans="1:34" ht="19.2" customHeight="1">
      <c r="A142" s="901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929</v>
      </c>
      <c r="H142" s="140">
        <f t="shared" si="92"/>
        <v>47072.43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1296.2790697674418</v>
      </c>
      <c r="O142" s="142">
        <f t="shared" si="94"/>
        <v>76.251709986320108</v>
      </c>
      <c r="P142" s="105">
        <f t="shared" si="89"/>
        <v>0</v>
      </c>
      <c r="Q142" s="143">
        <f t="shared" si="90"/>
        <v>-8.4541723666210657</v>
      </c>
      <c r="R142" s="575">
        <f t="shared" si="91"/>
        <v>0.90019379844961245</v>
      </c>
      <c r="S142" s="904"/>
      <c r="T142" s="270">
        <v>0.8618055555555556</v>
      </c>
      <c r="U142" s="332">
        <v>0.89166666666666672</v>
      </c>
      <c r="V142" s="108">
        <v>22</v>
      </c>
      <c r="W142" s="328">
        <f t="shared" si="95"/>
        <v>43.000000000000007</v>
      </c>
      <c r="X142" s="104">
        <v>0.85069444444444453</v>
      </c>
      <c r="Y142" s="104">
        <v>0.86111111111111116</v>
      </c>
      <c r="Z142" s="105"/>
      <c r="AA142" s="105"/>
      <c r="AB142" s="897"/>
      <c r="AC142" s="897"/>
      <c r="AD142" s="581"/>
      <c r="AE142" s="581"/>
      <c r="AF142" s="97">
        <f t="shared" si="61"/>
        <v>-143.7209302325582</v>
      </c>
      <c r="AG142" s="190">
        <f t="shared" si="62"/>
        <v>0.90019379844961234</v>
      </c>
      <c r="AH142" s="896"/>
    </row>
    <row r="143" spans="1:34" ht="19.2" customHeight="1">
      <c r="A143" s="901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1228</v>
      </c>
      <c r="H143" s="140">
        <f t="shared" si="92"/>
        <v>62001.72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1339.6363636363644</v>
      </c>
      <c r="O143" s="177">
        <f t="shared" si="94"/>
        <v>89.309090909090955</v>
      </c>
      <c r="P143" s="105">
        <f t="shared" si="89"/>
        <v>1</v>
      </c>
      <c r="Q143" s="143">
        <f t="shared" si="90"/>
        <v>-13.548051948051906</v>
      </c>
      <c r="R143" s="575">
        <f t="shared" si="91"/>
        <v>0.86828282828282866</v>
      </c>
      <c r="S143" s="904"/>
      <c r="T143" s="270">
        <v>0.89583333333333337</v>
      </c>
      <c r="U143" s="332">
        <v>0.93402777777777779</v>
      </c>
      <c r="V143" s="108">
        <v>6</v>
      </c>
      <c r="W143" s="328">
        <f t="shared" si="95"/>
        <v>54.999999999999964</v>
      </c>
      <c r="X143" s="104"/>
      <c r="Y143" s="104"/>
      <c r="Z143" s="105"/>
      <c r="AA143" s="105"/>
      <c r="AB143" s="897"/>
      <c r="AC143" s="897"/>
      <c r="AD143" s="581"/>
      <c r="AE143" s="581"/>
      <c r="AF143" s="97">
        <f t="shared" si="61"/>
        <v>-100.36363636363558</v>
      </c>
      <c r="AG143" s="190">
        <f t="shared" si="62"/>
        <v>0.93030303030303085</v>
      </c>
      <c r="AH143" s="896"/>
    </row>
    <row r="144" spans="1:34" ht="19.2" customHeight="1">
      <c r="A144" s="901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1469</v>
      </c>
      <c r="H144" s="140">
        <f t="shared" si="92"/>
        <v>75007.14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1296.1764705882338</v>
      </c>
      <c r="O144" s="177">
        <f t="shared" si="94"/>
        <v>81.011029411764611</v>
      </c>
      <c r="P144" s="105">
        <f t="shared" si="89"/>
        <v>0</v>
      </c>
      <c r="Q144" s="143">
        <f t="shared" si="90"/>
        <v>-12.738970588235389</v>
      </c>
      <c r="R144" s="575">
        <f t="shared" si="91"/>
        <v>0.86411764705882255</v>
      </c>
      <c r="S144" s="904"/>
      <c r="T144" s="270">
        <v>0.93888888888888888</v>
      </c>
      <c r="U144" s="332">
        <v>0.98611111111111116</v>
      </c>
      <c r="V144" s="108">
        <v>7</v>
      </c>
      <c r="W144" s="328">
        <f t="shared" si="95"/>
        <v>68.000000000000085</v>
      </c>
      <c r="X144" s="104"/>
      <c r="Y144" s="104"/>
      <c r="Z144" s="105"/>
      <c r="AA144" s="105"/>
      <c r="AB144" s="897"/>
      <c r="AC144" s="897"/>
      <c r="AD144" s="581"/>
      <c r="AE144" s="581"/>
      <c r="AF144" s="97">
        <f t="shared" si="61"/>
        <v>-203.82352941176623</v>
      </c>
      <c r="AG144" s="190">
        <f t="shared" si="62"/>
        <v>0.86411764705882255</v>
      </c>
      <c r="AH144" s="896"/>
    </row>
    <row r="145" spans="1:34" ht="19.2" customHeight="1">
      <c r="A145" s="901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581"/>
      <c r="AE145" s="581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581"/>
      <c r="AE146" s="581"/>
      <c r="AF146" s="105"/>
      <c r="AG146" s="575"/>
      <c r="AH146" s="896"/>
    </row>
    <row r="147" spans="1:34" ht="19.2" customHeight="1">
      <c r="A147" s="902"/>
      <c r="B147" s="337">
        <v>0</v>
      </c>
      <c r="C147" s="160" t="s">
        <v>764</v>
      </c>
      <c r="D147" s="893" t="s">
        <v>733</v>
      </c>
      <c r="E147" s="893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1305.9169715415253</v>
      </c>
      <c r="O147" s="324">
        <f t="shared" si="96"/>
        <v>77.382859187772311</v>
      </c>
      <c r="P147" s="102">
        <f t="shared" ref="P147:P151" si="97">M147-J147</f>
        <v>0.10000000000000142</v>
      </c>
      <c r="Q147" s="209">
        <f t="shared" ref="Q147:Q151" si="98">O147-L147</f>
        <v>-11.215503446755179</v>
      </c>
      <c r="R147" s="339">
        <f t="shared" ref="R147:R151" si="99">O147/L147</f>
        <v>0.87341184291385077</v>
      </c>
      <c r="S147" s="905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-176.5830284584747</v>
      </c>
      <c r="AG147" s="340">
        <f t="shared" si="62"/>
        <v>0.88088834505330538</v>
      </c>
      <c r="AH147" s="896"/>
    </row>
    <row r="148" spans="1:34" ht="19.2" customHeight="1">
      <c r="A148" s="908" t="s">
        <v>765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1522.3</v>
      </c>
      <c r="H148" s="140">
        <f t="shared" ref="H148:H172" si="100">F148*G148</f>
        <v>56203.315999999999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1574.7931034482747</v>
      </c>
      <c r="O148" s="95">
        <f t="shared" ref="O148:O151" si="102">N148/M148</f>
        <v>131.23275862068957</v>
      </c>
      <c r="P148" s="97">
        <f t="shared" si="97"/>
        <v>0</v>
      </c>
      <c r="Q148" s="98">
        <f t="shared" si="98"/>
        <v>-35.433908045977091</v>
      </c>
      <c r="R148" s="572">
        <f t="shared" si="99"/>
        <v>0.78739655172413747</v>
      </c>
      <c r="S148" s="909">
        <f>R160</f>
        <v>0.86205783117491097</v>
      </c>
      <c r="T148" s="327">
        <v>0.45833333333333331</v>
      </c>
      <c r="U148" s="232">
        <v>0.49861111111111112</v>
      </c>
      <c r="V148" s="568">
        <v>5</v>
      </c>
      <c r="W148" s="565">
        <f>(U148-T148)*24*60</f>
        <v>58.000000000000036</v>
      </c>
      <c r="X148" s="104"/>
      <c r="Y148" s="104"/>
      <c r="Z148" s="105"/>
      <c r="AA148" s="105"/>
      <c r="AB148" s="897"/>
      <c r="AC148" s="897"/>
      <c r="AD148" s="581"/>
      <c r="AE148" s="581"/>
      <c r="AF148" s="97">
        <f t="shared" si="61"/>
        <v>-425.20689655172532</v>
      </c>
      <c r="AG148" s="190">
        <f t="shared" si="62"/>
        <v>0.78739655172413736</v>
      </c>
      <c r="AH148" s="896">
        <f>AG160</f>
        <v>0.84680648730579777</v>
      </c>
    </row>
    <row r="149" spans="1:34" ht="19.2" customHeight="1">
      <c r="A149" s="908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647.15</v>
      </c>
      <c r="H149" s="140">
        <f t="shared" si="100"/>
        <v>17149.474999999999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1553.1599999999955</v>
      </c>
      <c r="O149" s="95">
        <f t="shared" si="102"/>
        <v>129.42999999999964</v>
      </c>
      <c r="P149" s="97">
        <f t="shared" si="97"/>
        <v>0</v>
      </c>
      <c r="Q149" s="98">
        <f t="shared" si="98"/>
        <v>-37.23666666666702</v>
      </c>
      <c r="R149" s="572">
        <f t="shared" si="99"/>
        <v>0.77657999999999783</v>
      </c>
      <c r="S149" s="910"/>
      <c r="T149" s="327">
        <v>0.50347222222222221</v>
      </c>
      <c r="U149" s="232">
        <v>0.52083333333333337</v>
      </c>
      <c r="V149" s="568">
        <v>7</v>
      </c>
      <c r="W149" s="565">
        <f t="shared" ref="W149:W159" si="103">(U149-T149)*24*60</f>
        <v>25.000000000000071</v>
      </c>
      <c r="X149" s="104"/>
      <c r="Y149" s="104"/>
      <c r="Z149" s="105"/>
      <c r="AA149" s="105"/>
      <c r="AB149" s="897"/>
      <c r="AC149" s="897"/>
      <c r="AD149" s="581"/>
      <c r="AE149" s="581"/>
      <c r="AF149" s="97">
        <f t="shared" si="61"/>
        <v>-446.84000000000447</v>
      </c>
      <c r="AG149" s="190">
        <f t="shared" si="62"/>
        <v>0.77657999999999772</v>
      </c>
      <c r="AH149" s="898"/>
    </row>
    <row r="150" spans="1:34" ht="19.2" customHeight="1">
      <c r="A150" s="908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113</v>
      </c>
      <c r="H150" s="140">
        <f t="shared" si="100"/>
        <v>6272.63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1356.0000000000048</v>
      </c>
      <c r="O150" s="95">
        <f t="shared" si="102"/>
        <v>169.5000000000006</v>
      </c>
      <c r="P150" s="97">
        <f t="shared" si="97"/>
        <v>0</v>
      </c>
      <c r="Q150" s="98">
        <f t="shared" si="98"/>
        <v>-17.999999999999403</v>
      </c>
      <c r="R150" s="572">
        <f t="shared" si="99"/>
        <v>0.90400000000000313</v>
      </c>
      <c r="S150" s="910"/>
      <c r="T150" s="327">
        <v>0.79166666666666663</v>
      </c>
      <c r="U150" s="232">
        <v>0.79513888888888884</v>
      </c>
      <c r="V150" s="568">
        <v>5</v>
      </c>
      <c r="W150" s="565">
        <f t="shared" si="103"/>
        <v>4.9999999999999822</v>
      </c>
      <c r="X150" s="291"/>
      <c r="Y150" s="291"/>
      <c r="Z150" s="292"/>
      <c r="AA150" s="292"/>
      <c r="AB150" s="897"/>
      <c r="AC150" s="897"/>
      <c r="AD150" s="581"/>
      <c r="AE150" s="581"/>
      <c r="AF150" s="97">
        <f t="shared" si="61"/>
        <v>-143.99999999999523</v>
      </c>
      <c r="AG150" s="190">
        <f t="shared" si="62"/>
        <v>0.90400000000000313</v>
      </c>
      <c r="AH150" s="898"/>
    </row>
    <row r="151" spans="1:34" s="293" customFormat="1" ht="19.2" customHeight="1">
      <c r="A151" s="908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1564</v>
      </c>
      <c r="H151" s="140">
        <f t="shared" si="100"/>
        <v>44683.48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1443.6923076923092</v>
      </c>
      <c r="O151" s="95">
        <f t="shared" si="102"/>
        <v>180.46153846153865</v>
      </c>
      <c r="P151" s="97">
        <f t="shared" si="97"/>
        <v>0</v>
      </c>
      <c r="Q151" s="98">
        <f t="shared" si="98"/>
        <v>-7.0384615384613483</v>
      </c>
      <c r="R151" s="572">
        <f t="shared" si="99"/>
        <v>0.96246153846153948</v>
      </c>
      <c r="S151" s="910"/>
      <c r="T151" s="327">
        <v>0.79999999999999993</v>
      </c>
      <c r="U151" s="232">
        <v>0.84513888888888877</v>
      </c>
      <c r="V151" s="568">
        <v>7</v>
      </c>
      <c r="W151" s="565">
        <f t="shared" si="103"/>
        <v>64.999999999999929</v>
      </c>
      <c r="X151" s="291"/>
      <c r="Y151" s="291"/>
      <c r="Z151" s="292"/>
      <c r="AA151" s="292"/>
      <c r="AB151" s="897"/>
      <c r="AC151" s="897"/>
      <c r="AD151" s="296">
        <v>1</v>
      </c>
      <c r="AE151" s="296"/>
      <c r="AF151" s="97">
        <f t="shared" si="61"/>
        <v>-56.307692307690786</v>
      </c>
      <c r="AG151" s="190">
        <f t="shared" si="62"/>
        <v>0.96246153846153948</v>
      </c>
      <c r="AH151" s="898"/>
    </row>
    <row r="152" spans="1:34" s="293" customFormat="1" ht="19.2" customHeight="1">
      <c r="A152" s="908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910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910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910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910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910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910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766</v>
      </c>
      <c r="D160" s="906" t="s">
        <v>733</v>
      </c>
      <c r="E160" s="907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1481.9113527851462</v>
      </c>
      <c r="O160" s="351">
        <f t="shared" si="104"/>
        <v>152.65607427055713</v>
      </c>
      <c r="P160" s="127">
        <f t="shared" ref="P160:P166" si="105">M160-J160</f>
        <v>0</v>
      </c>
      <c r="Q160" s="128">
        <f t="shared" ref="Q160:Q166" si="106">O160-L160</f>
        <v>-24.427259062776187</v>
      </c>
      <c r="R160" s="352">
        <f>O160/L160</f>
        <v>0.86205783117491097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0</v>
      </c>
      <c r="AF160" s="127">
        <f t="shared" si="61"/>
        <v>-268.08864721485384</v>
      </c>
      <c r="AG160" s="200">
        <f t="shared" si="62"/>
        <v>0.84680648730579777</v>
      </c>
      <c r="AH160" s="898"/>
    </row>
    <row r="161" spans="1:36" ht="19.2" customHeight="1">
      <c r="A161" s="895" t="s">
        <v>767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2319</v>
      </c>
      <c r="H161" s="140">
        <f t="shared" ref="H161:H170" si="107">F161*G161</f>
        <v>69871.47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1122.0967741935485</v>
      </c>
      <c r="O161" s="142">
        <f t="shared" ref="O161:O166" si="109">N161/M161</f>
        <v>62.338709677419359</v>
      </c>
      <c r="P161" s="105">
        <f t="shared" si="105"/>
        <v>0</v>
      </c>
      <c r="Q161" s="143">
        <f t="shared" si="106"/>
        <v>-4.327956989247312</v>
      </c>
      <c r="R161" s="575">
        <f t="shared" ref="R161:R166" si="110">O161/L161</f>
        <v>0.9350806451612903</v>
      </c>
      <c r="S161" s="896">
        <f>R173</f>
        <v>0.91884743415983672</v>
      </c>
      <c r="T161" s="101">
        <v>0.16666666666666666</v>
      </c>
      <c r="U161" s="101">
        <v>0.25277777777777777</v>
      </c>
      <c r="V161" s="581">
        <v>5</v>
      </c>
      <c r="W161" s="146">
        <f t="shared" ref="W161:W172" si="111">(U161-T161)*24*60</f>
        <v>123.99999999999999</v>
      </c>
      <c r="X161" s="154"/>
      <c r="Y161" s="154"/>
      <c r="Z161" s="105"/>
      <c r="AA161" s="105"/>
      <c r="AB161" s="897"/>
      <c r="AC161" s="897"/>
      <c r="AD161" s="581"/>
      <c r="AE161" s="581"/>
      <c r="AF161" s="105">
        <f t="shared" si="61"/>
        <v>-77.903225806451474</v>
      </c>
      <c r="AG161" s="575">
        <f t="shared" si="62"/>
        <v>0.93508064516129041</v>
      </c>
      <c r="AH161" s="896">
        <f>AG173</f>
        <v>0.92236559798776285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2905</v>
      </c>
      <c r="H162" s="140">
        <f t="shared" si="107"/>
        <v>99438.15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2178.7500000000014</v>
      </c>
      <c r="O162" s="142">
        <f t="shared" si="109"/>
        <v>167.59615384615395</v>
      </c>
      <c r="P162" s="105">
        <f t="shared" si="105"/>
        <v>0</v>
      </c>
      <c r="Q162" s="143">
        <f t="shared" si="106"/>
        <v>-5.4807692307691127</v>
      </c>
      <c r="R162" s="575">
        <f t="shared" si="110"/>
        <v>0.96833333333333405</v>
      </c>
      <c r="S162" s="896"/>
      <c r="T162" s="101">
        <v>0.26805555555555555</v>
      </c>
      <c r="U162" s="101">
        <v>0.32361111111111107</v>
      </c>
      <c r="V162" s="581">
        <v>22</v>
      </c>
      <c r="W162" s="146">
        <f t="shared" si="111"/>
        <v>79.999999999999957</v>
      </c>
      <c r="X162" s="154">
        <v>0.25694444444444448</v>
      </c>
      <c r="Y162" s="154">
        <v>0.2673611111111111</v>
      </c>
      <c r="Z162" s="105"/>
      <c r="AA162" s="105"/>
      <c r="AB162" s="897"/>
      <c r="AC162" s="897"/>
      <c r="AD162" s="581"/>
      <c r="AE162" s="581"/>
      <c r="AF162" s="105">
        <f t="shared" si="61"/>
        <v>-71.249999999998636</v>
      </c>
      <c r="AG162" s="575">
        <f t="shared" si="62"/>
        <v>0.96833333333333393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2308.7999999999997</v>
      </c>
      <c r="H163" s="140">
        <f t="shared" si="107"/>
        <v>79030.223999999987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2131.1999999999994</v>
      </c>
      <c r="O163" s="142">
        <f t="shared" si="109"/>
        <v>193.74545454545449</v>
      </c>
      <c r="P163" s="105">
        <f t="shared" si="105"/>
        <v>0</v>
      </c>
      <c r="Q163" s="143">
        <f t="shared" si="106"/>
        <v>-10.80000000000004</v>
      </c>
      <c r="R163" s="575">
        <f t="shared" si="110"/>
        <v>0.94719999999999982</v>
      </c>
      <c r="S163" s="896"/>
      <c r="T163" s="101">
        <v>0.32847222222222217</v>
      </c>
      <c r="U163" s="101">
        <v>0.37361111111111106</v>
      </c>
      <c r="V163" s="581">
        <v>7</v>
      </c>
      <c r="W163" s="146">
        <f t="shared" si="111"/>
        <v>65.000000000000014</v>
      </c>
      <c r="X163" s="154"/>
      <c r="Y163" s="154"/>
      <c r="Z163" s="105"/>
      <c r="AA163" s="105"/>
      <c r="AB163" s="897"/>
      <c r="AC163" s="897"/>
      <c r="AD163" s="581"/>
      <c r="AE163" s="581"/>
      <c r="AF163" s="105">
        <f t="shared" si="61"/>
        <v>-118.80000000000064</v>
      </c>
      <c r="AG163" s="575">
        <f t="shared" si="62"/>
        <v>0.94719999999999971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4569.18</v>
      </c>
      <c r="H164" s="140">
        <f t="shared" si="107"/>
        <v>166363.8438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2426.1132743362832</v>
      </c>
      <c r="O164" s="142">
        <f t="shared" si="109"/>
        <v>242.61132743362833</v>
      </c>
      <c r="P164" s="105">
        <f t="shared" si="105"/>
        <v>0</v>
      </c>
      <c r="Q164" s="143">
        <f t="shared" si="106"/>
        <v>-34.288672566371645</v>
      </c>
      <c r="R164" s="575">
        <f t="shared" si="110"/>
        <v>0.87616947429984959</v>
      </c>
      <c r="S164" s="896"/>
      <c r="T164" s="101">
        <v>0.37708333333333327</v>
      </c>
      <c r="U164" s="101">
        <v>0.45555555555555549</v>
      </c>
      <c r="V164" s="581">
        <v>5</v>
      </c>
      <c r="W164" s="146">
        <f t="shared" si="111"/>
        <v>113</v>
      </c>
      <c r="X164" s="154"/>
      <c r="Y164" s="154"/>
      <c r="Z164" s="105"/>
      <c r="AA164" s="105"/>
      <c r="AB164" s="897"/>
      <c r="AC164" s="897"/>
      <c r="AD164" s="581"/>
      <c r="AE164" s="581"/>
      <c r="AF164" s="105">
        <f>N164-K164</f>
        <v>-342.88672566371679</v>
      </c>
      <c r="AG164" s="575">
        <f>N164/K164</f>
        <v>0.87616947429984948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2353.8200000000002</v>
      </c>
      <c r="H165" s="140">
        <f t="shared" si="107"/>
        <v>85702.586200000005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2434.9862068965535</v>
      </c>
      <c r="O165" s="142">
        <f t="shared" si="109"/>
        <v>243.49862068965535</v>
      </c>
      <c r="P165" s="105">
        <f t="shared" si="105"/>
        <v>0</v>
      </c>
      <c r="Q165" s="143">
        <f t="shared" si="106"/>
        <v>-33.401379310344623</v>
      </c>
      <c r="R165" s="575">
        <f t="shared" si="110"/>
        <v>0.87937385586729999</v>
      </c>
      <c r="S165" s="896"/>
      <c r="T165" s="101">
        <v>0.49722222222222212</v>
      </c>
      <c r="U165" s="101">
        <v>0.53749999999999987</v>
      </c>
      <c r="V165" s="581">
        <v>7</v>
      </c>
      <c r="W165" s="146">
        <f t="shared" si="111"/>
        <v>57.999999999999957</v>
      </c>
      <c r="X165" s="154"/>
      <c r="Y165" s="154"/>
      <c r="Z165" s="105"/>
      <c r="AA165" s="105"/>
      <c r="AB165" s="897"/>
      <c r="AC165" s="897"/>
      <c r="AD165" s="581"/>
      <c r="AE165" s="581"/>
      <c r="AF165" s="105">
        <f>N165-K165</f>
        <v>-334.01379310344646</v>
      </c>
      <c r="AG165" s="575">
        <f>N165/K165</f>
        <v>0.87937385586729999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1539.2</v>
      </c>
      <c r="H166" s="140">
        <f t="shared" si="107"/>
        <v>52686.815999999999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2147.7209302325577</v>
      </c>
      <c r="O166" s="142">
        <f t="shared" si="109"/>
        <v>195.24735729386887</v>
      </c>
      <c r="P166" s="105">
        <f t="shared" si="105"/>
        <v>0</v>
      </c>
      <c r="Q166" s="143">
        <f t="shared" si="106"/>
        <v>-9.2980972515856593</v>
      </c>
      <c r="R166" s="575">
        <f t="shared" si="110"/>
        <v>0.95454263565891451</v>
      </c>
      <c r="S166" s="896"/>
      <c r="T166" s="101">
        <v>0.54166666666666652</v>
      </c>
      <c r="U166" s="101">
        <v>0.57152777777777763</v>
      </c>
      <c r="V166" s="581">
        <v>6</v>
      </c>
      <c r="W166" s="146">
        <f t="shared" si="111"/>
        <v>43.000000000000007</v>
      </c>
      <c r="X166" s="154"/>
      <c r="Y166" s="154"/>
      <c r="Z166" s="105"/>
      <c r="AA166" s="105"/>
      <c r="AB166" s="897"/>
      <c r="AC166" s="897"/>
      <c r="AD166" s="581"/>
      <c r="AE166" s="581"/>
      <c r="AF166" s="105">
        <f>N166-K166</f>
        <v>-102.27906976744225</v>
      </c>
      <c r="AG166" s="575">
        <f>N166/K166</f>
        <v>0.95454263565891451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896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581"/>
      <c r="AE167" s="581"/>
      <c r="AF167" s="105">
        <f t="shared" si="61"/>
        <v>0</v>
      </c>
      <c r="AG167" s="575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896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581"/>
      <c r="AE168" s="581"/>
      <c r="AF168" s="105">
        <f t="shared" si="61"/>
        <v>0</v>
      </c>
      <c r="AG168" s="575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896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581"/>
      <c r="AE169" s="581"/>
      <c r="AF169" s="105">
        <f t="shared" si="61"/>
        <v>0</v>
      </c>
      <c r="AG169" s="575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896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581"/>
      <c r="AE170" s="581"/>
      <c r="AF170" s="105">
        <f t="shared" si="61"/>
        <v>0</v>
      </c>
      <c r="AG170" s="575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896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581"/>
      <c r="AE171" s="581"/>
      <c r="AF171" s="105"/>
      <c r="AG171" s="575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896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581"/>
      <c r="AE172" s="581"/>
      <c r="AF172" s="105"/>
      <c r="AG172" s="575"/>
      <c r="AH172" s="896"/>
    </row>
    <row r="173" spans="1:36" ht="19.2" customHeight="1">
      <c r="A173" s="895"/>
      <c r="B173" s="186">
        <v>0</v>
      </c>
      <c r="C173" s="160" t="s">
        <v>759</v>
      </c>
      <c r="D173" s="893" t="s">
        <v>733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2073.4778642764909</v>
      </c>
      <c r="O173" s="164">
        <f t="shared" si="112"/>
        <v>184.17293724769672</v>
      </c>
      <c r="P173" s="105">
        <f>M173-J173</f>
        <v>0</v>
      </c>
      <c r="Q173" s="143">
        <f>O173-L173</f>
        <v>-16.266145891386401</v>
      </c>
      <c r="R173" s="165">
        <f>O173/L173</f>
        <v>0.91884743415983672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0</v>
      </c>
      <c r="AF173" s="105">
        <f t="shared" si="61"/>
        <v>-174.52213572350911</v>
      </c>
      <c r="AG173" s="575">
        <f t="shared" si="62"/>
        <v>0.92236559798776285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770</v>
      </c>
      <c r="E3" s="829"/>
      <c r="F3" s="818" t="s">
        <v>2</v>
      </c>
      <c r="G3" s="779"/>
      <c r="H3" s="830">
        <v>316983.76</v>
      </c>
      <c r="I3" s="831"/>
      <c r="J3" s="818" t="s">
        <v>3</v>
      </c>
      <c r="K3" s="779"/>
      <c r="L3" s="823">
        <v>9975626.7077016979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389.98944382762966</v>
      </c>
      <c r="G6" s="820"/>
      <c r="H6" s="798">
        <f>AVERAGE(D13:P13,Q13)</f>
        <v>138.39000513572577</v>
      </c>
      <c r="I6" s="799"/>
      <c r="J6" s="798">
        <f>AVERAGE(D30:E30,G30:H30)</f>
        <v>711.25</v>
      </c>
      <c r="K6" s="799"/>
      <c r="L6" s="800">
        <f>AVERAGE(J30:M30)</f>
        <v>949.32692307692309</v>
      </c>
      <c r="M6" s="801"/>
      <c r="N6" s="802">
        <v>0</v>
      </c>
      <c r="O6" s="787">
        <v>0</v>
      </c>
      <c r="P6" s="803">
        <v>9</v>
      </c>
      <c r="Q6" s="787">
        <v>7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360.23070191869635</v>
      </c>
      <c r="G7" s="791"/>
      <c r="H7" s="792">
        <f>AVERAGE(D14:P14,Q14)</f>
        <v>125.61231387435224</v>
      </c>
      <c r="I7" s="793"/>
      <c r="J7" s="792">
        <f>AVERAGE(D31:E31,G31:H31)</f>
        <v>706.74446538011171</v>
      </c>
      <c r="K7" s="793"/>
      <c r="L7" s="794">
        <f>AVERAGE(J31:M31)</f>
        <v>834.88129661248524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0.90680811247900117</v>
      </c>
      <c r="G8" s="797"/>
      <c r="H8" s="796">
        <f>AVERAGE(D15:O15,P15:Q15)</f>
        <v>0.89974537474610117</v>
      </c>
      <c r="I8" s="797"/>
      <c r="J8" s="796">
        <f>AVERAGE(D32:E32,G32:H32)</f>
        <v>0.95054980763821106</v>
      </c>
      <c r="K8" s="797"/>
      <c r="L8" s="796">
        <f>AVERAGE(J32:M32)</f>
        <v>0.88778599938494085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85.909722222222229</v>
      </c>
      <c r="K13" s="18">
        <v>71.686888790603959</v>
      </c>
      <c r="L13" s="18">
        <v>108.38835384888017</v>
      </c>
      <c r="M13" s="18">
        <v>83.874712823725972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771"/>
      <c r="C14" s="13" t="s">
        <v>60</v>
      </c>
      <c r="D14" s="18">
        <v>128.75634958059732</v>
      </c>
      <c r="E14" s="18">
        <v>95.152197415016175</v>
      </c>
      <c r="F14" s="18">
        <v>119.33689352257572</v>
      </c>
      <c r="G14" s="18">
        <v>272.20859975887817</v>
      </c>
      <c r="H14" s="18">
        <v>231.91883462291554</v>
      </c>
      <c r="I14" s="18">
        <v>77.499470446850026</v>
      </c>
      <c r="J14" s="18">
        <v>74.391972287957941</v>
      </c>
      <c r="K14" s="18">
        <v>63.789547433234887</v>
      </c>
      <c r="L14" s="18">
        <v>100.37950444962667</v>
      </c>
      <c r="M14" s="18">
        <v>73.907825179778968</v>
      </c>
      <c r="N14" s="18">
        <v>75.664837397522561</v>
      </c>
      <c r="O14" s="18">
        <v>118.69525104169323</v>
      </c>
      <c r="P14" s="18">
        <v>186.25580249984512</v>
      </c>
      <c r="Q14" s="8">
        <v>140.61530860443921</v>
      </c>
    </row>
    <row r="15" spans="2:17" ht="39.9" customHeight="1">
      <c r="B15" s="772"/>
      <c r="C15" s="28" t="s">
        <v>61</v>
      </c>
      <c r="D15" s="9">
        <f t="shared" ref="D15:Q15" si="0">D14/D13</f>
        <v>0.88676026669886665</v>
      </c>
      <c r="E15" s="9">
        <f t="shared" si="0"/>
        <v>0.88199583210924393</v>
      </c>
      <c r="F15" s="9">
        <f t="shared" si="0"/>
        <v>0.88790875062495234</v>
      </c>
      <c r="G15" s="9">
        <f t="shared" si="0"/>
        <v>0.90153066986341401</v>
      </c>
      <c r="H15" s="9">
        <f t="shared" si="0"/>
        <v>0.98389808627903574</v>
      </c>
      <c r="I15" s="9">
        <f t="shared" si="0"/>
        <v>0.89308012758117117</v>
      </c>
      <c r="J15" s="9">
        <f t="shared" si="0"/>
        <v>0.86593193836116267</v>
      </c>
      <c r="K15" s="9">
        <f t="shared" si="0"/>
        <v>0.8898356241901213</v>
      </c>
      <c r="L15" s="9">
        <f t="shared" si="0"/>
        <v>0.92610968692799045</v>
      </c>
      <c r="M15" s="9">
        <f t="shared" si="0"/>
        <v>0.88116933807101361</v>
      </c>
      <c r="N15" s="9">
        <f t="shared" si="0"/>
        <v>0.87806693973279604</v>
      </c>
      <c r="O15" s="9">
        <f t="shared" si="0"/>
        <v>0.85347364857860741</v>
      </c>
      <c r="P15" s="30">
        <f t="shared" si="0"/>
        <v>0.92923894673078133</v>
      </c>
      <c r="Q15" s="10">
        <f t="shared" si="0"/>
        <v>0.93743539069626136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0.41666666666666669</v>
      </c>
    </row>
    <row r="17" spans="2:23" ht="22.8" customHeight="1">
      <c r="B17" s="774"/>
      <c r="C17" s="28" t="s">
        <v>36</v>
      </c>
      <c r="D17" s="11">
        <v>0.73333333333333328</v>
      </c>
      <c r="E17" s="11">
        <v>0.56527777777777777</v>
      </c>
      <c r="F17" s="11">
        <v>0.56736111111111098</v>
      </c>
      <c r="G17" s="11">
        <v>0.65069444444444446</v>
      </c>
      <c r="H17" s="11">
        <v>0.69444444444444442</v>
      </c>
      <c r="I17" s="11">
        <v>0.71458333333333335</v>
      </c>
      <c r="J17" s="11">
        <v>0.77222222222222225</v>
      </c>
      <c r="K17" s="11">
        <v>0.75624999999999976</v>
      </c>
      <c r="L17" s="11">
        <v>0.96805555555555522</v>
      </c>
      <c r="M17" s="11">
        <v>0.99583333333333302</v>
      </c>
      <c r="N17" s="11">
        <v>0.96319444444444413</v>
      </c>
      <c r="O17" s="21">
        <v>0.90625000000000011</v>
      </c>
      <c r="P17" s="11">
        <v>0.66736111111111107</v>
      </c>
      <c r="Q17" s="31">
        <v>0.62986111111111109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 t="s">
        <v>15</v>
      </c>
      <c r="K20" s="33">
        <v>2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17.5</v>
      </c>
      <c r="J22" s="35">
        <v>17.375</v>
      </c>
      <c r="K22" s="35">
        <v>19.142857142857142</v>
      </c>
      <c r="L22" s="35">
        <v>15.777777777777779</v>
      </c>
      <c r="M22" s="35">
        <v>18.5</v>
      </c>
      <c r="N22" s="35">
        <v>17.222222222222221</v>
      </c>
      <c r="O22" s="35">
        <v>12.857142857142858</v>
      </c>
      <c r="P22" s="35">
        <v>12.166666666666666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168.26321703345869</v>
      </c>
      <c r="E31" s="7">
        <v>824.06652661064436</v>
      </c>
      <c r="F31" s="7">
        <v>759.53326330532241</v>
      </c>
      <c r="G31" s="7">
        <v>828.22583584716006</v>
      </c>
      <c r="H31" s="44">
        <v>1006.4222820291841</v>
      </c>
      <c r="I31" s="43">
        <v>0</v>
      </c>
      <c r="J31" s="7">
        <v>675.45921985815619</v>
      </c>
      <c r="K31" s="7">
        <v>898.9084249000947</v>
      </c>
      <c r="L31" s="7">
        <v>818.14304915514731</v>
      </c>
      <c r="M31" s="44">
        <v>947.01449253654266</v>
      </c>
      <c r="N31" s="27"/>
      <c r="O31" s="27"/>
      <c r="P31" s="27"/>
      <c r="Q31" s="27"/>
    </row>
    <row r="32" spans="2:23" ht="39.9" customHeight="1">
      <c r="B32" s="772"/>
      <c r="C32" s="552" t="s">
        <v>61</v>
      </c>
      <c r="D32" s="45">
        <f t="shared" ref="D32:M32" si="1">D31/D30</f>
        <v>0.76483280469753945</v>
      </c>
      <c r="E32" s="9">
        <f t="shared" si="1"/>
        <v>0.9988685171038113</v>
      </c>
      <c r="F32" s="9">
        <f t="shared" si="1"/>
        <v>0.92064637976402719</v>
      </c>
      <c r="G32" s="9">
        <f t="shared" si="1"/>
        <v>0.92025092871906677</v>
      </c>
      <c r="H32" s="9">
        <f t="shared" si="1"/>
        <v>1.1182469800324268</v>
      </c>
      <c r="I32" s="43">
        <f t="shared" si="1"/>
        <v>0</v>
      </c>
      <c r="J32" s="9">
        <f t="shared" si="1"/>
        <v>0.75051024428684021</v>
      </c>
      <c r="K32" s="9">
        <f t="shared" si="1"/>
        <v>1.1066107503504954</v>
      </c>
      <c r="L32" s="9">
        <f t="shared" si="1"/>
        <v>0.85223234286994509</v>
      </c>
      <c r="M32" s="10">
        <f t="shared" si="1"/>
        <v>0.84179066003248237</v>
      </c>
      <c r="N32" s="27"/>
      <c r="O32" s="27"/>
      <c r="P32" s="27"/>
      <c r="Q32" s="27"/>
    </row>
    <row r="33" spans="2:17" ht="28.8" customHeight="1">
      <c r="B33" s="773" t="s">
        <v>62</v>
      </c>
      <c r="C33" s="552" t="s">
        <v>63</v>
      </c>
      <c r="D33" s="46">
        <v>0.17013888888888887</v>
      </c>
      <c r="E33" s="11">
        <v>0.17708333333333334</v>
      </c>
      <c r="F33" s="11">
        <v>0.25694444444444448</v>
      </c>
      <c r="G33" s="11">
        <v>3111.1764705882392</v>
      </c>
      <c r="H33" s="31">
        <v>0.17361111111111113</v>
      </c>
      <c r="I33" s="46">
        <v>0</v>
      </c>
      <c r="J33" s="11">
        <v>0.72222222222222221</v>
      </c>
      <c r="K33" s="11">
        <v>0.72083333333333333</v>
      </c>
      <c r="L33" s="11">
        <v>0.72083333333333333</v>
      </c>
      <c r="M33" s="12">
        <v>0.72013888888888899</v>
      </c>
      <c r="N33" s="27"/>
      <c r="O33" s="27"/>
      <c r="P33" s="27"/>
      <c r="Q33" s="27"/>
    </row>
    <row r="34" spans="2:17" ht="28.8" customHeight="1">
      <c r="B34" s="774"/>
      <c r="C34" s="552" t="s">
        <v>36</v>
      </c>
      <c r="D34" s="46">
        <v>0.37152777777777773</v>
      </c>
      <c r="E34" s="11">
        <v>0.43541666666666662</v>
      </c>
      <c r="F34" s="11">
        <v>0.3298611111111111</v>
      </c>
      <c r="G34" s="11">
        <v>1060.0000000000007</v>
      </c>
      <c r="H34" s="31">
        <v>0.52430555555555558</v>
      </c>
      <c r="I34" s="22">
        <v>0</v>
      </c>
      <c r="J34" s="11">
        <v>0.84027777777777779</v>
      </c>
      <c r="K34" s="11">
        <v>46279.076388888891</v>
      </c>
      <c r="L34" s="11">
        <v>0.93402777777777779</v>
      </c>
      <c r="M34" s="12">
        <v>46279.165277777778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131803</v>
      </c>
      <c r="F1" s="365" t="s">
        <v>3</v>
      </c>
      <c r="G1" s="366">
        <f>SUM(H5:H124)</f>
        <v>2523393.4328571437</v>
      </c>
      <c r="H1" s="367" t="s">
        <v>822</v>
      </c>
      <c r="I1" s="368">
        <f>+J16+J64+J24+J38+J51+J81+J100+J91+J57+J124+J111</f>
        <v>50.533333333333331</v>
      </c>
      <c r="J1" s="873" t="s">
        <v>823</v>
      </c>
      <c r="K1" s="874"/>
      <c r="L1" s="875"/>
      <c r="M1" s="873" t="s">
        <v>706</v>
      </c>
      <c r="N1" s="874"/>
      <c r="O1" s="874"/>
      <c r="P1" s="874"/>
      <c r="Q1" s="874"/>
      <c r="R1" s="875"/>
    </row>
    <row r="2" spans="1:18" ht="26.25" customHeight="1" thickBot="1">
      <c r="A2" s="879" t="s">
        <v>870</v>
      </c>
      <c r="B2" s="880"/>
      <c r="C2" s="370"/>
      <c r="D2" s="555" t="s">
        <v>713</v>
      </c>
      <c r="E2" s="372">
        <f>AVERAGE(L16,L24,L38,L51,L100,L111,L91)</f>
        <v>612.14128706675183</v>
      </c>
      <c r="F2" s="373" t="s">
        <v>91</v>
      </c>
      <c r="G2" s="374">
        <f>G1/E1</f>
        <v>19.14518966075995</v>
      </c>
      <c r="H2" s="375" t="s">
        <v>825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714</v>
      </c>
      <c r="B3" s="883" t="s">
        <v>826</v>
      </c>
      <c r="C3" s="557"/>
      <c r="D3" s="884" t="s">
        <v>715</v>
      </c>
      <c r="E3" s="884"/>
      <c r="F3" s="885" t="s">
        <v>96</v>
      </c>
      <c r="G3" s="886" t="s">
        <v>827</v>
      </c>
      <c r="H3" s="887" t="s">
        <v>828</v>
      </c>
      <c r="I3" s="888" t="s">
        <v>716</v>
      </c>
      <c r="J3" s="861" t="s">
        <v>718</v>
      </c>
      <c r="K3" s="863" t="s">
        <v>717</v>
      </c>
      <c r="L3" s="865" t="s">
        <v>713</v>
      </c>
      <c r="M3" s="890" t="s">
        <v>106</v>
      </c>
      <c r="N3" s="890"/>
      <c r="O3" s="861" t="s">
        <v>251</v>
      </c>
      <c r="P3" s="891" t="s">
        <v>721</v>
      </c>
      <c r="Q3" s="861" t="s">
        <v>722</v>
      </c>
      <c r="R3" s="861"/>
    </row>
    <row r="4" spans="1:18" ht="15.75" customHeight="1">
      <c r="A4" s="882"/>
      <c r="B4" s="883"/>
      <c r="C4" s="557"/>
      <c r="D4" s="884"/>
      <c r="E4" s="884"/>
      <c r="F4" s="885"/>
      <c r="G4" s="886"/>
      <c r="H4" s="887"/>
      <c r="I4" s="889"/>
      <c r="J4" s="862"/>
      <c r="K4" s="864"/>
      <c r="L4" s="866"/>
      <c r="M4" s="561" t="s">
        <v>113</v>
      </c>
      <c r="N4" s="561" t="s">
        <v>114</v>
      </c>
      <c r="O4" s="862"/>
      <c r="P4" s="892"/>
      <c r="Q4" s="380" t="s">
        <v>726</v>
      </c>
      <c r="R4" s="380" t="s">
        <v>829</v>
      </c>
    </row>
    <row r="5" spans="1:18">
      <c r="A5" s="867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1334</v>
      </c>
      <c r="H5" s="385">
        <f>F5*G5</f>
        <v>34203.760000000002</v>
      </c>
      <c r="I5" s="559"/>
      <c r="J5" s="387">
        <v>10</v>
      </c>
      <c r="K5" s="388">
        <f t="shared" ref="K5:K8" si="0">G5/P5*60</f>
        <v>1455.2727272727284</v>
      </c>
      <c r="L5" s="389">
        <f t="shared" ref="L5:L8" si="1">K5/J5</f>
        <v>145.52727272727284</v>
      </c>
      <c r="M5" s="390">
        <v>0.41666666666666669</v>
      </c>
      <c r="N5" s="390">
        <v>0.4548611111111111</v>
      </c>
      <c r="O5" s="380">
        <v>5</v>
      </c>
      <c r="P5" s="562">
        <f t="shared" ref="P5:P8" si="2">(N5-M5)*24*60</f>
        <v>54.999999999999964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557">
        <v>3500</v>
      </c>
      <c r="H6" s="385">
        <f t="shared" ref="H6:H15" si="3">F6*G6</f>
        <v>104475</v>
      </c>
      <c r="I6" s="559"/>
      <c r="J6" s="387">
        <v>13</v>
      </c>
      <c r="K6" s="388">
        <f t="shared" si="0"/>
        <v>1826.0869565217395</v>
      </c>
      <c r="L6" s="389">
        <f t="shared" si="1"/>
        <v>140.46822742474919</v>
      </c>
      <c r="M6" s="390">
        <v>0.45833333333333331</v>
      </c>
      <c r="N6" s="390">
        <v>0.53819444444444442</v>
      </c>
      <c r="O6" s="380">
        <v>5</v>
      </c>
      <c r="P6" s="562">
        <f t="shared" si="2"/>
        <v>114.99999999999999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557">
        <v>3031</v>
      </c>
      <c r="H7" s="385">
        <f t="shared" si="3"/>
        <v>89475.12</v>
      </c>
      <c r="I7" s="559"/>
      <c r="J7" s="387">
        <v>13</v>
      </c>
      <c r="K7" s="388">
        <f t="shared" si="0"/>
        <v>1818.6000000000006</v>
      </c>
      <c r="L7" s="389">
        <f t="shared" si="1"/>
        <v>139.89230769230772</v>
      </c>
      <c r="M7" s="390">
        <v>0.54166666666666663</v>
      </c>
      <c r="N7" s="390">
        <v>0.61111111111111105</v>
      </c>
      <c r="O7" s="380">
        <v>5</v>
      </c>
      <c r="P7" s="562">
        <f t="shared" si="2"/>
        <v>99.999999999999972</v>
      </c>
      <c r="Q7" s="392"/>
      <c r="R7" s="392"/>
    </row>
    <row r="8" spans="1:18">
      <c r="A8" s="867"/>
      <c r="B8" s="381" t="s">
        <v>314</v>
      </c>
      <c r="C8" s="381"/>
      <c r="D8" s="382" t="s">
        <v>831</v>
      </c>
      <c r="E8" s="383"/>
      <c r="F8" s="384">
        <v>30</v>
      </c>
      <c r="G8" s="557">
        <v>651</v>
      </c>
      <c r="H8" s="385">
        <f t="shared" si="3"/>
        <v>19530</v>
      </c>
      <c r="I8" s="559"/>
      <c r="J8" s="387">
        <v>13</v>
      </c>
      <c r="K8" s="388">
        <f t="shared" si="0"/>
        <v>1775.4545454545519</v>
      </c>
      <c r="L8" s="389">
        <f t="shared" si="1"/>
        <v>136.57342657342707</v>
      </c>
      <c r="M8" s="390">
        <v>0.61458333333333337</v>
      </c>
      <c r="N8" s="390">
        <v>0.62986111111111109</v>
      </c>
      <c r="O8" s="380">
        <v>5</v>
      </c>
      <c r="P8" s="562">
        <f t="shared" si="2"/>
        <v>21.999999999999922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868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869"/>
      <c r="B16" s="381">
        <v>0</v>
      </c>
      <c r="C16" s="398" t="s">
        <v>832</v>
      </c>
      <c r="D16" s="852" t="s">
        <v>733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1718.8535573122549</v>
      </c>
      <c r="L16" s="404">
        <f>AVERAGE(L5:L15)</f>
        <v>140.61530860443921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3031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1581.3913043478258</v>
      </c>
      <c r="L17" s="389">
        <f>K17/J17</f>
        <v>175.71014492753619</v>
      </c>
      <c r="M17" s="390">
        <v>0.17013888888888887</v>
      </c>
      <c r="N17" s="390">
        <v>0.25</v>
      </c>
      <c r="O17" s="380">
        <v>5</v>
      </c>
      <c r="P17" s="562">
        <f>(N17-M17)*24*60</f>
        <v>115.00000000000003</v>
      </c>
      <c r="Q17" s="380"/>
      <c r="R17" s="380"/>
    </row>
    <row r="18" spans="1:18" ht="15.75" customHeight="1">
      <c r="A18" s="870"/>
      <c r="B18" s="381">
        <v>0</v>
      </c>
      <c r="C18" s="558"/>
      <c r="D18" s="382" t="s">
        <v>262</v>
      </c>
      <c r="E18" s="382"/>
      <c r="F18" s="384" t="s">
        <v>236</v>
      </c>
      <c r="G18" s="556">
        <v>3500</v>
      </c>
      <c r="H18" s="385">
        <f t="shared" si="4"/>
        <v>0</v>
      </c>
      <c r="I18" s="559"/>
      <c r="J18" s="387">
        <v>9</v>
      </c>
      <c r="K18" s="388">
        <f t="shared" si="5"/>
        <v>1555.5555555555545</v>
      </c>
      <c r="L18" s="389">
        <f t="shared" ref="L18:L19" si="6">K18/J18</f>
        <v>172.83950617283938</v>
      </c>
      <c r="M18" s="390">
        <v>0.25347222222222221</v>
      </c>
      <c r="N18" s="390">
        <v>0.34722222222222227</v>
      </c>
      <c r="O18" s="380">
        <v>5</v>
      </c>
      <c r="P18" s="562">
        <f t="shared" ref="P18:P19" si="7">(N18-M18)*24*60</f>
        <v>135.00000000000009</v>
      </c>
      <c r="Q18" s="392"/>
      <c r="R18" s="392"/>
    </row>
    <row r="19" spans="1:18" ht="15.75" customHeight="1">
      <c r="A19" s="870"/>
      <c r="B19" s="381">
        <v>0</v>
      </c>
      <c r="C19" s="558"/>
      <c r="D19" s="382" t="s">
        <v>834</v>
      </c>
      <c r="E19" s="382"/>
      <c r="F19" s="384" t="s">
        <v>236</v>
      </c>
      <c r="G19" s="556">
        <v>651</v>
      </c>
      <c r="H19" s="385">
        <f t="shared" si="4"/>
        <v>0</v>
      </c>
      <c r="I19" s="559"/>
      <c r="J19" s="387">
        <v>10</v>
      </c>
      <c r="K19" s="388">
        <f t="shared" si="5"/>
        <v>1562.4000000000055</v>
      </c>
      <c r="L19" s="389">
        <f t="shared" si="6"/>
        <v>156.24000000000055</v>
      </c>
      <c r="M19" s="390">
        <v>0.35416666666666669</v>
      </c>
      <c r="N19" s="390">
        <v>0.37152777777777773</v>
      </c>
      <c r="O19" s="380">
        <v>10</v>
      </c>
      <c r="P19" s="562">
        <f t="shared" si="7"/>
        <v>24.999999999999911</v>
      </c>
      <c r="Q19" s="392">
        <v>0.37152777777777773</v>
      </c>
      <c r="R19" s="392">
        <v>0.41319444444444442</v>
      </c>
    </row>
    <row r="20" spans="1:18" ht="15.75" customHeight="1">
      <c r="A20" s="871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871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871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871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872"/>
      <c r="B24" s="381">
        <v>0</v>
      </c>
      <c r="C24" s="240" t="s">
        <v>835</v>
      </c>
      <c r="D24" s="852" t="s">
        <v>733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1566.4489533011285</v>
      </c>
      <c r="L24" s="404">
        <f>AVERAGE(L17:L23)</f>
        <v>168.26321703345869</v>
      </c>
      <c r="M24" s="390"/>
      <c r="N24" s="390"/>
      <c r="O24" s="380"/>
      <c r="P24" s="380"/>
      <c r="Q24" s="380"/>
      <c r="R24" s="380"/>
    </row>
    <row r="25" spans="1:18">
      <c r="A25" s="859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2207</v>
      </c>
      <c r="H25" s="385">
        <f t="shared" ref="H25:H37" si="8">F25*G25</f>
        <v>40895.71</v>
      </c>
      <c r="I25" s="559"/>
      <c r="J25" s="387">
        <v>3</v>
      </c>
      <c r="K25" s="388">
        <f t="shared" ref="K25:K30" si="9">G25/P25*60</f>
        <v>2758.7500000000009</v>
      </c>
      <c r="L25" s="389">
        <f t="shared" ref="L25:L30" si="10">K25/J25</f>
        <v>919.5833333333336</v>
      </c>
      <c r="M25" s="390">
        <v>0.17708333333333334</v>
      </c>
      <c r="N25" s="390">
        <v>0.21041666666666667</v>
      </c>
      <c r="O25" s="380">
        <v>15</v>
      </c>
      <c r="P25" s="562">
        <f>(N25-M25)*24*60</f>
        <v>47.999999999999986</v>
      </c>
      <c r="Q25" s="392"/>
      <c r="R25" s="392"/>
    </row>
    <row r="26" spans="1:18">
      <c r="A26" s="859"/>
      <c r="B26" s="381" t="s">
        <v>240</v>
      </c>
      <c r="C26" s="408"/>
      <c r="D26" s="382" t="s">
        <v>837</v>
      </c>
      <c r="E26" s="411"/>
      <c r="F26" s="384">
        <v>18.18</v>
      </c>
      <c r="G26" s="557">
        <v>3146</v>
      </c>
      <c r="H26" s="385">
        <f t="shared" si="8"/>
        <v>57194.28</v>
      </c>
      <c r="I26" s="559"/>
      <c r="J26" s="387">
        <v>4</v>
      </c>
      <c r="K26" s="388">
        <f t="shared" si="9"/>
        <v>2775.8823529411766</v>
      </c>
      <c r="L26" s="389">
        <f t="shared" si="10"/>
        <v>693.97058823529414</v>
      </c>
      <c r="M26" s="390">
        <v>0.22291666666666665</v>
      </c>
      <c r="N26" s="390">
        <v>0.27013888888888887</v>
      </c>
      <c r="O26" s="380">
        <v>18</v>
      </c>
      <c r="P26" s="562">
        <f>(N26-M26)*24*60</f>
        <v>68</v>
      </c>
      <c r="Q26" s="392"/>
      <c r="R26" s="392"/>
    </row>
    <row r="27" spans="1:18">
      <c r="A27" s="859"/>
      <c r="B27" s="381" t="s">
        <v>314</v>
      </c>
      <c r="C27" s="408"/>
      <c r="D27" s="409" t="s">
        <v>838</v>
      </c>
      <c r="E27" s="411"/>
      <c r="F27" s="384">
        <v>22.32</v>
      </c>
      <c r="G27" s="557">
        <v>2925</v>
      </c>
      <c r="H27" s="385">
        <f t="shared" si="8"/>
        <v>65286</v>
      </c>
      <c r="I27" s="559"/>
      <c r="J27" s="387">
        <v>4</v>
      </c>
      <c r="K27" s="388">
        <f t="shared" si="9"/>
        <v>2785.7142857142849</v>
      </c>
      <c r="L27" s="389">
        <f t="shared" si="10"/>
        <v>696.42857142857122</v>
      </c>
      <c r="M27" s="390">
        <v>0.28333333333333333</v>
      </c>
      <c r="N27" s="390">
        <v>0.32708333333333334</v>
      </c>
      <c r="O27" s="380">
        <v>19</v>
      </c>
      <c r="P27" s="562">
        <f t="shared" ref="P27:P30" si="11">(N27-M27)*24*60</f>
        <v>63.000000000000014</v>
      </c>
      <c r="Q27" s="392"/>
      <c r="R27" s="392"/>
    </row>
    <row r="28" spans="1:18">
      <c r="A28" s="859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2533</v>
      </c>
      <c r="H28" s="385">
        <f t="shared" si="8"/>
        <v>45317.672727272729</v>
      </c>
      <c r="I28" s="559"/>
      <c r="J28" s="387">
        <v>3</v>
      </c>
      <c r="K28" s="388">
        <f t="shared" si="9"/>
        <v>3166.2499999999955</v>
      </c>
      <c r="L28" s="389">
        <f t="shared" si="10"/>
        <v>1055.4166666666652</v>
      </c>
      <c r="M28" s="390">
        <v>0.34027777777777773</v>
      </c>
      <c r="N28" s="390">
        <v>0.37361111111111112</v>
      </c>
      <c r="O28" s="380">
        <v>19</v>
      </c>
      <c r="P28" s="562">
        <f t="shared" si="11"/>
        <v>48.000000000000071</v>
      </c>
      <c r="Q28" s="392"/>
      <c r="R28" s="392"/>
    </row>
    <row r="29" spans="1:18">
      <c r="A29" s="859"/>
      <c r="B29" s="381" t="s">
        <v>314</v>
      </c>
      <c r="C29" s="557"/>
      <c r="D29" s="382" t="s">
        <v>269</v>
      </c>
      <c r="E29" s="411"/>
      <c r="F29" s="384">
        <v>18.77</v>
      </c>
      <c r="G29" s="557">
        <v>1358</v>
      </c>
      <c r="H29" s="385">
        <f t="shared" si="8"/>
        <v>25489.66</v>
      </c>
      <c r="I29" s="559"/>
      <c r="J29" s="387">
        <v>4</v>
      </c>
      <c r="K29" s="388">
        <f t="shared" si="9"/>
        <v>2715.9999999999955</v>
      </c>
      <c r="L29" s="389">
        <f t="shared" si="10"/>
        <v>678.99999999999886</v>
      </c>
      <c r="M29" s="390">
        <v>0.3888888888888889</v>
      </c>
      <c r="N29" s="390">
        <v>0.40972222222222227</v>
      </c>
      <c r="O29" s="380">
        <v>22</v>
      </c>
      <c r="P29" s="562">
        <f t="shared" si="11"/>
        <v>30.000000000000053</v>
      </c>
      <c r="Q29" s="392"/>
      <c r="R29" s="392"/>
    </row>
    <row r="30" spans="1:18">
      <c r="A30" s="859"/>
      <c r="B30" s="381" t="s">
        <v>240</v>
      </c>
      <c r="C30" s="557"/>
      <c r="D30" s="409" t="s">
        <v>840</v>
      </c>
      <c r="E30" s="411"/>
      <c r="F30" s="384">
        <v>24.93</v>
      </c>
      <c r="G30" s="557">
        <v>720</v>
      </c>
      <c r="H30" s="385">
        <f t="shared" si="8"/>
        <v>17949.599999999999</v>
      </c>
      <c r="I30" s="559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0.42430555555555555</v>
      </c>
      <c r="N30" s="390">
        <v>0.43541666666666662</v>
      </c>
      <c r="O30" s="380">
        <v>21</v>
      </c>
      <c r="P30" s="562">
        <f t="shared" si="11"/>
        <v>15.999999999999943</v>
      </c>
      <c r="Q30" s="392"/>
      <c r="R30" s="392"/>
    </row>
    <row r="31" spans="1:18" ht="15.75" customHeight="1">
      <c r="A31" s="859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859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859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2817.0994397759109</v>
      </c>
      <c r="L38" s="404">
        <f>AVERAGE(L25:L37)</f>
        <v>824.06652661064436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4865</v>
      </c>
      <c r="H39" s="385">
        <f t="shared" ref="H39:H47" si="12">F39*G39</f>
        <v>81050.899999999994</v>
      </c>
      <c r="I39" s="559"/>
      <c r="J39" s="387">
        <v>4</v>
      </c>
      <c r="K39" s="388">
        <f t="shared" ref="K39" si="13">G39/P39*60</f>
        <v>2780.0000000000014</v>
      </c>
      <c r="L39" s="389">
        <f t="shared" ref="L39" si="14">K39/J39</f>
        <v>695.00000000000034</v>
      </c>
      <c r="M39" s="390">
        <v>0.25694444444444448</v>
      </c>
      <c r="N39" s="390">
        <v>0.3298611111111111</v>
      </c>
      <c r="O39" s="380">
        <v>10</v>
      </c>
      <c r="P39" s="562">
        <f t="shared" ref="P39" si="15">(N39-M39)*24*60</f>
        <v>104.99999999999994</v>
      </c>
      <c r="Q39" s="392"/>
      <c r="R39" s="392"/>
    </row>
    <row r="40" spans="1:18">
      <c r="A40" s="849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849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849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849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849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850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850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850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733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2798.5497198879561</v>
      </c>
      <c r="L51" s="404">
        <f>AVERAGE(L38:L50)</f>
        <v>759.53326330532241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1362</v>
      </c>
      <c r="H52" s="385">
        <f>F52*G52</f>
        <v>34090.86</v>
      </c>
      <c r="I52" s="559"/>
      <c r="J52" s="387">
        <v>4</v>
      </c>
      <c r="K52" s="388">
        <f>G52/P52*60</f>
        <v>3143.0769230769247</v>
      </c>
      <c r="L52" s="389">
        <f>K52/J52</f>
        <v>785.76923076923117</v>
      </c>
      <c r="M52" s="390">
        <v>0.17708333333333334</v>
      </c>
      <c r="N52" s="390">
        <v>0.19513888888888889</v>
      </c>
      <c r="O52" s="388">
        <v>15</v>
      </c>
      <c r="P52" s="562">
        <f>(N52-M52)*24*60</f>
        <v>25.999999999999986</v>
      </c>
      <c r="Q52" s="392"/>
      <c r="R52" s="392"/>
    </row>
    <row r="53" spans="1:18" ht="15.6" customHeight="1">
      <c r="A53" s="854"/>
      <c r="B53" s="381" t="s">
        <v>240</v>
      </c>
      <c r="C53" s="558"/>
      <c r="D53" s="410" t="s">
        <v>276</v>
      </c>
      <c r="E53" s="426"/>
      <c r="F53" s="384">
        <v>24.82</v>
      </c>
      <c r="G53" s="393">
        <v>1763</v>
      </c>
      <c r="H53" s="385">
        <f t="shared" ref="H53:H116" si="16">F53*G53</f>
        <v>43757.66</v>
      </c>
      <c r="I53" s="559"/>
      <c r="J53" s="387">
        <v>4</v>
      </c>
      <c r="K53" s="388">
        <f t="shared" ref="K53:K57" si="17">G53/P53*60</f>
        <v>3111.1764705882392</v>
      </c>
      <c r="L53" s="389">
        <f t="shared" ref="L53:L57" si="18">K53/J53</f>
        <v>777.79411764705981</v>
      </c>
      <c r="M53" s="390">
        <v>0.20833333333333334</v>
      </c>
      <c r="N53" s="390">
        <v>0.23194444444444443</v>
      </c>
      <c r="O53" s="388">
        <v>19</v>
      </c>
      <c r="P53" s="562">
        <f t="shared" ref="P53:P57" si="19">(N53-M53)*24*60</f>
        <v>33.999999999999957</v>
      </c>
      <c r="Q53" s="392"/>
      <c r="R53" s="392"/>
    </row>
    <row r="54" spans="1:18" ht="15.6" customHeight="1">
      <c r="A54" s="854"/>
      <c r="B54" s="381" t="s">
        <v>240</v>
      </c>
      <c r="C54" s="558"/>
      <c r="D54" s="410" t="s">
        <v>277</v>
      </c>
      <c r="E54" s="383"/>
      <c r="F54" s="384">
        <v>30</v>
      </c>
      <c r="G54" s="393">
        <v>1660</v>
      </c>
      <c r="H54" s="385">
        <f t="shared" si="16"/>
        <v>49800</v>
      </c>
      <c r="I54" s="559"/>
      <c r="J54" s="387">
        <v>4</v>
      </c>
      <c r="K54" s="388">
        <f t="shared" si="17"/>
        <v>3112.5000000000036</v>
      </c>
      <c r="L54" s="389">
        <f t="shared" si="18"/>
        <v>778.12500000000091</v>
      </c>
      <c r="M54" s="390">
        <v>0.24583333333333335</v>
      </c>
      <c r="N54" s="390">
        <v>0.26805555555555555</v>
      </c>
      <c r="O54" s="388">
        <v>20</v>
      </c>
      <c r="P54" s="562">
        <f t="shared" si="19"/>
        <v>31.999999999999964</v>
      </c>
      <c r="Q54" s="392"/>
      <c r="R54" s="392"/>
    </row>
    <row r="55" spans="1:18" ht="15.6" customHeight="1">
      <c r="A55" s="854"/>
      <c r="B55" s="381" t="s">
        <v>240</v>
      </c>
      <c r="C55" s="558"/>
      <c r="D55" s="412" t="s">
        <v>844</v>
      </c>
      <c r="E55" s="411"/>
      <c r="F55" s="384">
        <v>30</v>
      </c>
      <c r="G55" s="393">
        <v>1564</v>
      </c>
      <c r="H55" s="385">
        <f t="shared" si="16"/>
        <v>46920</v>
      </c>
      <c r="I55" s="559"/>
      <c r="J55" s="387">
        <v>4</v>
      </c>
      <c r="K55" s="388">
        <f t="shared" si="17"/>
        <v>3128.0000000000027</v>
      </c>
      <c r="L55" s="389">
        <f t="shared" si="18"/>
        <v>782.00000000000068</v>
      </c>
      <c r="M55" s="390">
        <v>0.28263888888888888</v>
      </c>
      <c r="N55" s="390">
        <v>0.3034722222222222</v>
      </c>
      <c r="O55" s="388">
        <v>21</v>
      </c>
      <c r="P55" s="562">
        <f t="shared" si="19"/>
        <v>29.999999999999972</v>
      </c>
      <c r="Q55" s="392"/>
      <c r="R55" s="392"/>
    </row>
    <row r="56" spans="1:18" ht="15.6" customHeight="1">
      <c r="A56" s="854"/>
      <c r="B56" s="381" t="s">
        <v>240</v>
      </c>
      <c r="C56" s="558"/>
      <c r="D56" s="410" t="s">
        <v>845</v>
      </c>
      <c r="E56" s="411"/>
      <c r="F56" s="384">
        <v>27.48</v>
      </c>
      <c r="G56" s="393">
        <v>2809</v>
      </c>
      <c r="H56" s="385">
        <f t="shared" si="16"/>
        <v>77191.320000000007</v>
      </c>
      <c r="I56" s="559"/>
      <c r="J56" s="387">
        <v>3</v>
      </c>
      <c r="K56" s="388">
        <f t="shared" si="17"/>
        <v>3180.0000000000018</v>
      </c>
      <c r="L56" s="389">
        <f t="shared" si="18"/>
        <v>1060.0000000000007</v>
      </c>
      <c r="M56" s="390">
        <v>0.31875000000000003</v>
      </c>
      <c r="N56" s="390">
        <v>0.35555555555555557</v>
      </c>
      <c r="O56" s="388">
        <v>22</v>
      </c>
      <c r="P56" s="562">
        <f t="shared" si="19"/>
        <v>52.999999999999972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2357</v>
      </c>
      <c r="H57" s="385">
        <f t="shared" si="16"/>
        <v>56096.6</v>
      </c>
      <c r="I57" s="559"/>
      <c r="J57" s="387">
        <v>4</v>
      </c>
      <c r="K57" s="388">
        <f t="shared" si="17"/>
        <v>3142.666666666667</v>
      </c>
      <c r="L57" s="389">
        <f t="shared" si="18"/>
        <v>785.66666666666674</v>
      </c>
      <c r="M57" s="390">
        <v>0.36805555555555558</v>
      </c>
      <c r="N57" s="390">
        <v>0.39930555555555558</v>
      </c>
      <c r="O57" s="388">
        <v>18</v>
      </c>
      <c r="P57" s="562">
        <f t="shared" si="19"/>
        <v>45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854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854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854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854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855"/>
      <c r="B64" s="381">
        <v>0</v>
      </c>
      <c r="C64" s="240" t="s">
        <v>847</v>
      </c>
      <c r="D64" s="852" t="s">
        <v>733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3136.2366767219733</v>
      </c>
      <c r="L64" s="404">
        <f>AVERAGE(L52:L63)</f>
        <v>828.22583584716006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1125</v>
      </c>
      <c r="H65" s="385">
        <f>F65*G65</f>
        <v>20452.5</v>
      </c>
      <c r="I65" s="559"/>
      <c r="J65" s="387">
        <v>3</v>
      </c>
      <c r="K65" s="388">
        <f t="shared" ref="K65:K71" si="20">G65/P65*60</f>
        <v>3068.1818181818235</v>
      </c>
      <c r="L65" s="389">
        <f t="shared" ref="L65:L71" si="21">K65/J65</f>
        <v>1022.7272727272745</v>
      </c>
      <c r="M65" s="390">
        <v>0.17361111111111113</v>
      </c>
      <c r="N65" s="390">
        <v>0.18888888888888888</v>
      </c>
      <c r="O65" s="388">
        <v>10</v>
      </c>
      <c r="P65" s="562">
        <f>(N65-M65)*24*60</f>
        <v>21.999999999999961</v>
      </c>
      <c r="Q65" s="392"/>
      <c r="R65" s="392"/>
    </row>
    <row r="66" spans="1:18" ht="15.6" customHeight="1">
      <c r="A66" s="857"/>
      <c r="B66" s="381" t="s">
        <v>240</v>
      </c>
      <c r="C66" s="558"/>
      <c r="D66" s="432" t="s">
        <v>284</v>
      </c>
      <c r="E66" s="426"/>
      <c r="F66" s="384">
        <v>14.03</v>
      </c>
      <c r="G66" s="393">
        <v>4561</v>
      </c>
      <c r="H66" s="385">
        <f t="shared" ref="H66:H74" si="22">F66*G66</f>
        <v>63990.829999999994</v>
      </c>
      <c r="I66" s="559"/>
      <c r="J66" s="387">
        <v>3</v>
      </c>
      <c r="K66" s="388">
        <f t="shared" si="20"/>
        <v>3182.0930232558153</v>
      </c>
      <c r="L66" s="389">
        <f t="shared" si="21"/>
        <v>1060.6976744186052</v>
      </c>
      <c r="M66" s="390">
        <v>0.20416666666666669</v>
      </c>
      <c r="N66" s="390">
        <v>0.2638888888888889</v>
      </c>
      <c r="O66" s="388">
        <v>22</v>
      </c>
      <c r="P66" s="562">
        <f t="shared" ref="P66:P71" si="23">(N66-M66)*24*60</f>
        <v>85.999999999999972</v>
      </c>
      <c r="Q66" s="392"/>
      <c r="R66" s="392"/>
    </row>
    <row r="67" spans="1:18" ht="15.6" customHeight="1">
      <c r="A67" s="857"/>
      <c r="B67" s="381" t="s">
        <v>240</v>
      </c>
      <c r="C67" s="558"/>
      <c r="D67" s="409" t="s">
        <v>285</v>
      </c>
      <c r="E67" s="411"/>
      <c r="F67" s="384">
        <v>18.18</v>
      </c>
      <c r="G67" s="393">
        <v>2042</v>
      </c>
      <c r="H67" s="385">
        <f t="shared" si="22"/>
        <v>37123.56</v>
      </c>
      <c r="I67" s="559"/>
      <c r="J67" s="387">
        <v>3</v>
      </c>
      <c r="K67" s="388">
        <f t="shared" si="20"/>
        <v>3141.538461538466</v>
      </c>
      <c r="L67" s="389">
        <f t="shared" si="21"/>
        <v>1047.1794871794887</v>
      </c>
      <c r="M67" s="390">
        <v>0.27708333333333335</v>
      </c>
      <c r="N67" s="390">
        <v>0.30416666666666664</v>
      </c>
      <c r="O67" s="388">
        <v>19</v>
      </c>
      <c r="P67" s="562">
        <f t="shared" si="23"/>
        <v>38.999999999999943</v>
      </c>
      <c r="Q67" s="392"/>
      <c r="R67" s="392"/>
    </row>
    <row r="68" spans="1:18" ht="15.6" customHeight="1">
      <c r="A68" s="857"/>
      <c r="B68" s="381" t="s">
        <v>240</v>
      </c>
      <c r="C68" s="558"/>
      <c r="D68" s="410" t="s">
        <v>849</v>
      </c>
      <c r="E68" s="411"/>
      <c r="F68" s="384">
        <v>17.07</v>
      </c>
      <c r="G68" s="393">
        <v>1498</v>
      </c>
      <c r="H68" s="385">
        <f t="shared" si="22"/>
        <v>25570.86</v>
      </c>
      <c r="I68" s="559"/>
      <c r="J68" s="387">
        <v>3</v>
      </c>
      <c r="K68" s="388">
        <f t="shared" si="20"/>
        <v>3099.3103448275883</v>
      </c>
      <c r="L68" s="389">
        <f t="shared" si="21"/>
        <v>1033.1034482758628</v>
      </c>
      <c r="M68" s="390">
        <v>0.31944444444444448</v>
      </c>
      <c r="N68" s="390">
        <v>0.33958333333333335</v>
      </c>
      <c r="O68" s="388">
        <v>22</v>
      </c>
      <c r="P68" s="562">
        <f t="shared" si="23"/>
        <v>28.999999999999979</v>
      </c>
      <c r="Q68" s="392"/>
      <c r="R68" s="392"/>
    </row>
    <row r="69" spans="1:18" ht="15.6" customHeight="1">
      <c r="A69" s="857"/>
      <c r="B69" s="381" t="s">
        <v>240</v>
      </c>
      <c r="C69" s="558"/>
      <c r="D69" s="412" t="s">
        <v>850</v>
      </c>
      <c r="E69" s="411"/>
      <c r="F69" s="384">
        <v>20.72</v>
      </c>
      <c r="G69" s="393">
        <v>818</v>
      </c>
      <c r="H69" s="385">
        <f t="shared" si="22"/>
        <v>16948.96</v>
      </c>
      <c r="I69" s="559"/>
      <c r="J69" s="387">
        <v>3</v>
      </c>
      <c r="K69" s="388">
        <f t="shared" si="20"/>
        <v>3067.5000000000109</v>
      </c>
      <c r="L69" s="389">
        <f t="shared" si="21"/>
        <v>1022.5000000000036</v>
      </c>
      <c r="M69" s="390">
        <v>0.3527777777777778</v>
      </c>
      <c r="N69" s="390">
        <v>0.36388888888888887</v>
      </c>
      <c r="O69" s="388">
        <v>19</v>
      </c>
      <c r="P69" s="562">
        <f t="shared" si="23"/>
        <v>15.999999999999943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6961</v>
      </c>
      <c r="H70" s="385">
        <f t="shared" si="22"/>
        <v>99442.85714285713</v>
      </c>
      <c r="I70" s="559"/>
      <c r="J70" s="387">
        <v>3</v>
      </c>
      <c r="K70" s="388">
        <f t="shared" si="20"/>
        <v>3188.2442748091603</v>
      </c>
      <c r="L70" s="389">
        <f t="shared" si="21"/>
        <v>1062.7480916030534</v>
      </c>
      <c r="M70" s="390">
        <v>0.37638888888888888</v>
      </c>
      <c r="N70" s="390">
        <v>0.46736111111111112</v>
      </c>
      <c r="O70" s="388">
        <v>18</v>
      </c>
      <c r="P70" s="562">
        <f t="shared" si="23"/>
        <v>131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851</v>
      </c>
      <c r="E71" s="411"/>
      <c r="F71" s="384">
        <v>24.76</v>
      </c>
      <c r="G71" s="428">
        <v>3184</v>
      </c>
      <c r="H71" s="385">
        <f t="shared" si="22"/>
        <v>78835.840000000011</v>
      </c>
      <c r="I71" s="559"/>
      <c r="J71" s="387">
        <v>4</v>
      </c>
      <c r="K71" s="388">
        <f t="shared" si="20"/>
        <v>3183.9999999999986</v>
      </c>
      <c r="L71" s="389">
        <f t="shared" si="21"/>
        <v>795.99999999999966</v>
      </c>
      <c r="M71" s="390">
        <v>0.4826388888888889</v>
      </c>
      <c r="N71" s="390">
        <v>0.52430555555555558</v>
      </c>
      <c r="O71" s="388">
        <v>22</v>
      </c>
      <c r="P71" s="562">
        <f t="shared" si="23"/>
        <v>60.000000000000028</v>
      </c>
      <c r="Q71" s="392"/>
      <c r="R71" s="392"/>
    </row>
    <row r="72" spans="1:18" ht="15.6" customHeight="1">
      <c r="A72" s="857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857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857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858"/>
      <c r="B75" s="381">
        <v>0</v>
      </c>
      <c r="C75" s="240" t="s">
        <v>852</v>
      </c>
      <c r="D75" s="852" t="s">
        <v>733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3132.9811318018378</v>
      </c>
      <c r="L75" s="404">
        <f>AVERAGE(L65:L74)</f>
        <v>1006.4222820291841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733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2984</v>
      </c>
      <c r="H82" s="439">
        <f t="shared" ref="H82:H90" si="24">F82*G82</f>
        <v>66602.880000000005</v>
      </c>
      <c r="I82" s="559"/>
      <c r="J82" s="387">
        <v>4</v>
      </c>
      <c r="K82" s="388">
        <f>G82/P82*60</f>
        <v>2984.0000000000027</v>
      </c>
      <c r="L82" s="389">
        <f t="shared" ref="L82:L84" si="25">K82/J82</f>
        <v>746.00000000000068</v>
      </c>
      <c r="M82" s="390">
        <v>0.72222222222222221</v>
      </c>
      <c r="N82" s="390">
        <v>0.76388888888888884</v>
      </c>
      <c r="O82" s="388">
        <v>20</v>
      </c>
      <c r="P82" s="562">
        <f>(N82-M82)*24*60</f>
        <v>59.999999999999943</v>
      </c>
      <c r="Q82" s="392"/>
      <c r="R82" s="392"/>
    </row>
    <row r="83" spans="1:18">
      <c r="A83" s="843"/>
      <c r="B83" s="381" t="s">
        <v>240</v>
      </c>
      <c r="C83" s="408"/>
      <c r="D83" s="444" t="s">
        <v>855</v>
      </c>
      <c r="E83" s="438"/>
      <c r="F83" s="384">
        <v>24.54</v>
      </c>
      <c r="G83" s="413">
        <v>1650</v>
      </c>
      <c r="H83" s="439">
        <f t="shared" si="24"/>
        <v>40491</v>
      </c>
      <c r="I83" s="559"/>
      <c r="J83" s="387">
        <v>3</v>
      </c>
      <c r="K83" s="388">
        <f t="shared" ref="K83:K84" si="26">G83/P83*60</f>
        <v>2106.3829787234117</v>
      </c>
      <c r="L83" s="389">
        <f t="shared" si="25"/>
        <v>702.12765957447061</v>
      </c>
      <c r="M83" s="390">
        <v>0.77847222222222223</v>
      </c>
      <c r="N83" s="390">
        <v>0.81111111111111101</v>
      </c>
      <c r="O83" s="388">
        <v>21</v>
      </c>
      <c r="P83" s="562">
        <f t="shared" ref="P83:P84" si="27">(N83-M83)*24*60</f>
        <v>46.999999999999829</v>
      </c>
      <c r="Q83" s="392"/>
      <c r="R83" s="392"/>
    </row>
    <row r="84" spans="1:18">
      <c r="A84" s="843"/>
      <c r="B84" s="381" t="s">
        <v>240</v>
      </c>
      <c r="C84" s="408"/>
      <c r="D84" s="410" t="s">
        <v>856</v>
      </c>
      <c r="E84" s="438"/>
      <c r="F84" s="384">
        <v>24.33</v>
      </c>
      <c r="G84" s="413">
        <v>771</v>
      </c>
      <c r="H84" s="439">
        <f t="shared" si="24"/>
        <v>18758.43</v>
      </c>
      <c r="I84" s="559"/>
      <c r="J84" s="387">
        <v>4</v>
      </c>
      <c r="K84" s="388">
        <f t="shared" si="26"/>
        <v>2312.9999999999895</v>
      </c>
      <c r="L84" s="389">
        <f t="shared" si="25"/>
        <v>578.24999999999739</v>
      </c>
      <c r="M84" s="390">
        <v>0.82638888888888884</v>
      </c>
      <c r="N84" s="390">
        <v>0.84027777777777779</v>
      </c>
      <c r="O84" s="388">
        <v>22</v>
      </c>
      <c r="P84" s="562">
        <f t="shared" si="27"/>
        <v>20.000000000000089</v>
      </c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836</v>
      </c>
      <c r="D91" s="844" t="s">
        <v>733</v>
      </c>
      <c r="E91" s="844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2467.794326241135</v>
      </c>
      <c r="L91" s="404">
        <f>AVERAGE(L82:L90)</f>
        <v>675.45921985815619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4512</v>
      </c>
      <c r="H92" s="385">
        <f t="shared" ref="H92:H99" si="28">F92*G92</f>
        <v>128907.84</v>
      </c>
      <c r="I92" s="559"/>
      <c r="J92" s="387">
        <v>3</v>
      </c>
      <c r="K92" s="388">
        <f>G92/P92*60</f>
        <v>3008</v>
      </c>
      <c r="L92" s="389">
        <f t="shared" ref="L92:L95" si="29">K92/J92</f>
        <v>1002.6666666666666</v>
      </c>
      <c r="M92" s="390">
        <v>0.72083333333333333</v>
      </c>
      <c r="N92" s="390">
        <v>0.78333333333333333</v>
      </c>
      <c r="O92" s="380">
        <v>18</v>
      </c>
      <c r="P92" s="562">
        <f>(N92-M92)*24*60</f>
        <v>90</v>
      </c>
      <c r="Q92" s="392"/>
      <c r="R92" s="392"/>
    </row>
    <row r="93" spans="1:18">
      <c r="A93" s="846"/>
      <c r="B93" s="381" t="s">
        <v>240</v>
      </c>
      <c r="C93" s="398"/>
      <c r="D93" s="436" t="s">
        <v>858</v>
      </c>
      <c r="E93" s="429"/>
      <c r="F93" s="384">
        <v>18.18</v>
      </c>
      <c r="G93" s="393">
        <v>1686</v>
      </c>
      <c r="H93" s="385">
        <f t="shared" si="28"/>
        <v>30651.48</v>
      </c>
      <c r="I93" s="559"/>
      <c r="J93" s="387">
        <v>3</v>
      </c>
      <c r="K93" s="388">
        <f t="shared" ref="K93:K95" si="30">G93/P93*60</f>
        <v>2890.2857142857247</v>
      </c>
      <c r="L93" s="389">
        <f t="shared" si="29"/>
        <v>963.42857142857486</v>
      </c>
      <c r="M93" s="390">
        <v>0.79861111111111116</v>
      </c>
      <c r="N93" s="390">
        <v>0.82291666666666663</v>
      </c>
      <c r="O93" s="380">
        <v>22</v>
      </c>
      <c r="P93" s="562">
        <f>(N93-M93)*24*60</f>
        <v>34.999999999999872</v>
      </c>
      <c r="Q93" s="392"/>
      <c r="R93" s="392"/>
    </row>
    <row r="94" spans="1:18">
      <c r="A94" s="846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9090</v>
      </c>
      <c r="H94" s="385">
        <f t="shared" si="28"/>
        <v>151439.4</v>
      </c>
      <c r="I94" s="559"/>
      <c r="J94" s="387">
        <v>4</v>
      </c>
      <c r="K94" s="388">
        <f t="shared" si="30"/>
        <v>2796.9230769230753</v>
      </c>
      <c r="L94" s="389">
        <f t="shared" si="29"/>
        <v>699.23076923076883</v>
      </c>
      <c r="M94" s="390">
        <v>0.83680555555555547</v>
      </c>
      <c r="N94" s="390">
        <v>0.97222222222222221</v>
      </c>
      <c r="O94" s="380">
        <v>20</v>
      </c>
      <c r="P94" s="562">
        <f>(N94-M94)*24*60</f>
        <v>195.00000000000011</v>
      </c>
      <c r="Q94" s="392"/>
      <c r="R94" s="392"/>
    </row>
    <row r="95" spans="1:18">
      <c r="A95" s="847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6047</v>
      </c>
      <c r="H95" s="385">
        <f t="shared" si="28"/>
        <v>108186.32727272727</v>
      </c>
      <c r="I95" s="559"/>
      <c r="J95" s="387">
        <v>3</v>
      </c>
      <c r="K95" s="388">
        <f t="shared" si="30"/>
        <v>2790.9230768231059</v>
      </c>
      <c r="L95" s="389">
        <f t="shared" si="29"/>
        <v>930.30769227436861</v>
      </c>
      <c r="M95" s="390">
        <v>46278.986111111109</v>
      </c>
      <c r="N95" s="390">
        <v>46279.076388888891</v>
      </c>
      <c r="O95" s="380">
        <v>20</v>
      </c>
      <c r="P95" s="562">
        <f>(N95-M95)*24*60</f>
        <v>130.00000000465661</v>
      </c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847"/>
      <c r="B100" s="381">
        <v>0</v>
      </c>
      <c r="C100" s="240" t="s">
        <v>859</v>
      </c>
      <c r="D100" s="840" t="s">
        <v>733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2871.5329670079764</v>
      </c>
      <c r="L100" s="404">
        <f>AVERAGE(L92:L99)</f>
        <v>898.9084249000947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4129</v>
      </c>
      <c r="H101" s="385">
        <f t="shared" ref="H101:H110" si="31">F101*G101</f>
        <v>123870</v>
      </c>
      <c r="I101" s="559"/>
      <c r="J101" s="387">
        <v>3</v>
      </c>
      <c r="K101" s="388">
        <f>G101/P101*60</f>
        <v>2949.2857142857133</v>
      </c>
      <c r="L101" s="389">
        <f t="shared" ref="L101:L104" si="32">K101/J101</f>
        <v>983.09523809523773</v>
      </c>
      <c r="M101" s="390">
        <v>0.72083333333333333</v>
      </c>
      <c r="N101" s="390">
        <v>0.77916666666666667</v>
      </c>
      <c r="O101" s="380">
        <v>18</v>
      </c>
      <c r="P101" s="388">
        <f t="shared" ref="P101:P103" si="33">(N101-M101)*24*60</f>
        <v>84.000000000000028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3063</v>
      </c>
      <c r="H102" s="385">
        <f t="shared" si="31"/>
        <v>76023.66</v>
      </c>
      <c r="I102" s="559"/>
      <c r="J102" s="387">
        <v>4</v>
      </c>
      <c r="K102" s="388">
        <f t="shared" ref="K102:K104" si="34">G102/P102*60</f>
        <v>2964.1935483871071</v>
      </c>
      <c r="L102" s="389">
        <f t="shared" si="32"/>
        <v>741.04838709677676</v>
      </c>
      <c r="M102" s="390">
        <v>0.79375000000000007</v>
      </c>
      <c r="N102" s="390">
        <v>0.83680555555555547</v>
      </c>
      <c r="O102" s="380">
        <v>21</v>
      </c>
      <c r="P102" s="388">
        <f t="shared" si="33"/>
        <v>61.99999999999978</v>
      </c>
      <c r="Q102" s="392"/>
      <c r="R102" s="392"/>
    </row>
    <row r="103" spans="1:18">
      <c r="A103" s="832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2202</v>
      </c>
      <c r="H103" s="385">
        <f t="shared" si="31"/>
        <v>52407.6</v>
      </c>
      <c r="I103" s="559"/>
      <c r="J103" s="387">
        <v>4</v>
      </c>
      <c r="K103" s="388">
        <f t="shared" si="34"/>
        <v>3145.7142857142971</v>
      </c>
      <c r="L103" s="389">
        <f t="shared" si="32"/>
        <v>786.42857142857429</v>
      </c>
      <c r="M103" s="390">
        <v>0.85069444444444453</v>
      </c>
      <c r="N103" s="390">
        <v>0.87986111111111109</v>
      </c>
      <c r="O103" s="380">
        <v>20</v>
      </c>
      <c r="P103" s="388">
        <f t="shared" si="33"/>
        <v>41.999999999999851</v>
      </c>
      <c r="Q103" s="392"/>
      <c r="R103" s="392"/>
    </row>
    <row r="104" spans="1:18">
      <c r="A104" s="832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2794</v>
      </c>
      <c r="H104" s="385">
        <f t="shared" si="31"/>
        <v>69179.44</v>
      </c>
      <c r="I104" s="559"/>
      <c r="J104" s="387">
        <v>4</v>
      </c>
      <c r="K104" s="388">
        <f t="shared" si="34"/>
        <v>3048.0000000000018</v>
      </c>
      <c r="L104" s="389">
        <f t="shared" si="32"/>
        <v>762.00000000000045</v>
      </c>
      <c r="M104" s="390">
        <v>0.89583333333333337</v>
      </c>
      <c r="N104" s="390">
        <v>0.93402777777777779</v>
      </c>
      <c r="O104" s="380">
        <v>23</v>
      </c>
      <c r="P104" s="388">
        <f>(N104-M104)*24*60</f>
        <v>54.999999999999964</v>
      </c>
      <c r="Q104" s="392"/>
      <c r="R104" s="392"/>
    </row>
    <row r="105" spans="1:18">
      <c r="A105" s="832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847</v>
      </c>
      <c r="D111" s="833" t="s">
        <v>733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3026.7983870967796</v>
      </c>
      <c r="L111" s="404">
        <f>AVERAGE(L101:L110)</f>
        <v>818.14304915514731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2031</v>
      </c>
      <c r="H112" s="439">
        <f t="shared" si="16"/>
        <v>50835.93</v>
      </c>
      <c r="I112" s="559"/>
      <c r="J112" s="387">
        <v>4</v>
      </c>
      <c r="K112" s="388">
        <f t="shared" ref="K112:K116" si="35">G112/P112*60</f>
        <v>2972.1951219512416</v>
      </c>
      <c r="L112" s="389">
        <f t="shared" ref="L112:L116" si="36">K112/J112</f>
        <v>743.0487804878104</v>
      </c>
      <c r="M112" s="390">
        <v>0.72013888888888899</v>
      </c>
      <c r="N112" s="390">
        <v>0.74861111111111101</v>
      </c>
      <c r="O112" s="380">
        <v>17</v>
      </c>
      <c r="P112" s="562">
        <f t="shared" ref="P112:P116" si="37">(N112-M112)*24*60</f>
        <v>40.999999999999694</v>
      </c>
      <c r="Q112" s="380"/>
      <c r="R112" s="380"/>
    </row>
    <row r="113" spans="1:18">
      <c r="A113" s="835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1533</v>
      </c>
      <c r="H113" s="439">
        <f t="shared" si="16"/>
        <v>25601.1</v>
      </c>
      <c r="I113" s="559"/>
      <c r="J113" s="387">
        <v>3</v>
      </c>
      <c r="K113" s="388">
        <f t="shared" si="35"/>
        <v>3065.9999999999945</v>
      </c>
      <c r="L113" s="389">
        <f t="shared" si="36"/>
        <v>1021.9999999999982</v>
      </c>
      <c r="M113" s="390">
        <v>0.76388888888888884</v>
      </c>
      <c r="N113" s="390">
        <v>0.78472222222222221</v>
      </c>
      <c r="O113" s="380">
        <v>22</v>
      </c>
      <c r="P113" s="562">
        <f t="shared" si="37"/>
        <v>30.000000000000053</v>
      </c>
      <c r="Q113" s="392"/>
      <c r="R113" s="392"/>
    </row>
    <row r="114" spans="1:18">
      <c r="A114" s="835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1712</v>
      </c>
      <c r="H114" s="439">
        <f t="shared" si="16"/>
        <v>31124.16</v>
      </c>
      <c r="I114" s="559"/>
      <c r="J114" s="387">
        <v>3</v>
      </c>
      <c r="K114" s="388">
        <f t="shared" si="35"/>
        <v>2934.8571428571536</v>
      </c>
      <c r="L114" s="389">
        <f t="shared" si="36"/>
        <v>978.28571428571786</v>
      </c>
      <c r="M114" s="390">
        <v>0.79861111111111116</v>
      </c>
      <c r="N114" s="390">
        <v>0.82291666666666663</v>
      </c>
      <c r="O114" s="380">
        <v>20</v>
      </c>
      <c r="P114" s="562">
        <f t="shared" si="37"/>
        <v>34.999999999999872</v>
      </c>
      <c r="Q114" s="392"/>
      <c r="R114" s="392"/>
    </row>
    <row r="115" spans="1:18">
      <c r="A115" s="835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9345</v>
      </c>
      <c r="H115" s="439">
        <f t="shared" si="16"/>
        <v>131110.35</v>
      </c>
      <c r="I115" s="559"/>
      <c r="J115" s="387">
        <v>3</v>
      </c>
      <c r="K115" s="388">
        <f t="shared" si="35"/>
        <v>2998.3957219251315</v>
      </c>
      <c r="L115" s="389">
        <f t="shared" si="36"/>
        <v>999.46524064171047</v>
      </c>
      <c r="M115" s="390">
        <v>0.83680555555555547</v>
      </c>
      <c r="N115" s="390">
        <v>0.96666666666666667</v>
      </c>
      <c r="O115" s="380">
        <v>20</v>
      </c>
      <c r="P115" s="562">
        <f t="shared" si="37"/>
        <v>187.00000000000014</v>
      </c>
      <c r="Q115" s="392"/>
      <c r="R115" s="392"/>
    </row>
    <row r="116" spans="1:18">
      <c r="A116" s="835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13098</v>
      </c>
      <c r="H116" s="439">
        <f t="shared" si="16"/>
        <v>187114.28571428568</v>
      </c>
      <c r="I116" s="559"/>
      <c r="J116" s="387">
        <v>3</v>
      </c>
      <c r="K116" s="388">
        <f t="shared" si="35"/>
        <v>2976.8181818024295</v>
      </c>
      <c r="L116" s="389">
        <f t="shared" si="36"/>
        <v>992.27272726747651</v>
      </c>
      <c r="M116" s="390">
        <v>46278.981944444444</v>
      </c>
      <c r="N116" s="441">
        <v>46279.165277777778</v>
      </c>
      <c r="O116" s="380">
        <v>22</v>
      </c>
      <c r="P116" s="562">
        <f t="shared" si="37"/>
        <v>264.00000000139698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835"/>
      <c r="B124" s="398">
        <v>0</v>
      </c>
      <c r="C124" s="240" t="s">
        <v>852</v>
      </c>
      <c r="D124" s="836" t="s">
        <v>733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2989.6532337071903</v>
      </c>
      <c r="L124" s="404">
        <f>AVERAGE(L112:L123)</f>
        <v>947.01449253654266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AE140" sqref="AE140"/>
      <selection pane="bottomLeft" activeCell="K84" sqref="K8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871</v>
      </c>
      <c r="B1" s="67"/>
      <c r="C1" s="67"/>
      <c r="D1" s="599" t="s">
        <v>872</v>
      </c>
      <c r="E1" s="69">
        <f>SUM(G5:G173)</f>
        <v>185180.76</v>
      </c>
      <c r="F1" s="584" t="s">
        <v>3</v>
      </c>
      <c r="G1" s="71">
        <f>SUM(H5:H173)</f>
        <v>7452233.2748445533</v>
      </c>
      <c r="H1" s="598" t="s">
        <v>79</v>
      </c>
      <c r="I1" s="73">
        <f>M17+M30+M43+M56+M69+M82+M95+M108+M121+M134+M147+M160+M173</f>
        <v>192.22142857142856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873</v>
      </c>
      <c r="Q1" s="956"/>
      <c r="R1" s="956"/>
      <c r="S1" s="956"/>
      <c r="T1" s="956" t="s">
        <v>874</v>
      </c>
      <c r="U1" s="956"/>
      <c r="V1" s="956"/>
      <c r="W1" s="956"/>
      <c r="X1" s="956"/>
      <c r="Y1" s="956"/>
      <c r="Z1" s="74" t="s">
        <v>875</v>
      </c>
      <c r="AA1" s="74" t="s">
        <v>876</v>
      </c>
      <c r="AB1" s="963" t="s">
        <v>877</v>
      </c>
      <c r="AC1" s="964"/>
      <c r="AD1" s="74" t="s">
        <v>875</v>
      </c>
      <c r="AE1" s="74" t="s">
        <v>878</v>
      </c>
      <c r="AF1" s="956" t="s">
        <v>879</v>
      </c>
      <c r="AG1" s="957"/>
      <c r="AH1" s="957"/>
    </row>
    <row r="2" spans="1:34" ht="26.25" customHeight="1">
      <c r="A2" s="958" t="s">
        <v>880</v>
      </c>
      <c r="B2" s="958"/>
      <c r="C2" s="599"/>
      <c r="D2" s="599" t="s">
        <v>881</v>
      </c>
      <c r="E2" s="78">
        <f>AVERAGE(O17,O30,O43,O56,O69,O82,O95,O108,O121,O134,O147,O160,O173)</f>
        <v>124.45823735665324</v>
      </c>
      <c r="F2" s="79" t="s">
        <v>91</v>
      </c>
      <c r="G2" s="80">
        <f>G1/E1</f>
        <v>40.243021331398324</v>
      </c>
      <c r="H2" s="598" t="s">
        <v>92</v>
      </c>
      <c r="I2" s="598">
        <f>COUNT(I5:I173)</f>
        <v>10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9</v>
      </c>
      <c r="AE2" s="82">
        <f>AE17+AE30+AE43+AE56+AE69+AE82+AE95+AE108+AE121+AE134+AE147+AE160+AE173</f>
        <v>7</v>
      </c>
      <c r="AF2" s="957"/>
      <c r="AG2" s="957"/>
      <c r="AH2" s="957"/>
    </row>
    <row r="3" spans="1:34" ht="30.6" customHeight="1">
      <c r="A3" s="897" t="s">
        <v>882</v>
      </c>
      <c r="B3" s="897" t="s">
        <v>94</v>
      </c>
      <c r="C3" s="954"/>
      <c r="D3" s="897" t="s">
        <v>883</v>
      </c>
      <c r="E3" s="897"/>
      <c r="F3" s="954" t="s">
        <v>96</v>
      </c>
      <c r="G3" s="946" t="s">
        <v>97</v>
      </c>
      <c r="H3" s="954" t="s">
        <v>98</v>
      </c>
      <c r="I3" s="948" t="s">
        <v>884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885</v>
      </c>
      <c r="O3" s="926" t="s">
        <v>881</v>
      </c>
      <c r="P3" s="952" t="s">
        <v>886</v>
      </c>
      <c r="Q3" s="926" t="s">
        <v>881</v>
      </c>
      <c r="R3" s="953" t="s">
        <v>887</v>
      </c>
      <c r="S3" s="927" t="s">
        <v>888</v>
      </c>
      <c r="T3" s="946" t="s">
        <v>106</v>
      </c>
      <c r="U3" s="946"/>
      <c r="V3" s="947" t="s">
        <v>107</v>
      </c>
      <c r="W3" s="948" t="s">
        <v>889</v>
      </c>
      <c r="X3" s="946" t="s">
        <v>890</v>
      </c>
      <c r="Y3" s="946"/>
      <c r="Z3" s="949" t="s">
        <v>891</v>
      </c>
      <c r="AA3" s="950"/>
      <c r="AB3" s="959" t="s">
        <v>892</v>
      </c>
      <c r="AC3" s="960"/>
      <c r="AD3" s="961" t="s">
        <v>893</v>
      </c>
      <c r="AE3" s="962"/>
      <c r="AF3" s="951" t="s">
        <v>894</v>
      </c>
      <c r="AG3" s="953" t="s">
        <v>895</v>
      </c>
      <c r="AH3" s="927" t="s">
        <v>896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593" t="s">
        <v>113</v>
      </c>
      <c r="U4" s="593" t="s">
        <v>114</v>
      </c>
      <c r="V4" s="946"/>
      <c r="W4" s="948"/>
      <c r="X4" s="584" t="s">
        <v>897</v>
      </c>
      <c r="Y4" s="584" t="s">
        <v>36</v>
      </c>
      <c r="Z4" s="593" t="s">
        <v>898</v>
      </c>
      <c r="AA4" s="593" t="s">
        <v>899</v>
      </c>
      <c r="AB4" s="960"/>
      <c r="AC4" s="960"/>
      <c r="AD4" s="593" t="s">
        <v>900</v>
      </c>
      <c r="AE4" s="85" t="s">
        <v>901</v>
      </c>
      <c r="AF4" s="951"/>
      <c r="AG4" s="953"/>
      <c r="AH4" s="927"/>
    </row>
    <row r="5" spans="1:34" ht="18.75" customHeight="1">
      <c r="A5" s="943" t="s">
        <v>902</v>
      </c>
      <c r="B5" s="86" t="s">
        <v>238</v>
      </c>
      <c r="C5" s="87"/>
      <c r="D5" s="88" t="s">
        <v>122</v>
      </c>
      <c r="E5" s="89"/>
      <c r="F5" s="90">
        <v>36.92</v>
      </c>
      <c r="G5" s="91">
        <v>592.80000000000007</v>
      </c>
      <c r="H5" s="92">
        <f t="shared" ref="H5:H16" si="0">F5*G5</f>
        <v>21886.176000000003</v>
      </c>
      <c r="I5" s="594"/>
      <c r="J5" s="94">
        <v>12</v>
      </c>
      <c r="K5" s="91">
        <v>2000</v>
      </c>
      <c r="L5" s="95">
        <v>166.66666666666666</v>
      </c>
      <c r="M5" s="595">
        <v>12</v>
      </c>
      <c r="N5" s="91">
        <f t="shared" ref="N5:N12" si="1">G5/W5*60</f>
        <v>1546.4347826086957</v>
      </c>
      <c r="O5" s="95">
        <f t="shared" ref="O5:O12" si="2">N5/M5</f>
        <v>128.86956521739131</v>
      </c>
      <c r="P5" s="97">
        <f t="shared" ref="P5:P12" si="3">M5-J5</f>
        <v>0</v>
      </c>
      <c r="Q5" s="98">
        <f t="shared" ref="Q5:Q12" si="4">O5-L5</f>
        <v>-37.797101449275345</v>
      </c>
      <c r="R5" s="586">
        <f t="shared" ref="R5:R12" si="5">O5/L5</f>
        <v>0.77321739130434797</v>
      </c>
      <c r="S5" s="912">
        <f>R17</f>
        <v>0.88676026669886665</v>
      </c>
      <c r="T5" s="101">
        <v>0.25</v>
      </c>
      <c r="U5" s="101">
        <v>0.26597222222222222</v>
      </c>
      <c r="V5" s="584">
        <v>5</v>
      </c>
      <c r="W5" s="594">
        <f>(U5-T5)*24*60</f>
        <v>23</v>
      </c>
      <c r="X5" s="584"/>
      <c r="Y5" s="584"/>
      <c r="Z5" s="102"/>
      <c r="AA5" s="102"/>
      <c r="AB5" s="897"/>
      <c r="AC5" s="897"/>
      <c r="AD5" s="103"/>
      <c r="AE5" s="103"/>
      <c r="AF5" s="97">
        <f t="shared" ref="AF5:AF70" si="6">N5-K5</f>
        <v>-453.56521739130426</v>
      </c>
      <c r="AG5" s="586">
        <f t="shared" ref="AG5:AG70" si="7">N5/K5</f>
        <v>0.77321739130434786</v>
      </c>
      <c r="AH5" s="912">
        <f>AG17</f>
        <v>0.89360287600614174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6813</v>
      </c>
      <c r="H6" s="92">
        <f t="shared" si="0"/>
        <v>257735.78999999998</v>
      </c>
      <c r="I6" s="594"/>
      <c r="J6" s="94">
        <v>20</v>
      </c>
      <c r="K6" s="91">
        <v>2400</v>
      </c>
      <c r="L6" s="95">
        <v>120</v>
      </c>
      <c r="M6" s="595">
        <v>20</v>
      </c>
      <c r="N6" s="91">
        <f t="shared" si="1"/>
        <v>2296.5168539325841</v>
      </c>
      <c r="O6" s="95">
        <f t="shared" si="2"/>
        <v>114.82584269662921</v>
      </c>
      <c r="P6" s="97">
        <f t="shared" si="3"/>
        <v>0</v>
      </c>
      <c r="Q6" s="98">
        <f t="shared" si="4"/>
        <v>-5.1741573033707908</v>
      </c>
      <c r="R6" s="586">
        <f t="shared" si="5"/>
        <v>0.95688202247191012</v>
      </c>
      <c r="S6" s="912"/>
      <c r="T6" s="101">
        <v>0.27083333333333331</v>
      </c>
      <c r="U6" s="101">
        <v>0.39444444444444443</v>
      </c>
      <c r="V6" s="584">
        <v>7</v>
      </c>
      <c r="W6" s="594">
        <f t="shared" ref="W6:W17" si="8">(U6-T6)*24*60</f>
        <v>178</v>
      </c>
      <c r="X6" s="104"/>
      <c r="Y6" s="104"/>
      <c r="Z6" s="105"/>
      <c r="AA6" s="105"/>
      <c r="AB6" s="897"/>
      <c r="AC6" s="897"/>
      <c r="AD6" s="582">
        <v>1</v>
      </c>
      <c r="AE6" s="582">
        <v>1</v>
      </c>
      <c r="AF6" s="97">
        <f t="shared" si="6"/>
        <v>-103.48314606741587</v>
      </c>
      <c r="AG6" s="586">
        <f t="shared" si="7"/>
        <v>0.95688202247191001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3133</v>
      </c>
      <c r="H7" s="92">
        <f t="shared" si="0"/>
        <v>112443.37</v>
      </c>
      <c r="I7" s="594"/>
      <c r="J7" s="94">
        <v>18</v>
      </c>
      <c r="K7" s="91">
        <v>2571</v>
      </c>
      <c r="L7" s="95">
        <v>142.83333333333334</v>
      </c>
      <c r="M7" s="595">
        <v>18</v>
      </c>
      <c r="N7" s="91">
        <f t="shared" si="1"/>
        <v>2349.7499999999991</v>
      </c>
      <c r="O7" s="95">
        <f t="shared" si="2"/>
        <v>130.54166666666663</v>
      </c>
      <c r="P7" s="97">
        <f t="shared" si="3"/>
        <v>0</v>
      </c>
      <c r="Q7" s="98">
        <f t="shared" si="4"/>
        <v>-12.291666666666714</v>
      </c>
      <c r="R7" s="586">
        <f t="shared" si="5"/>
        <v>0.91394399066511056</v>
      </c>
      <c r="S7" s="912"/>
      <c r="T7" s="101">
        <v>0.41041666666666665</v>
      </c>
      <c r="U7" s="101">
        <v>0.46597222222222223</v>
      </c>
      <c r="V7" s="584">
        <v>23</v>
      </c>
      <c r="W7" s="594">
        <f t="shared" si="8"/>
        <v>80.000000000000028</v>
      </c>
      <c r="X7" s="104">
        <v>0.39930555555555558</v>
      </c>
      <c r="Y7" s="104">
        <v>0.40972222222222227</v>
      </c>
      <c r="Z7" s="105"/>
      <c r="AA7" s="105"/>
      <c r="AB7" s="897"/>
      <c r="AC7" s="897"/>
      <c r="AD7" s="582"/>
      <c r="AE7" s="582"/>
      <c r="AF7" s="97">
        <f t="shared" si="6"/>
        <v>-221.25000000000091</v>
      </c>
      <c r="AG7" s="586">
        <f t="shared" si="7"/>
        <v>0.91394399066511045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1338</v>
      </c>
      <c r="H8" s="92">
        <f t="shared" si="0"/>
        <v>38614.68</v>
      </c>
      <c r="I8" s="594"/>
      <c r="J8" s="94">
        <v>17</v>
      </c>
      <c r="K8" s="91">
        <v>2571</v>
      </c>
      <c r="L8" s="95">
        <v>151.23529411764707</v>
      </c>
      <c r="M8" s="595">
        <v>17</v>
      </c>
      <c r="N8" s="91">
        <f t="shared" si="1"/>
        <v>2293.7142857142835</v>
      </c>
      <c r="O8" s="95">
        <f t="shared" si="2"/>
        <v>134.92436974789902</v>
      </c>
      <c r="P8" s="97">
        <f t="shared" si="3"/>
        <v>0</v>
      </c>
      <c r="Q8" s="98">
        <f t="shared" si="4"/>
        <v>-16.310924369748051</v>
      </c>
      <c r="R8" s="586">
        <f t="shared" si="5"/>
        <v>0.89214869144857378</v>
      </c>
      <c r="S8" s="912"/>
      <c r="T8" s="101">
        <v>0.47083333333333333</v>
      </c>
      <c r="U8" s="101">
        <v>0.49513888888888891</v>
      </c>
      <c r="V8" s="584">
        <v>7</v>
      </c>
      <c r="W8" s="594">
        <f t="shared" si="8"/>
        <v>35.000000000000036</v>
      </c>
      <c r="X8" s="104"/>
      <c r="Y8" s="104"/>
      <c r="Z8" s="105"/>
      <c r="AA8" s="105"/>
      <c r="AB8" s="897"/>
      <c r="AC8" s="897"/>
      <c r="AD8" s="582"/>
      <c r="AE8" s="582"/>
      <c r="AF8" s="97">
        <f t="shared" si="6"/>
        <v>-277.28571428571649</v>
      </c>
      <c r="AG8" s="586">
        <f t="shared" si="7"/>
        <v>0.89214869144857389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1027</v>
      </c>
      <c r="H9" s="92">
        <f t="shared" si="0"/>
        <v>37721.71</v>
      </c>
      <c r="I9" s="582"/>
      <c r="J9" s="94">
        <v>18</v>
      </c>
      <c r="K9" s="91">
        <v>2571</v>
      </c>
      <c r="L9" s="95">
        <v>142.83333333333334</v>
      </c>
      <c r="M9" s="595">
        <v>18</v>
      </c>
      <c r="N9" s="91">
        <f t="shared" si="1"/>
        <v>2282.2222222222167</v>
      </c>
      <c r="O9" s="95">
        <f t="shared" si="2"/>
        <v>126.79012345678981</v>
      </c>
      <c r="P9" s="97">
        <f t="shared" si="3"/>
        <v>0</v>
      </c>
      <c r="Q9" s="98">
        <f t="shared" si="4"/>
        <v>-16.043209876543528</v>
      </c>
      <c r="R9" s="586">
        <f t="shared" si="5"/>
        <v>0.88767881066597298</v>
      </c>
      <c r="S9" s="912"/>
      <c r="T9" s="101">
        <v>0.53472222222222221</v>
      </c>
      <c r="U9" s="101">
        <v>0.55347222222222225</v>
      </c>
      <c r="V9" s="584">
        <v>4</v>
      </c>
      <c r="W9" s="594">
        <f t="shared" si="8"/>
        <v>27.000000000000064</v>
      </c>
      <c r="X9" s="104"/>
      <c r="Y9" s="104"/>
      <c r="Z9" s="105"/>
      <c r="AA9" s="105"/>
      <c r="AB9" s="897"/>
      <c r="AC9" s="897"/>
      <c r="AD9" s="582"/>
      <c r="AE9" s="582"/>
      <c r="AF9" s="97">
        <f t="shared" si="6"/>
        <v>-288.77777777778329</v>
      </c>
      <c r="AG9" s="586">
        <f t="shared" si="7"/>
        <v>0.88767881066597309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2229</v>
      </c>
      <c r="H10" s="92">
        <f t="shared" si="0"/>
        <v>69344.19</v>
      </c>
      <c r="I10" s="594"/>
      <c r="J10" s="94">
        <v>18</v>
      </c>
      <c r="K10" s="91">
        <v>2769</v>
      </c>
      <c r="L10" s="95">
        <v>153.83333333333334</v>
      </c>
      <c r="M10" s="595">
        <v>18</v>
      </c>
      <c r="N10" s="91">
        <f t="shared" si="1"/>
        <v>2431.6363636363653</v>
      </c>
      <c r="O10" s="95">
        <f t="shared" si="2"/>
        <v>135.09090909090918</v>
      </c>
      <c r="P10" s="97">
        <f t="shared" si="3"/>
        <v>0</v>
      </c>
      <c r="Q10" s="98">
        <f t="shared" si="4"/>
        <v>-18.742424242424164</v>
      </c>
      <c r="R10" s="586">
        <f t="shared" si="5"/>
        <v>0.87816408943169555</v>
      </c>
      <c r="S10" s="913"/>
      <c r="T10" s="101">
        <v>0.55763888888888891</v>
      </c>
      <c r="U10" s="101">
        <v>0.59583333333333333</v>
      </c>
      <c r="V10" s="584">
        <v>6</v>
      </c>
      <c r="W10" s="594">
        <f t="shared" si="8"/>
        <v>54.999999999999964</v>
      </c>
      <c r="X10" s="104"/>
      <c r="Y10" s="104"/>
      <c r="Z10" s="105"/>
      <c r="AA10" s="105"/>
      <c r="AB10" s="897"/>
      <c r="AC10" s="897"/>
      <c r="AD10" s="582"/>
      <c r="AE10" s="582"/>
      <c r="AF10" s="97">
        <f>N10-K10</f>
        <v>-337.36363636363467</v>
      </c>
      <c r="AG10" s="586">
        <f>N10/K10</f>
        <v>0.87816408943169566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3034</v>
      </c>
      <c r="H11" s="92">
        <f t="shared" si="0"/>
        <v>116748.31999999999</v>
      </c>
      <c r="I11" s="594"/>
      <c r="J11" s="94">
        <v>19</v>
      </c>
      <c r="K11" s="91">
        <v>2769</v>
      </c>
      <c r="L11" s="95">
        <v>145.73684210526315</v>
      </c>
      <c r="M11" s="595">
        <v>19</v>
      </c>
      <c r="N11" s="91">
        <f t="shared" si="1"/>
        <v>2528.3333333333312</v>
      </c>
      <c r="O11" s="95">
        <f t="shared" si="2"/>
        <v>133.07017543859638</v>
      </c>
      <c r="P11" s="97">
        <f t="shared" si="3"/>
        <v>0</v>
      </c>
      <c r="Q11" s="98">
        <f t="shared" si="4"/>
        <v>-12.666666666666771</v>
      </c>
      <c r="R11" s="586">
        <f t="shared" si="5"/>
        <v>0.91308534970506727</v>
      </c>
      <c r="S11" s="913"/>
      <c r="T11" s="101">
        <v>0.60069444444444442</v>
      </c>
      <c r="U11" s="101">
        <v>0.65069444444444446</v>
      </c>
      <c r="V11" s="584">
        <v>7</v>
      </c>
      <c r="W11" s="594">
        <f t="shared" si="8"/>
        <v>72.000000000000057</v>
      </c>
      <c r="X11" s="104"/>
      <c r="Y11" s="104"/>
      <c r="Z11" s="105"/>
      <c r="AA11" s="105"/>
      <c r="AB11" s="897"/>
      <c r="AC11" s="897"/>
      <c r="AD11" s="582"/>
      <c r="AE11" s="582"/>
      <c r="AF11" s="97">
        <f>N11-K11</f>
        <v>-240.66666666666879</v>
      </c>
      <c r="AG11" s="586">
        <f>N11/K11</f>
        <v>0.91308534970506727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4072</v>
      </c>
      <c r="H12" s="92">
        <f t="shared" si="0"/>
        <v>153921.59999999998</v>
      </c>
      <c r="I12" s="594"/>
      <c r="J12" s="94">
        <v>20</v>
      </c>
      <c r="K12" s="91">
        <v>2769</v>
      </c>
      <c r="L12" s="95">
        <v>138.44999999999999</v>
      </c>
      <c r="M12" s="595">
        <v>20</v>
      </c>
      <c r="N12" s="91">
        <f t="shared" si="1"/>
        <v>2518.7628865979391</v>
      </c>
      <c r="O12" s="95">
        <f t="shared" si="2"/>
        <v>125.93814432989696</v>
      </c>
      <c r="P12" s="97">
        <f t="shared" si="3"/>
        <v>0</v>
      </c>
      <c r="Q12" s="98">
        <f t="shared" si="4"/>
        <v>-12.511855670103031</v>
      </c>
      <c r="R12" s="586">
        <f t="shared" si="5"/>
        <v>0.9096290670270637</v>
      </c>
      <c r="S12" s="913"/>
      <c r="T12" s="101">
        <v>0.66597222222222219</v>
      </c>
      <c r="U12" s="101">
        <v>0.73333333333333328</v>
      </c>
      <c r="V12" s="584">
        <v>22</v>
      </c>
      <c r="W12" s="594">
        <f t="shared" si="8"/>
        <v>96.999999999999972</v>
      </c>
      <c r="X12" s="104">
        <v>0.65555555555555556</v>
      </c>
      <c r="Y12" s="104">
        <v>0.66527777777777775</v>
      </c>
      <c r="Z12" s="105"/>
      <c r="AA12" s="105"/>
      <c r="AB12" s="897"/>
      <c r="AC12" s="897"/>
      <c r="AD12" s="582"/>
      <c r="AE12" s="582"/>
      <c r="AF12" s="97">
        <f t="shared" si="6"/>
        <v>-250.23711340206091</v>
      </c>
      <c r="AG12" s="586">
        <f t="shared" si="7"/>
        <v>0.90962906702706359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96"/>
      <c r="J13" s="94"/>
      <c r="K13" s="91"/>
      <c r="L13" s="95"/>
      <c r="M13" s="115"/>
      <c r="N13" s="91"/>
      <c r="O13" s="95"/>
      <c r="P13" s="97"/>
      <c r="Q13" s="98"/>
      <c r="R13" s="586"/>
      <c r="S13" s="913"/>
      <c r="T13" s="101"/>
      <c r="U13" s="101"/>
      <c r="V13" s="596"/>
      <c r="W13" s="594">
        <f t="shared" si="8"/>
        <v>0</v>
      </c>
      <c r="X13" s="116"/>
      <c r="Y13" s="116"/>
      <c r="Z13" s="105"/>
      <c r="AA13" s="105"/>
      <c r="AB13" s="897"/>
      <c r="AC13" s="897"/>
      <c r="AD13" s="582"/>
      <c r="AE13" s="582"/>
      <c r="AF13" s="97">
        <f t="shared" si="6"/>
        <v>0</v>
      </c>
      <c r="AG13" s="586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96"/>
      <c r="J14" s="94"/>
      <c r="K14" s="91"/>
      <c r="L14" s="95"/>
      <c r="M14" s="115"/>
      <c r="N14" s="91"/>
      <c r="O14" s="95"/>
      <c r="P14" s="97"/>
      <c r="Q14" s="98"/>
      <c r="R14" s="586"/>
      <c r="S14" s="913"/>
      <c r="T14" s="101"/>
      <c r="U14" s="101"/>
      <c r="V14" s="596"/>
      <c r="W14" s="594">
        <f t="shared" si="8"/>
        <v>0</v>
      </c>
      <c r="X14" s="116"/>
      <c r="Y14" s="116"/>
      <c r="Z14" s="105"/>
      <c r="AA14" s="105"/>
      <c r="AB14" s="897"/>
      <c r="AC14" s="897"/>
      <c r="AD14" s="582"/>
      <c r="AE14" s="582"/>
      <c r="AF14" s="97">
        <f t="shared" si="6"/>
        <v>0</v>
      </c>
      <c r="AG14" s="586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96"/>
      <c r="J15" s="94"/>
      <c r="K15" s="91"/>
      <c r="L15" s="95"/>
      <c r="M15" s="115"/>
      <c r="N15" s="119"/>
      <c r="O15" s="95"/>
      <c r="P15" s="97"/>
      <c r="Q15" s="98"/>
      <c r="R15" s="586"/>
      <c r="S15" s="913"/>
      <c r="T15" s="101"/>
      <c r="U15" s="101"/>
      <c r="V15" s="596"/>
      <c r="W15" s="594">
        <f t="shared" si="8"/>
        <v>0</v>
      </c>
      <c r="X15" s="116"/>
      <c r="Y15" s="116"/>
      <c r="Z15" s="105"/>
      <c r="AA15" s="105"/>
      <c r="AB15" s="897"/>
      <c r="AC15" s="897"/>
      <c r="AD15" s="582"/>
      <c r="AE15" s="582"/>
      <c r="AF15" s="97">
        <f t="shared" si="6"/>
        <v>0</v>
      </c>
      <c r="AG15" s="586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96"/>
      <c r="J16" s="94"/>
      <c r="K16" s="91"/>
      <c r="L16" s="95"/>
      <c r="M16" s="115"/>
      <c r="N16" s="119"/>
      <c r="O16" s="95"/>
      <c r="P16" s="97"/>
      <c r="Q16" s="98"/>
      <c r="R16" s="586"/>
      <c r="S16" s="913"/>
      <c r="T16" s="101"/>
      <c r="U16" s="101"/>
      <c r="V16" s="596"/>
      <c r="W16" s="594">
        <f t="shared" si="8"/>
        <v>0</v>
      </c>
      <c r="X16" s="116"/>
      <c r="Y16" s="116"/>
      <c r="Z16" s="105"/>
      <c r="AA16" s="105"/>
      <c r="AB16" s="897"/>
      <c r="AC16" s="897"/>
      <c r="AD16" s="582"/>
      <c r="AE16" s="582"/>
      <c r="AF16" s="97">
        <f t="shared" si="6"/>
        <v>0</v>
      </c>
      <c r="AG16" s="586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903</v>
      </c>
      <c r="D17" s="907" t="s">
        <v>904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2280.9213410056768</v>
      </c>
      <c r="O17" s="125">
        <f t="shared" si="9"/>
        <v>128.75634958059732</v>
      </c>
      <c r="P17" s="127">
        <f t="shared" ref="P17:P24" si="10">M17-J17</f>
        <v>0</v>
      </c>
      <c r="Q17" s="128">
        <f t="shared" ref="Q17:Q24" si="11">O17-L17</f>
        <v>-16.442250780599807</v>
      </c>
      <c r="R17" s="129">
        <f>O17/L17</f>
        <v>0.88676026669886665</v>
      </c>
      <c r="S17" s="913"/>
      <c r="T17" s="101"/>
      <c r="U17" s="101"/>
      <c r="V17" s="59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1</v>
      </c>
      <c r="AF17" s="127">
        <f t="shared" si="6"/>
        <v>-271.57865899432318</v>
      </c>
      <c r="AG17" s="587">
        <f t="shared" si="7"/>
        <v>0.89360287600614174</v>
      </c>
      <c r="AH17" s="913"/>
    </row>
    <row r="18" spans="1:34" ht="19.2" customHeight="1">
      <c r="A18" s="895" t="s">
        <v>905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413</v>
      </c>
      <c r="H18" s="140">
        <f t="shared" ref="H18:H29" si="12">F18*G18</f>
        <v>11357.5</v>
      </c>
      <c r="I18" s="58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1548.7500000000018</v>
      </c>
      <c r="O18" s="142">
        <f t="shared" ref="O18:O24" si="14">N18/M18</f>
        <v>129.06250000000014</v>
      </c>
      <c r="P18" s="105">
        <f t="shared" si="10"/>
        <v>0</v>
      </c>
      <c r="Q18" s="143">
        <f t="shared" si="11"/>
        <v>-37.604166666666515</v>
      </c>
      <c r="R18" s="583">
        <f t="shared" ref="R18:R24" si="15">O18/L18</f>
        <v>0.77437500000000092</v>
      </c>
      <c r="S18" s="896">
        <f>R30</f>
        <v>0.88199583210924393</v>
      </c>
      <c r="T18" s="101">
        <v>0.125</v>
      </c>
      <c r="U18" s="101">
        <v>0.1361111111111111</v>
      </c>
      <c r="V18" s="582">
        <v>5</v>
      </c>
      <c r="W18" s="146">
        <f>(U18-T18)*24*60</f>
        <v>15.999999999999982</v>
      </c>
      <c r="X18" s="142"/>
      <c r="Y18" s="142"/>
      <c r="Z18" s="105"/>
      <c r="AA18" s="105"/>
      <c r="AB18" s="897"/>
      <c r="AC18" s="897"/>
      <c r="AD18" s="582"/>
      <c r="AE18" s="582"/>
      <c r="AF18" s="147">
        <f t="shared" si="6"/>
        <v>-451.24999999999818</v>
      </c>
      <c r="AG18" s="148">
        <f t="shared" si="7"/>
        <v>0.77437500000000092</v>
      </c>
      <c r="AH18" s="938">
        <f>AG30</f>
        <v>0.89001311064649336</v>
      </c>
    </row>
    <row r="19" spans="1:34" ht="19.2" customHeight="1">
      <c r="A19" s="895"/>
      <c r="B19" s="591" t="s">
        <v>239</v>
      </c>
      <c r="C19" s="590"/>
      <c r="D19" s="137" t="s">
        <v>133</v>
      </c>
      <c r="E19" s="138"/>
      <c r="F19" s="90">
        <v>53.27</v>
      </c>
      <c r="G19" s="107">
        <v>1549</v>
      </c>
      <c r="H19" s="140">
        <f t="shared" si="12"/>
        <v>82515.23000000001</v>
      </c>
      <c r="I19" s="58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1327.714285714286</v>
      </c>
      <c r="O19" s="153">
        <f t="shared" si="14"/>
        <v>78.100840336134468</v>
      </c>
      <c r="P19" s="105">
        <f t="shared" si="10"/>
        <v>0</v>
      </c>
      <c r="Q19" s="143">
        <f t="shared" si="11"/>
        <v>-13.9579831932773</v>
      </c>
      <c r="R19" s="583">
        <f t="shared" si="15"/>
        <v>0.84837973528069388</v>
      </c>
      <c r="S19" s="896"/>
      <c r="T19" s="101">
        <v>0.14097222222222222</v>
      </c>
      <c r="U19" s="101">
        <v>0.18958333333333333</v>
      </c>
      <c r="V19" s="582">
        <v>7</v>
      </c>
      <c r="W19" s="146">
        <f>(U19-T19)*24*60</f>
        <v>69.999999999999986</v>
      </c>
      <c r="X19" s="154"/>
      <c r="Y19" s="154"/>
      <c r="Z19" s="105"/>
      <c r="AA19" s="105"/>
      <c r="AB19" s="897"/>
      <c r="AC19" s="897"/>
      <c r="AD19" s="582"/>
      <c r="AE19" s="582"/>
      <c r="AF19" s="97">
        <f t="shared" si="6"/>
        <v>-237.28571428571399</v>
      </c>
      <c r="AG19" s="586">
        <f t="shared" si="7"/>
        <v>0.84837973528069388</v>
      </c>
      <c r="AH19" s="939"/>
    </row>
    <row r="20" spans="1:34" ht="19.2" customHeight="1">
      <c r="A20" s="895"/>
      <c r="B20" s="591" t="s">
        <v>239</v>
      </c>
      <c r="C20" s="108"/>
      <c r="D20" s="88" t="s">
        <v>134</v>
      </c>
      <c r="E20" s="138"/>
      <c r="F20" s="90">
        <v>49.91</v>
      </c>
      <c r="G20" s="107">
        <v>1816</v>
      </c>
      <c r="H20" s="140">
        <f t="shared" si="12"/>
        <v>90636.56</v>
      </c>
      <c r="I20" s="58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1452.7999999999997</v>
      </c>
      <c r="O20" s="153">
        <f t="shared" si="14"/>
        <v>85.458823529411745</v>
      </c>
      <c r="P20" s="105">
        <f t="shared" si="10"/>
        <v>0</v>
      </c>
      <c r="Q20" s="143">
        <f t="shared" si="11"/>
        <v>-6.6000000000000227</v>
      </c>
      <c r="R20" s="583">
        <f t="shared" si="15"/>
        <v>0.92830670926517544</v>
      </c>
      <c r="S20" s="896"/>
      <c r="T20" s="101">
        <v>0.19513888888888889</v>
      </c>
      <c r="U20" s="101">
        <v>0.24722222222222223</v>
      </c>
      <c r="V20" s="582">
        <v>8</v>
      </c>
      <c r="W20" s="146">
        <f t="shared" ref="W20:W29" si="16">(U20-T20)*24*60</f>
        <v>75.000000000000014</v>
      </c>
      <c r="X20" s="154"/>
      <c r="Y20" s="154"/>
      <c r="Z20" s="105"/>
      <c r="AA20" s="105"/>
      <c r="AB20" s="897"/>
      <c r="AC20" s="897"/>
      <c r="AD20" s="582"/>
      <c r="AE20" s="582"/>
      <c r="AF20" s="147">
        <f t="shared" si="6"/>
        <v>-112.20000000000027</v>
      </c>
      <c r="AG20" s="148">
        <f t="shared" si="7"/>
        <v>0.92830670926517556</v>
      </c>
      <c r="AH20" s="939"/>
    </row>
    <row r="21" spans="1:34" ht="19.2" customHeight="1">
      <c r="A21" s="895"/>
      <c r="B21" s="591" t="s">
        <v>239</v>
      </c>
      <c r="C21" s="155"/>
      <c r="D21" s="156" t="s">
        <v>136</v>
      </c>
      <c r="E21" s="89"/>
      <c r="F21" s="90">
        <v>44.3</v>
      </c>
      <c r="G21" s="91">
        <v>1405.8</v>
      </c>
      <c r="H21" s="140">
        <f t="shared" si="12"/>
        <v>62276.939999999995</v>
      </c>
      <c r="I21" s="58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1454.2758620689644</v>
      </c>
      <c r="O21" s="153">
        <f t="shared" si="14"/>
        <v>80.793103448275801</v>
      </c>
      <c r="P21" s="105">
        <f t="shared" si="10"/>
        <v>0</v>
      </c>
      <c r="Q21" s="143">
        <f t="shared" si="11"/>
        <v>-6.1513409961686421</v>
      </c>
      <c r="R21" s="583">
        <f t="shared" si="15"/>
        <v>0.92924975212074401</v>
      </c>
      <c r="S21" s="896"/>
      <c r="T21" s="101">
        <v>0.26319444444444445</v>
      </c>
      <c r="U21" s="101">
        <v>0.30347222222222225</v>
      </c>
      <c r="V21" s="582">
        <v>23</v>
      </c>
      <c r="W21" s="146">
        <f t="shared" si="16"/>
        <v>58.000000000000036</v>
      </c>
      <c r="X21" s="154">
        <v>0.25208333333333333</v>
      </c>
      <c r="Y21" s="154">
        <v>0.26250000000000001</v>
      </c>
      <c r="Z21" s="105"/>
      <c r="AA21" s="105"/>
      <c r="AB21" s="897"/>
      <c r="AC21" s="897"/>
      <c r="AD21" s="582"/>
      <c r="AE21" s="582"/>
      <c r="AF21" s="97">
        <f t="shared" si="6"/>
        <v>-110.72413793103556</v>
      </c>
      <c r="AG21" s="586">
        <f t="shared" si="7"/>
        <v>0.92924975212074401</v>
      </c>
      <c r="AH21" s="940"/>
    </row>
    <row r="22" spans="1:34" ht="19.2" customHeight="1">
      <c r="A22" s="895"/>
      <c r="B22" s="591" t="s">
        <v>239</v>
      </c>
      <c r="C22" s="155"/>
      <c r="D22" s="88" t="s">
        <v>135</v>
      </c>
      <c r="E22" s="89"/>
      <c r="F22" s="90">
        <v>38.39</v>
      </c>
      <c r="G22" s="91">
        <v>2035.8000000000002</v>
      </c>
      <c r="H22" s="140">
        <f t="shared" si="12"/>
        <v>78154.362000000008</v>
      </c>
      <c r="I22" s="58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1454.1428571428569</v>
      </c>
      <c r="O22" s="153">
        <f t="shared" si="14"/>
        <v>85.537815126050404</v>
      </c>
      <c r="P22" s="105">
        <f t="shared" si="10"/>
        <v>0</v>
      </c>
      <c r="Q22" s="143">
        <f t="shared" si="11"/>
        <v>-6.521008403361364</v>
      </c>
      <c r="R22" s="583">
        <f t="shared" si="15"/>
        <v>0.92916476494751232</v>
      </c>
      <c r="S22" s="896"/>
      <c r="T22" s="101">
        <v>0.30763888888888891</v>
      </c>
      <c r="U22" s="101">
        <v>0.36597222222222225</v>
      </c>
      <c r="V22" s="582">
        <v>6</v>
      </c>
      <c r="W22" s="146">
        <f t="shared" si="16"/>
        <v>84.000000000000028</v>
      </c>
      <c r="X22" s="154"/>
      <c r="Y22" s="154"/>
      <c r="Z22" s="105"/>
      <c r="AA22" s="105"/>
      <c r="AB22" s="897"/>
      <c r="AC22" s="897"/>
      <c r="AD22" s="582">
        <v>1</v>
      </c>
      <c r="AE22" s="582"/>
      <c r="AF22" s="147">
        <f t="shared" si="6"/>
        <v>-110.85714285714312</v>
      </c>
      <c r="AG22" s="148">
        <f t="shared" si="7"/>
        <v>0.92916476494751243</v>
      </c>
      <c r="AH22" s="940"/>
    </row>
    <row r="23" spans="1:34" ht="19.2" customHeight="1">
      <c r="A23" s="895"/>
      <c r="B23" s="591" t="s">
        <v>239</v>
      </c>
      <c r="C23" s="155"/>
      <c r="D23" s="88" t="s">
        <v>137</v>
      </c>
      <c r="E23" s="89"/>
      <c r="F23" s="90">
        <v>49.91</v>
      </c>
      <c r="G23" s="91">
        <v>4060</v>
      </c>
      <c r="H23" s="140">
        <f t="shared" si="12"/>
        <v>202634.59999999998</v>
      </c>
      <c r="I23" s="58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1449.9999999999995</v>
      </c>
      <c r="O23" s="153">
        <f t="shared" si="14"/>
        <v>85.294117647058798</v>
      </c>
      <c r="P23" s="105">
        <f t="shared" si="10"/>
        <v>0</v>
      </c>
      <c r="Q23" s="143">
        <f t="shared" si="11"/>
        <v>-6.7647058823529704</v>
      </c>
      <c r="R23" s="583">
        <f t="shared" si="15"/>
        <v>0.92651757188498374</v>
      </c>
      <c r="S23" s="896"/>
      <c r="T23" s="101">
        <v>0.37083333333333335</v>
      </c>
      <c r="U23" s="101">
        <v>0.48750000000000004</v>
      </c>
      <c r="V23" s="582">
        <v>7</v>
      </c>
      <c r="W23" s="146">
        <f t="shared" si="16"/>
        <v>168.00000000000006</v>
      </c>
      <c r="X23" s="154"/>
      <c r="Y23" s="154"/>
      <c r="Z23" s="105"/>
      <c r="AA23" s="105"/>
      <c r="AB23" s="897"/>
      <c r="AC23" s="897"/>
      <c r="AD23" s="582"/>
      <c r="AE23" s="582"/>
      <c r="AF23" s="97">
        <f t="shared" si="6"/>
        <v>-115.00000000000045</v>
      </c>
      <c r="AG23" s="586">
        <f t="shared" si="7"/>
        <v>0.92651757188498374</v>
      </c>
      <c r="AH23" s="940"/>
    </row>
    <row r="24" spans="1:34" ht="19.2" customHeight="1">
      <c r="A24" s="895"/>
      <c r="B24" s="591" t="s">
        <v>237</v>
      </c>
      <c r="C24" s="136"/>
      <c r="D24" s="137" t="s">
        <v>138</v>
      </c>
      <c r="E24" s="138"/>
      <c r="F24" s="90">
        <v>36.729999999999997</v>
      </c>
      <c r="G24" s="107">
        <v>2010</v>
      </c>
      <c r="H24" s="140">
        <f t="shared" si="12"/>
        <v>73827.299999999988</v>
      </c>
      <c r="I24" s="58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2192.7272727272739</v>
      </c>
      <c r="O24" s="153">
        <f t="shared" si="14"/>
        <v>121.81818181818188</v>
      </c>
      <c r="P24" s="105">
        <f t="shared" si="10"/>
        <v>0</v>
      </c>
      <c r="Q24" s="143">
        <f t="shared" si="11"/>
        <v>-11.515151515151459</v>
      </c>
      <c r="R24" s="583">
        <f t="shared" si="15"/>
        <v>0.91363636363636402</v>
      </c>
      <c r="S24" s="896"/>
      <c r="T24" s="101">
        <v>0.52708333333333335</v>
      </c>
      <c r="U24" s="101">
        <v>0.56527777777777777</v>
      </c>
      <c r="V24" s="582">
        <v>4</v>
      </c>
      <c r="W24" s="146">
        <f t="shared" si="16"/>
        <v>54.999999999999964</v>
      </c>
      <c r="X24" s="154"/>
      <c r="Y24" s="154"/>
      <c r="Z24" s="105"/>
      <c r="AA24" s="105"/>
      <c r="AB24" s="897"/>
      <c r="AC24" s="897"/>
      <c r="AD24" s="582"/>
      <c r="AE24" s="582"/>
      <c r="AF24" s="147">
        <f t="shared" si="6"/>
        <v>-207.27272727272612</v>
      </c>
      <c r="AG24" s="148">
        <f t="shared" si="7"/>
        <v>0.91363636363636413</v>
      </c>
      <c r="AH24" s="940"/>
    </row>
    <row r="25" spans="1:34" ht="19.2" customHeight="1">
      <c r="A25" s="895"/>
      <c r="B25" s="591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83"/>
      <c r="S25" s="896"/>
      <c r="T25" s="101"/>
      <c r="U25" s="101"/>
      <c r="V25" s="582"/>
      <c r="W25" s="146">
        <f t="shared" si="16"/>
        <v>0</v>
      </c>
      <c r="X25" s="582"/>
      <c r="Y25" s="582"/>
      <c r="Z25" s="105"/>
      <c r="AA25" s="105"/>
      <c r="AB25" s="897"/>
      <c r="AC25" s="897"/>
      <c r="AD25" s="582"/>
      <c r="AE25" s="582"/>
      <c r="AF25" s="97">
        <f t="shared" si="6"/>
        <v>0</v>
      </c>
      <c r="AG25" s="586" t="e">
        <f t="shared" si="7"/>
        <v>#DIV/0!</v>
      </c>
      <c r="AH25" s="940"/>
    </row>
    <row r="26" spans="1:34" ht="19.2" customHeight="1">
      <c r="A26" s="895"/>
      <c r="B26" s="59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83"/>
      <c r="S26" s="896"/>
      <c r="T26" s="101"/>
      <c r="U26" s="101"/>
      <c r="V26" s="582"/>
      <c r="W26" s="146">
        <f t="shared" si="16"/>
        <v>0</v>
      </c>
      <c r="X26" s="582"/>
      <c r="Y26" s="582"/>
      <c r="Z26" s="105"/>
      <c r="AA26" s="105"/>
      <c r="AB26" s="897"/>
      <c r="AC26" s="897"/>
      <c r="AD26" s="582"/>
      <c r="AE26" s="582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83"/>
      <c r="S27" s="896"/>
      <c r="T27" s="101"/>
      <c r="U27" s="101"/>
      <c r="V27" s="582"/>
      <c r="W27" s="146">
        <f t="shared" si="16"/>
        <v>0</v>
      </c>
      <c r="X27" s="582"/>
      <c r="Y27" s="582"/>
      <c r="Z27" s="105"/>
      <c r="AA27" s="105"/>
      <c r="AB27" s="897"/>
      <c r="AC27" s="897"/>
      <c r="AD27" s="582"/>
      <c r="AE27" s="582"/>
      <c r="AF27" s="97">
        <f t="shared" si="6"/>
        <v>0</v>
      </c>
      <c r="AG27" s="586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83"/>
      <c r="S28" s="896"/>
      <c r="T28" s="101"/>
      <c r="U28" s="101"/>
      <c r="V28" s="582"/>
      <c r="W28" s="146">
        <f t="shared" si="16"/>
        <v>0</v>
      </c>
      <c r="X28" s="582"/>
      <c r="Y28" s="582"/>
      <c r="Z28" s="105"/>
      <c r="AA28" s="105"/>
      <c r="AB28" s="897"/>
      <c r="AC28" s="897"/>
      <c r="AD28" s="582"/>
      <c r="AE28" s="582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83"/>
      <c r="S29" s="896"/>
      <c r="T29" s="101"/>
      <c r="U29" s="101"/>
      <c r="V29" s="582"/>
      <c r="W29" s="146">
        <f t="shared" si="16"/>
        <v>0</v>
      </c>
      <c r="X29" s="582"/>
      <c r="Y29" s="582"/>
      <c r="Z29" s="105"/>
      <c r="AA29" s="105"/>
      <c r="AB29" s="897"/>
      <c r="AC29" s="897"/>
      <c r="AD29" s="582"/>
      <c r="AE29" s="582"/>
      <c r="AF29" s="97">
        <f t="shared" si="6"/>
        <v>0</v>
      </c>
      <c r="AG29" s="586"/>
      <c r="AH29" s="940"/>
    </row>
    <row r="30" spans="1:34" ht="19.2" customHeight="1">
      <c r="A30" s="895"/>
      <c r="B30" s="159">
        <v>0</v>
      </c>
      <c r="C30" s="160" t="s">
        <v>906</v>
      </c>
      <c r="D30" s="942" t="s">
        <v>907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1554.3443253790545</v>
      </c>
      <c r="O30" s="164">
        <f t="shared" si="17"/>
        <v>95.152197415016175</v>
      </c>
      <c r="P30" s="105">
        <f t="shared" ref="P30:P36" si="18">M30-J30</f>
        <v>0</v>
      </c>
      <c r="Q30" s="143">
        <f t="shared" ref="Q30:Q36" si="19">O30-L30</f>
        <v>-12.730622379568331</v>
      </c>
      <c r="R30" s="165">
        <f t="shared" ref="R30:R36" si="20">O30/L30</f>
        <v>0.88199583210924393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0</v>
      </c>
      <c r="AF30" s="168">
        <f t="shared" si="6"/>
        <v>-192.08424604951688</v>
      </c>
      <c r="AG30" s="169">
        <f t="shared" ref="AG30" si="21">N30/K30</f>
        <v>0.89001311064649336</v>
      </c>
      <c r="AH30" s="941"/>
    </row>
    <row r="31" spans="1:34" ht="19.2" customHeight="1">
      <c r="A31" s="932" t="s">
        <v>908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1654.9</v>
      </c>
      <c r="H31" s="174">
        <f t="shared" ref="H31:H41" si="22">F31*G31</f>
        <v>43854.850000000006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1504.4545454545455</v>
      </c>
      <c r="O31" s="177">
        <f t="shared" ref="O31:O36" si="24">N31/M31</f>
        <v>125.37121212121212</v>
      </c>
      <c r="P31" s="178">
        <f t="shared" si="18"/>
        <v>0</v>
      </c>
      <c r="Q31" s="179">
        <f t="shared" si="19"/>
        <v>-41.295454545454533</v>
      </c>
      <c r="R31" s="585">
        <f t="shared" si="20"/>
        <v>0.75222727272727274</v>
      </c>
      <c r="S31" s="933">
        <f>R43</f>
        <v>0.88790875062495234</v>
      </c>
      <c r="T31" s="181">
        <v>0.125</v>
      </c>
      <c r="U31" s="181">
        <v>0.17083333333333334</v>
      </c>
      <c r="V31" s="182">
        <v>5</v>
      </c>
      <c r="W31" s="183">
        <f t="shared" ref="W31:W42" si="25">(U31-T31)*24*60</f>
        <v>66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-495.5454545454545</v>
      </c>
      <c r="AG31" s="184">
        <f t="shared" si="7"/>
        <v>0.75222727272727274</v>
      </c>
      <c r="AH31" s="911">
        <f>AG43</f>
        <v>0.8894393819673676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2734.8999999999996</v>
      </c>
      <c r="H32" s="140">
        <f t="shared" si="22"/>
        <v>93615.626999999979</v>
      </c>
      <c r="I32" s="594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2103.7692307692305</v>
      </c>
      <c r="O32" s="95">
        <f t="shared" si="24"/>
        <v>161.82840236686388</v>
      </c>
      <c r="P32" s="178">
        <f t="shared" si="18"/>
        <v>0</v>
      </c>
      <c r="Q32" s="98">
        <f t="shared" si="19"/>
        <v>-11.248520710059182</v>
      </c>
      <c r="R32" s="586">
        <f t="shared" si="20"/>
        <v>0.93500854700854696</v>
      </c>
      <c r="S32" s="896"/>
      <c r="T32" s="101">
        <v>0.17430555555555555</v>
      </c>
      <c r="U32" s="101">
        <v>0.22847222222222222</v>
      </c>
      <c r="V32" s="182">
        <v>5</v>
      </c>
      <c r="W32" s="146">
        <f t="shared" si="25"/>
        <v>78</v>
      </c>
      <c r="X32" s="188"/>
      <c r="Y32" s="188"/>
      <c r="Z32" s="189"/>
      <c r="AA32" s="189"/>
      <c r="AB32" s="897"/>
      <c r="AC32" s="897"/>
      <c r="AD32" s="582"/>
      <c r="AE32" s="582"/>
      <c r="AF32" s="97">
        <f t="shared" si="6"/>
        <v>-146.23076923076951</v>
      </c>
      <c r="AG32" s="586">
        <f t="shared" si="7"/>
        <v>0.93500854700854685</v>
      </c>
      <c r="AH32" s="912"/>
    </row>
    <row r="33" spans="1:34" ht="19.2" customHeight="1">
      <c r="A33" s="925"/>
      <c r="B33" s="186" t="s">
        <v>240</v>
      </c>
      <c r="C33" s="582"/>
      <c r="D33" s="88" t="s">
        <v>144</v>
      </c>
      <c r="E33" s="138"/>
      <c r="F33" s="90">
        <v>35.83</v>
      </c>
      <c r="G33" s="173">
        <v>4162.2</v>
      </c>
      <c r="H33" s="140">
        <f t="shared" si="22"/>
        <v>149131.62599999999</v>
      </c>
      <c r="I33" s="582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2116.3728813559323</v>
      </c>
      <c r="O33" s="95">
        <f t="shared" si="24"/>
        <v>192.39753466872114</v>
      </c>
      <c r="P33" s="178">
        <f t="shared" si="18"/>
        <v>0</v>
      </c>
      <c r="Q33" s="98">
        <f t="shared" si="19"/>
        <v>-12.147919876733397</v>
      </c>
      <c r="R33" s="586">
        <f t="shared" si="20"/>
        <v>0.94061016949152565</v>
      </c>
      <c r="S33" s="896"/>
      <c r="T33" s="101">
        <v>0.2326388888888889</v>
      </c>
      <c r="U33" s="101">
        <v>0.31458333333333333</v>
      </c>
      <c r="V33" s="182">
        <v>6</v>
      </c>
      <c r="W33" s="146">
        <f t="shared" si="25"/>
        <v>117.99999999999999</v>
      </c>
      <c r="X33" s="188"/>
      <c r="Y33" s="188"/>
      <c r="Z33" s="189"/>
      <c r="AA33" s="189"/>
      <c r="AB33" s="897"/>
      <c r="AC33" s="897"/>
      <c r="AD33" s="582"/>
      <c r="AE33" s="582"/>
      <c r="AF33" s="97">
        <f t="shared" si="6"/>
        <v>-133.62711864406765</v>
      </c>
      <c r="AG33" s="190">
        <f t="shared" si="7"/>
        <v>0.94061016949152554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1807.95</v>
      </c>
      <c r="H34" s="140">
        <f t="shared" si="22"/>
        <v>77994.963000000003</v>
      </c>
      <c r="I34" s="582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1373.1265822784817</v>
      </c>
      <c r="O34" s="95">
        <f t="shared" si="24"/>
        <v>80.772151898734222</v>
      </c>
      <c r="P34" s="178">
        <f t="shared" si="18"/>
        <v>0</v>
      </c>
      <c r="Q34" s="98">
        <f t="shared" si="19"/>
        <v>-7.4631422189128358</v>
      </c>
      <c r="R34" s="586">
        <f t="shared" si="20"/>
        <v>0.91541772151898781</v>
      </c>
      <c r="S34" s="896"/>
      <c r="T34" s="101">
        <v>0.3298611111111111</v>
      </c>
      <c r="U34" s="101">
        <v>0.38472222222222219</v>
      </c>
      <c r="V34" s="193">
        <v>22</v>
      </c>
      <c r="W34" s="146">
        <f t="shared" si="25"/>
        <v>78.999999999999957</v>
      </c>
      <c r="X34" s="188">
        <v>0.31944444444444448</v>
      </c>
      <c r="Y34" s="188">
        <v>0.32916666666666666</v>
      </c>
      <c r="Z34" s="189"/>
      <c r="AA34" s="189"/>
      <c r="AB34" s="897"/>
      <c r="AC34" s="897"/>
      <c r="AD34" s="582"/>
      <c r="AE34" s="582">
        <v>1</v>
      </c>
      <c r="AF34" s="97">
        <f t="shared" si="6"/>
        <v>-126.87341772151831</v>
      </c>
      <c r="AG34" s="190">
        <f t="shared" si="7"/>
        <v>0.91541772151898781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2812.2</v>
      </c>
      <c r="H35" s="140">
        <f t="shared" si="22"/>
        <v>139260.144</v>
      </c>
      <c r="I35" s="584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1429.9322033898306</v>
      </c>
      <c r="O35" s="95">
        <f t="shared" si="24"/>
        <v>79.440677966101703</v>
      </c>
      <c r="P35" s="178">
        <f t="shared" si="18"/>
        <v>0</v>
      </c>
      <c r="Q35" s="98">
        <f t="shared" si="19"/>
        <v>-7.5037664783427402</v>
      </c>
      <c r="R35" s="586">
        <f t="shared" si="20"/>
        <v>0.91369469865164898</v>
      </c>
      <c r="S35" s="896"/>
      <c r="T35" s="101">
        <v>0.38888888888888884</v>
      </c>
      <c r="U35" s="101">
        <v>0.47083333333333327</v>
      </c>
      <c r="V35" s="173">
        <v>6</v>
      </c>
      <c r="W35" s="146">
        <f t="shared" si="25"/>
        <v>117.99999999999999</v>
      </c>
      <c r="X35" s="188"/>
      <c r="Y35" s="188"/>
      <c r="Z35" s="189"/>
      <c r="AA35" s="189"/>
      <c r="AB35" s="897"/>
      <c r="AC35" s="897"/>
      <c r="AD35" s="582"/>
      <c r="AE35" s="582"/>
      <c r="AF35" s="178">
        <f t="shared" si="6"/>
        <v>-135.06779661016935</v>
      </c>
      <c r="AG35" s="184">
        <f t="shared" si="7"/>
        <v>0.91369469865164898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1874.8000000000002</v>
      </c>
      <c r="H36" s="140">
        <f t="shared" si="22"/>
        <v>92840.09600000002</v>
      </c>
      <c r="I36" s="582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1371.80487804878</v>
      </c>
      <c r="O36" s="95">
        <f t="shared" si="24"/>
        <v>76.211382113821116</v>
      </c>
      <c r="P36" s="178">
        <f t="shared" si="18"/>
        <v>0</v>
      </c>
      <c r="Q36" s="98">
        <f t="shared" si="19"/>
        <v>-10.733062330623326</v>
      </c>
      <c r="R36" s="586">
        <f t="shared" si="20"/>
        <v>0.8765526377308499</v>
      </c>
      <c r="S36" s="896"/>
      <c r="T36" s="101">
        <v>0.51041666666666652</v>
      </c>
      <c r="U36" s="101">
        <v>0.56736111111111098</v>
      </c>
      <c r="V36" s="173">
        <v>4</v>
      </c>
      <c r="W36" s="146">
        <f t="shared" si="25"/>
        <v>82.000000000000028</v>
      </c>
      <c r="X36" s="188"/>
      <c r="Y36" s="188"/>
      <c r="Z36" s="189"/>
      <c r="AA36" s="189"/>
      <c r="AB36" s="897"/>
      <c r="AC36" s="897"/>
      <c r="AD36" s="582"/>
      <c r="AE36" s="582"/>
      <c r="AF36" s="97">
        <f t="shared" si="6"/>
        <v>-193.19512195122002</v>
      </c>
      <c r="AG36" s="586">
        <f t="shared" si="7"/>
        <v>0.87655263773084979</v>
      </c>
      <c r="AH36" s="913"/>
    </row>
    <row r="37" spans="1:34" ht="19.2" customHeight="1">
      <c r="A37" s="925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2"/>
      <c r="J37" s="175"/>
      <c r="K37" s="152"/>
      <c r="L37" s="153"/>
      <c r="M37" s="194"/>
      <c r="N37" s="91"/>
      <c r="O37" s="95"/>
      <c r="P37" s="178"/>
      <c r="Q37" s="98"/>
      <c r="R37" s="586"/>
      <c r="S37" s="896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897"/>
      <c r="AC37" s="897"/>
      <c r="AD37" s="582"/>
      <c r="AE37" s="582"/>
      <c r="AF37" s="97">
        <f t="shared" si="6"/>
        <v>0</v>
      </c>
      <c r="AG37" s="190" t="e">
        <f t="shared" si="7"/>
        <v>#DIV/0!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2"/>
      <c r="J38" s="175"/>
      <c r="K38" s="152"/>
      <c r="L38" s="153"/>
      <c r="M38" s="592"/>
      <c r="N38" s="91"/>
      <c r="O38" s="95"/>
      <c r="P38" s="178"/>
      <c r="Q38" s="98"/>
      <c r="R38" s="586"/>
      <c r="S38" s="896"/>
      <c r="T38" s="198"/>
      <c r="U38" s="198"/>
      <c r="V38" s="582"/>
      <c r="W38" s="146">
        <f t="shared" si="25"/>
        <v>0</v>
      </c>
      <c r="X38" s="188"/>
      <c r="Y38" s="188"/>
      <c r="Z38" s="189"/>
      <c r="AA38" s="189"/>
      <c r="AB38" s="897"/>
      <c r="AC38" s="897"/>
      <c r="AD38" s="582"/>
      <c r="AE38" s="582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2"/>
      <c r="J39" s="175"/>
      <c r="K39" s="152"/>
      <c r="L39" s="153"/>
      <c r="M39" s="592"/>
      <c r="N39" s="91"/>
      <c r="O39" s="95"/>
      <c r="P39" s="178"/>
      <c r="Q39" s="98"/>
      <c r="R39" s="586"/>
      <c r="S39" s="896"/>
      <c r="T39" s="101"/>
      <c r="U39" s="101"/>
      <c r="V39" s="582"/>
      <c r="W39" s="146">
        <f t="shared" si="25"/>
        <v>0</v>
      </c>
      <c r="X39" s="188"/>
      <c r="Y39" s="188"/>
      <c r="Z39" s="189"/>
      <c r="AA39" s="189"/>
      <c r="AB39" s="897"/>
      <c r="AC39" s="897"/>
      <c r="AD39" s="582"/>
      <c r="AE39" s="582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84"/>
      <c r="J40" s="94"/>
      <c r="K40" s="91"/>
      <c r="L40" s="95"/>
      <c r="M40" s="595"/>
      <c r="N40" s="91"/>
      <c r="O40" s="95"/>
      <c r="P40" s="178"/>
      <c r="Q40" s="98"/>
      <c r="R40" s="586"/>
      <c r="S40" s="896"/>
      <c r="T40" s="101"/>
      <c r="U40" s="101"/>
      <c r="V40" s="582"/>
      <c r="W40" s="146">
        <f>(U40-T40)*24*60</f>
        <v>0</v>
      </c>
      <c r="X40" s="188"/>
      <c r="Y40" s="188"/>
      <c r="Z40" s="189"/>
      <c r="AA40" s="189"/>
      <c r="AB40" s="897"/>
      <c r="AC40" s="897"/>
      <c r="AD40" s="582"/>
      <c r="AE40" s="582"/>
      <c r="AF40" s="97">
        <f t="shared" si="6"/>
        <v>0</v>
      </c>
      <c r="AG40" s="586" t="e">
        <f t="shared" si="7"/>
        <v>#DIV/0!</v>
      </c>
      <c r="AH40" s="913"/>
    </row>
    <row r="41" spans="1:34" ht="19.2" customHeight="1">
      <c r="A41" s="925"/>
      <c r="B41" s="58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2"/>
      <c r="J41" s="157"/>
      <c r="K41" s="107"/>
      <c r="L41" s="142"/>
      <c r="M41" s="592"/>
      <c r="N41" s="107"/>
      <c r="O41" s="142"/>
      <c r="P41" s="105"/>
      <c r="Q41" s="143"/>
      <c r="R41" s="583"/>
      <c r="S41" s="896"/>
      <c r="T41" s="101"/>
      <c r="U41" s="101"/>
      <c r="V41" s="582"/>
      <c r="W41" s="146">
        <f>(U41-T41)*24*60</f>
        <v>0</v>
      </c>
      <c r="X41" s="188"/>
      <c r="Y41" s="188"/>
      <c r="Z41" s="189"/>
      <c r="AA41" s="189"/>
      <c r="AB41" s="897"/>
      <c r="AC41" s="897"/>
      <c r="AD41" s="582"/>
      <c r="AE41" s="582"/>
      <c r="AF41" s="97"/>
      <c r="AG41" s="200"/>
      <c r="AH41" s="913"/>
    </row>
    <row r="42" spans="1:34" ht="19.2" customHeight="1">
      <c r="A42" s="925"/>
      <c r="B42" s="58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2"/>
      <c r="J42" s="157"/>
      <c r="K42" s="107"/>
      <c r="L42" s="142"/>
      <c r="M42" s="592" t="s">
        <v>15</v>
      </c>
      <c r="N42" s="107"/>
      <c r="O42" s="142"/>
      <c r="P42" s="105"/>
      <c r="Q42" s="143"/>
      <c r="R42" s="583"/>
      <c r="S42" s="896"/>
      <c r="T42" s="101"/>
      <c r="U42" s="101"/>
      <c r="V42" s="582"/>
      <c r="W42" s="146">
        <f t="shared" si="25"/>
        <v>0</v>
      </c>
      <c r="X42" s="188"/>
      <c r="Y42" s="188"/>
      <c r="Z42" s="189"/>
      <c r="AA42" s="189"/>
      <c r="AB42" s="897"/>
      <c r="AC42" s="897"/>
      <c r="AD42" s="582"/>
      <c r="AE42" s="582"/>
      <c r="AF42" s="97"/>
      <c r="AG42" s="200"/>
      <c r="AH42" s="913"/>
    </row>
    <row r="43" spans="1:34" ht="19.2" customHeight="1">
      <c r="A43" s="925"/>
      <c r="B43" s="186">
        <v>0</v>
      </c>
      <c r="C43" s="160" t="s">
        <v>909</v>
      </c>
      <c r="D43" s="893" t="s">
        <v>904</v>
      </c>
      <c r="E43" s="893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1649.910053549467</v>
      </c>
      <c r="O43" s="164">
        <f t="shared" si="26"/>
        <v>119.33689352257572</v>
      </c>
      <c r="P43" s="105">
        <f>M43-J43</f>
        <v>0</v>
      </c>
      <c r="Q43" s="143">
        <f>N43-K43</f>
        <v>-205.08994645053303</v>
      </c>
      <c r="R43" s="165">
        <f t="shared" ref="R43:R51" si="27">O43/L43</f>
        <v>0.88790875062495234</v>
      </c>
      <c r="S43" s="896"/>
      <c r="T43" s="101"/>
      <c r="U43" s="101"/>
      <c r="V43" s="582"/>
      <c r="W43" s="582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0</v>
      </c>
      <c r="AE43" s="167">
        <f>SUM(AE31:AE42)</f>
        <v>1</v>
      </c>
      <c r="AF43" s="97">
        <f t="shared" ref="AF43:AF54" si="28">N43-K43</f>
        <v>-205.08994645053303</v>
      </c>
      <c r="AG43" s="587">
        <f t="shared" si="7"/>
        <v>0.8894393819673676</v>
      </c>
      <c r="AH43" s="913"/>
    </row>
    <row r="44" spans="1:34" s="215" customFormat="1" ht="19.2" customHeight="1">
      <c r="A44" s="935" t="s">
        <v>910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2122</v>
      </c>
      <c r="H44" s="92">
        <f>F44*G44</f>
        <v>52477.06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2122.0000000000005</v>
      </c>
      <c r="O44" s="208">
        <f t="shared" ref="O44:O51" si="30">N44/M44</f>
        <v>424.40000000000009</v>
      </c>
      <c r="P44" s="102">
        <f t="shared" ref="P44:P51" si="31">M44-J44</f>
        <v>1</v>
      </c>
      <c r="Q44" s="209">
        <f t="shared" ref="Q44:Q51" si="32">O44-L44</f>
        <v>-75.599999999999909</v>
      </c>
      <c r="R44" s="210">
        <f t="shared" si="27"/>
        <v>0.84880000000000022</v>
      </c>
      <c r="S44" s="912">
        <f>R56</f>
        <v>0.90153066986341401</v>
      </c>
      <c r="T44" s="181">
        <v>0.125</v>
      </c>
      <c r="U44" s="181">
        <v>0.16666666666666666</v>
      </c>
      <c r="V44" s="182">
        <v>5</v>
      </c>
      <c r="W44" s="211">
        <f t="shared" ref="W44:W56" si="33">(U44-T44)*24*60</f>
        <v>59.999999999999986</v>
      </c>
      <c r="X44" s="188"/>
      <c r="Y44" s="188"/>
      <c r="Z44" s="189"/>
      <c r="AA44" s="189"/>
      <c r="AB44" s="897"/>
      <c r="AC44" s="897"/>
      <c r="AD44" s="582"/>
      <c r="AE44" s="582"/>
      <c r="AF44" s="212">
        <f t="shared" si="28"/>
        <v>122.00000000000045</v>
      </c>
      <c r="AG44" s="589">
        <f t="shared" si="7"/>
        <v>1.0610000000000002</v>
      </c>
      <c r="AH44" s="929">
        <f>AG56</f>
        <v>0.97608678032284446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1986</v>
      </c>
      <c r="H45" s="92">
        <f>F45*G45</f>
        <v>49113.78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2090.5263157894738</v>
      </c>
      <c r="O45" s="208">
        <f t="shared" si="30"/>
        <v>418.10526315789474</v>
      </c>
      <c r="P45" s="102">
        <f t="shared" si="31"/>
        <v>1</v>
      </c>
      <c r="Q45" s="209">
        <f t="shared" si="32"/>
        <v>-81.89473684210526</v>
      </c>
      <c r="R45" s="210">
        <f t="shared" si="27"/>
        <v>0.83621052631578952</v>
      </c>
      <c r="S45" s="912"/>
      <c r="T45" s="101">
        <v>0.17013888888888887</v>
      </c>
      <c r="U45" s="101">
        <v>0.2097222222222222</v>
      </c>
      <c r="V45" s="182">
        <v>5</v>
      </c>
      <c r="W45" s="211">
        <f t="shared" si="33"/>
        <v>57</v>
      </c>
      <c r="X45" s="188"/>
      <c r="Y45" s="188"/>
      <c r="Z45" s="189"/>
      <c r="AA45" s="189"/>
      <c r="AB45" s="897"/>
      <c r="AC45" s="897"/>
      <c r="AD45" s="582"/>
      <c r="AE45" s="582"/>
      <c r="AF45" s="212">
        <f t="shared" si="28"/>
        <v>90.526315789473756</v>
      </c>
      <c r="AG45" s="589">
        <f t="shared" si="7"/>
        <v>1.0452631578947369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1379</v>
      </c>
      <c r="H46" s="92">
        <f t="shared" ref="H46:H55" si="34">F46*G46</f>
        <v>43341.97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1451.578947368421</v>
      </c>
      <c r="O46" s="208">
        <f t="shared" si="30"/>
        <v>207.36842105263159</v>
      </c>
      <c r="P46" s="102">
        <f t="shared" si="31"/>
        <v>0</v>
      </c>
      <c r="Q46" s="209">
        <f t="shared" si="32"/>
        <v>-6.9172932330826882</v>
      </c>
      <c r="R46" s="210">
        <f t="shared" si="27"/>
        <v>0.96771929824561409</v>
      </c>
      <c r="S46" s="912"/>
      <c r="T46" s="101">
        <v>0.21388888888888888</v>
      </c>
      <c r="U46" s="101">
        <v>0.25347222222222221</v>
      </c>
      <c r="V46" s="182">
        <v>6</v>
      </c>
      <c r="W46" s="211">
        <f t="shared" si="33"/>
        <v>57</v>
      </c>
      <c r="X46" s="188"/>
      <c r="Y46" s="188"/>
      <c r="Z46" s="189"/>
      <c r="AA46" s="189"/>
      <c r="AB46" s="897"/>
      <c r="AC46" s="897"/>
      <c r="AD46" s="582"/>
      <c r="AE46" s="582"/>
      <c r="AF46" s="212">
        <f t="shared" si="28"/>
        <v>-48.421052631578959</v>
      </c>
      <c r="AG46" s="589">
        <f t="shared" si="7"/>
        <v>0.96771929824561398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1172</v>
      </c>
      <c r="H47" s="92">
        <f t="shared" si="34"/>
        <v>33120.720000000001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1465.0000000000005</v>
      </c>
      <c r="O47" s="208">
        <f t="shared" si="30"/>
        <v>209.28571428571436</v>
      </c>
      <c r="P47" s="102">
        <f t="shared" si="31"/>
        <v>0</v>
      </c>
      <c r="Q47" s="209">
        <f t="shared" si="32"/>
        <v>-4.9999999999999147</v>
      </c>
      <c r="R47" s="210">
        <f t="shared" si="27"/>
        <v>0.97666666666666702</v>
      </c>
      <c r="S47" s="912"/>
      <c r="T47" s="101">
        <v>0.27083333333333331</v>
      </c>
      <c r="U47" s="101">
        <v>0.30416666666666664</v>
      </c>
      <c r="V47" s="193">
        <v>25</v>
      </c>
      <c r="W47" s="211">
        <f t="shared" si="33"/>
        <v>47.999999999999986</v>
      </c>
      <c r="X47" s="188">
        <v>0.25833333333333336</v>
      </c>
      <c r="Y47" s="188">
        <v>0.26944444444444443</v>
      </c>
      <c r="Z47" s="189"/>
      <c r="AA47" s="189"/>
      <c r="AB47" s="897"/>
      <c r="AC47" s="897"/>
      <c r="AD47" s="582"/>
      <c r="AE47" s="582"/>
      <c r="AF47" s="212">
        <f t="shared" si="28"/>
        <v>-34.999999999999545</v>
      </c>
      <c r="AG47" s="589">
        <f t="shared" si="7"/>
        <v>0.97666666666666702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530</v>
      </c>
      <c r="H48" s="92">
        <f t="shared" si="34"/>
        <v>15089.099999999999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1272.0000000000005</v>
      </c>
      <c r="O48" s="208">
        <f t="shared" si="30"/>
        <v>181.71428571428578</v>
      </c>
      <c r="P48" s="102">
        <f t="shared" si="31"/>
        <v>0</v>
      </c>
      <c r="Q48" s="209">
        <f t="shared" si="32"/>
        <v>-32.571428571428498</v>
      </c>
      <c r="R48" s="210">
        <f t="shared" si="27"/>
        <v>0.84800000000000031</v>
      </c>
      <c r="S48" s="912"/>
      <c r="T48" s="101">
        <v>0.30833333333333329</v>
      </c>
      <c r="U48" s="101">
        <v>0.3256944444444444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897"/>
      <c r="AC48" s="897"/>
      <c r="AD48" s="582">
        <v>1</v>
      </c>
      <c r="AE48" s="582"/>
      <c r="AF48" s="212">
        <f t="shared" si="28"/>
        <v>-227.99999999999955</v>
      </c>
      <c r="AG48" s="589">
        <f t="shared" si="7"/>
        <v>0.84800000000000031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1481</v>
      </c>
      <c r="H49" s="92">
        <f t="shared" si="34"/>
        <v>17564.66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1480.9999999999993</v>
      </c>
      <c r="O49" s="208">
        <f t="shared" si="30"/>
        <v>246.83333333333323</v>
      </c>
      <c r="P49" s="102">
        <f t="shared" si="31"/>
        <v>0</v>
      </c>
      <c r="Q49" s="209">
        <f t="shared" si="32"/>
        <v>-25.833333333333456</v>
      </c>
      <c r="R49" s="210">
        <f t="shared" si="27"/>
        <v>0.905256723716381</v>
      </c>
      <c r="S49" s="912"/>
      <c r="T49" s="101">
        <v>0.33055555555555549</v>
      </c>
      <c r="U49" s="101">
        <v>0.37222222222222218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897"/>
      <c r="AC49" s="897"/>
      <c r="AD49" s="582"/>
      <c r="AE49" s="582"/>
      <c r="AF49" s="212">
        <f t="shared" si="28"/>
        <v>-155.00000000000068</v>
      </c>
      <c r="AG49" s="589">
        <f t="shared" si="7"/>
        <v>0.905256723716381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3776.43</v>
      </c>
      <c r="H50" s="92">
        <f t="shared" si="34"/>
        <v>38104.178699999997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1471.3363636363636</v>
      </c>
      <c r="O50" s="208">
        <f t="shared" si="30"/>
        <v>245.22272727272727</v>
      </c>
      <c r="P50" s="102">
        <f t="shared" si="31"/>
        <v>0</v>
      </c>
      <c r="Q50" s="209">
        <f t="shared" si="32"/>
        <v>-4.7772727272727309</v>
      </c>
      <c r="R50" s="210">
        <f t="shared" si="27"/>
        <v>0.98089090909090904</v>
      </c>
      <c r="S50" s="912"/>
      <c r="T50" s="101">
        <v>0.38611111111111107</v>
      </c>
      <c r="U50" s="101">
        <v>0.49305555555555552</v>
      </c>
      <c r="V50" s="173">
        <v>20</v>
      </c>
      <c r="W50" s="211">
        <f t="shared" si="33"/>
        <v>154</v>
      </c>
      <c r="X50" s="218">
        <v>0.37638888888888888</v>
      </c>
      <c r="Y50" s="218">
        <v>0.38541666666666669</v>
      </c>
      <c r="Z50" s="219"/>
      <c r="AA50" s="219"/>
      <c r="AB50" s="897"/>
      <c r="AC50" s="897"/>
      <c r="AD50" s="582"/>
      <c r="AE50" s="582"/>
      <c r="AF50" s="212">
        <f t="shared" si="28"/>
        <v>-28.663636363636442</v>
      </c>
      <c r="AG50" s="589">
        <f t="shared" si="7"/>
        <v>0.98089090909090904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4136.09</v>
      </c>
      <c r="H51" s="92">
        <f t="shared" si="34"/>
        <v>41733.148099999999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1468.434319526627</v>
      </c>
      <c r="O51" s="208">
        <f t="shared" si="30"/>
        <v>244.73905325443783</v>
      </c>
      <c r="P51" s="102">
        <f t="shared" si="31"/>
        <v>0</v>
      </c>
      <c r="Q51" s="209">
        <f t="shared" si="32"/>
        <v>-5.2609467455621655</v>
      </c>
      <c r="R51" s="210">
        <f t="shared" si="27"/>
        <v>0.97895621301775138</v>
      </c>
      <c r="S51" s="912"/>
      <c r="T51" s="198">
        <v>0.53333333333333333</v>
      </c>
      <c r="U51" s="198">
        <v>0.65069444444444446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897"/>
      <c r="AC51" s="897"/>
      <c r="AD51" s="582"/>
      <c r="AE51" s="582"/>
      <c r="AF51" s="212">
        <f t="shared" si="28"/>
        <v>-31.56568047337305</v>
      </c>
      <c r="AG51" s="589">
        <f t="shared" si="7"/>
        <v>0.97895621301775126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582"/>
      <c r="AE52" s="582"/>
      <c r="AF52" s="212">
        <f t="shared" si="28"/>
        <v>0</v>
      </c>
      <c r="AG52" s="589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83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582"/>
      <c r="AE53" s="582"/>
      <c r="AF53" s="212">
        <f t="shared" si="28"/>
        <v>0</v>
      </c>
      <c r="AG53" s="589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83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582"/>
      <c r="AE54" s="582"/>
      <c r="AF54" s="212">
        <f t="shared" si="28"/>
        <v>0</v>
      </c>
      <c r="AG54" s="589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83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582"/>
      <c r="AE55" s="582"/>
      <c r="AF55" s="212"/>
      <c r="AG55" s="589"/>
      <c r="AH55" s="929"/>
    </row>
    <row r="56" spans="1:34" ht="19.2" customHeight="1">
      <c r="A56" s="937"/>
      <c r="B56" s="223">
        <v>0</v>
      </c>
      <c r="C56" s="224" t="s">
        <v>911</v>
      </c>
      <c r="D56" s="934" t="s">
        <v>904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1602.7344932901105</v>
      </c>
      <c r="O56" s="164">
        <f t="shared" si="35"/>
        <v>272.20859975887817</v>
      </c>
      <c r="P56" s="225">
        <f>M56-J56</f>
        <v>0.25</v>
      </c>
      <c r="Q56" s="179">
        <f>N56-K56</f>
        <v>-39.265506709889451</v>
      </c>
      <c r="R56" s="226">
        <f t="shared" ref="R56:R61" si="36">O56/L56</f>
        <v>0.90153066986341401</v>
      </c>
      <c r="S56" s="912"/>
      <c r="T56" s="227"/>
      <c r="U56" s="227"/>
      <c r="V56" s="59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1</v>
      </c>
      <c r="AE56" s="167">
        <f>SUM(AE44:AE55)</f>
        <v>0</v>
      </c>
      <c r="AF56" s="230">
        <f>N56-K56</f>
        <v>-39.265506709889451</v>
      </c>
      <c r="AG56" s="583">
        <f>N56/K56</f>
        <v>0.97608678032284446</v>
      </c>
      <c r="AH56" s="929"/>
    </row>
    <row r="57" spans="1:34" ht="19.2" customHeight="1">
      <c r="A57" s="924" t="s">
        <v>912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3686</v>
      </c>
      <c r="H57" s="140">
        <f t="shared" ref="H57:H66" si="37">F57*G57</f>
        <v>102765.68</v>
      </c>
      <c r="I57" s="582"/>
      <c r="J57" s="157">
        <v>7</v>
      </c>
      <c r="K57" s="107">
        <v>1500</v>
      </c>
      <c r="L57" s="142">
        <v>214.28571428571428</v>
      </c>
      <c r="M57" s="592">
        <v>7</v>
      </c>
      <c r="N57" s="107">
        <f t="shared" ref="N57:N61" si="38">G57/W57*60</f>
        <v>1494.3243243243244</v>
      </c>
      <c r="O57" s="142">
        <f t="shared" ref="O57:O61" si="39">N57/M57</f>
        <v>213.47490347490347</v>
      </c>
      <c r="P57" s="231">
        <f t="shared" ref="P57:P61" si="40">M57-J57</f>
        <v>0</v>
      </c>
      <c r="Q57" s="98">
        <f t="shared" ref="Q57:Q61" si="41">O57-L57</f>
        <v>-0.81081081081080697</v>
      </c>
      <c r="R57" s="586">
        <f t="shared" si="36"/>
        <v>0.99621621621621625</v>
      </c>
      <c r="S57" s="912">
        <f>R69</f>
        <v>0.98389808627903574</v>
      </c>
      <c r="T57" s="232">
        <v>0.125</v>
      </c>
      <c r="U57" s="232">
        <v>0.22777777777777777</v>
      </c>
      <c r="V57" s="584">
        <v>5</v>
      </c>
      <c r="W57" s="594">
        <f>(U57-T57)*24*60</f>
        <v>148</v>
      </c>
      <c r="X57" s="104"/>
      <c r="Y57" s="104"/>
      <c r="Z57" s="105"/>
      <c r="AA57" s="105"/>
      <c r="AB57" s="897"/>
      <c r="AC57" s="897"/>
      <c r="AD57" s="582"/>
      <c r="AE57" s="582"/>
      <c r="AF57" s="97">
        <f t="shared" si="6"/>
        <v>-5.6756756756756204</v>
      </c>
      <c r="AG57" s="585">
        <f t="shared" si="7"/>
        <v>0.99621621621621625</v>
      </c>
      <c r="AH57" s="911">
        <f>AG69</f>
        <v>0.98450000349279765</v>
      </c>
    </row>
    <row r="58" spans="1:34" ht="19.2" customHeight="1">
      <c r="A58" s="925"/>
      <c r="B58" s="186" t="s">
        <v>238</v>
      </c>
      <c r="C58" s="582"/>
      <c r="D58" s="88" t="s">
        <v>158</v>
      </c>
      <c r="E58" s="89"/>
      <c r="F58" s="90">
        <v>28</v>
      </c>
      <c r="G58" s="91">
        <v>3375</v>
      </c>
      <c r="H58" s="92">
        <f t="shared" si="37"/>
        <v>94500</v>
      </c>
      <c r="I58" s="584"/>
      <c r="J58" s="94">
        <v>7</v>
      </c>
      <c r="K58" s="91">
        <v>1500</v>
      </c>
      <c r="L58" s="142">
        <v>214.28571428571428</v>
      </c>
      <c r="M58" s="595">
        <v>7</v>
      </c>
      <c r="N58" s="91">
        <f t="shared" si="38"/>
        <v>1488.9705882352935</v>
      </c>
      <c r="O58" s="95">
        <f t="shared" si="39"/>
        <v>212.71008403361336</v>
      </c>
      <c r="P58" s="231">
        <f t="shared" si="40"/>
        <v>0</v>
      </c>
      <c r="Q58" s="98">
        <f t="shared" si="41"/>
        <v>-1.5756302521009218</v>
      </c>
      <c r="R58" s="586">
        <f t="shared" si="36"/>
        <v>0.99264705882352899</v>
      </c>
      <c r="S58" s="912"/>
      <c r="T58" s="232">
        <v>0.24166666666666667</v>
      </c>
      <c r="U58" s="232">
        <v>0.33611111111111114</v>
      </c>
      <c r="V58" s="584">
        <v>20</v>
      </c>
      <c r="W58" s="594">
        <f>(U58-T58)*24*60</f>
        <v>136.00000000000006</v>
      </c>
      <c r="X58" s="104">
        <v>0.23194444444444443</v>
      </c>
      <c r="Y58" s="104">
        <v>0.24027777777777778</v>
      </c>
      <c r="Z58" s="105"/>
      <c r="AA58" s="105"/>
      <c r="AB58" s="930"/>
      <c r="AC58" s="931"/>
      <c r="AD58" s="582"/>
      <c r="AE58" s="582"/>
      <c r="AF58" s="97">
        <f t="shared" si="6"/>
        <v>-11.029411764706538</v>
      </c>
      <c r="AG58" s="586">
        <f t="shared" si="7"/>
        <v>0.99264705882352899</v>
      </c>
      <c r="AH58" s="912"/>
    </row>
    <row r="59" spans="1:34" ht="19.2" customHeight="1">
      <c r="A59" s="925"/>
      <c r="B59" s="186" t="s">
        <v>241</v>
      </c>
      <c r="C59" s="582"/>
      <c r="D59" s="88" t="s">
        <v>154</v>
      </c>
      <c r="E59" s="89"/>
      <c r="F59" s="90">
        <v>10.09</v>
      </c>
      <c r="G59" s="91">
        <v>4315.92</v>
      </c>
      <c r="H59" s="92">
        <f t="shared" si="37"/>
        <v>43547.632799999999</v>
      </c>
      <c r="I59" s="584"/>
      <c r="J59" s="94">
        <v>6</v>
      </c>
      <c r="K59" s="91">
        <v>1500</v>
      </c>
      <c r="L59" s="142">
        <v>250</v>
      </c>
      <c r="M59" s="595">
        <v>6</v>
      </c>
      <c r="N59" s="91">
        <f t="shared" si="38"/>
        <v>1471.3363636363638</v>
      </c>
      <c r="O59" s="95">
        <f t="shared" si="39"/>
        <v>245.2227272727273</v>
      </c>
      <c r="P59" s="231">
        <f t="shared" si="40"/>
        <v>0</v>
      </c>
      <c r="Q59" s="98">
        <f t="shared" si="41"/>
        <v>-4.7772727272727025</v>
      </c>
      <c r="R59" s="586">
        <f t="shared" si="36"/>
        <v>0.98089090909090915</v>
      </c>
      <c r="S59" s="912"/>
      <c r="T59" s="232">
        <v>0.35000000000000003</v>
      </c>
      <c r="U59" s="232">
        <v>0.47222222222222227</v>
      </c>
      <c r="V59" s="182">
        <v>20</v>
      </c>
      <c r="W59" s="594">
        <f t="shared" ref="W59:W69" si="42">(U59-T59)*24*60</f>
        <v>176</v>
      </c>
      <c r="X59" s="104">
        <v>0.34027777777777773</v>
      </c>
      <c r="Y59" s="104">
        <v>0.34861111111111115</v>
      </c>
      <c r="Z59" s="105"/>
      <c r="AA59" s="105"/>
      <c r="AB59" s="897"/>
      <c r="AC59" s="897"/>
      <c r="AD59" s="582"/>
      <c r="AE59" s="582"/>
      <c r="AF59" s="97">
        <f t="shared" si="6"/>
        <v>-28.663636363636215</v>
      </c>
      <c r="AG59" s="586">
        <f t="shared" si="7"/>
        <v>0.98089090909090915</v>
      </c>
      <c r="AH59" s="912"/>
    </row>
    <row r="60" spans="1:34" ht="19.2" customHeight="1">
      <c r="A60" s="925"/>
      <c r="B60" s="186" t="s">
        <v>241</v>
      </c>
      <c r="C60" s="582"/>
      <c r="D60" s="88" t="s">
        <v>154</v>
      </c>
      <c r="E60" s="89"/>
      <c r="F60" s="90">
        <v>10.09</v>
      </c>
      <c r="G60" s="91">
        <v>3596.6000000000004</v>
      </c>
      <c r="H60" s="92">
        <f t="shared" si="37"/>
        <v>36289.694000000003</v>
      </c>
      <c r="I60" s="584"/>
      <c r="J60" s="94">
        <v>6</v>
      </c>
      <c r="K60" s="91">
        <v>1500</v>
      </c>
      <c r="L60" s="142">
        <v>250</v>
      </c>
      <c r="M60" s="595">
        <v>6</v>
      </c>
      <c r="N60" s="91">
        <f t="shared" si="38"/>
        <v>1468.0000000000007</v>
      </c>
      <c r="O60" s="95">
        <f t="shared" si="39"/>
        <v>244.66666666666677</v>
      </c>
      <c r="P60" s="231">
        <f t="shared" si="40"/>
        <v>0</v>
      </c>
      <c r="Q60" s="98">
        <f t="shared" si="41"/>
        <v>-5.3333333333332291</v>
      </c>
      <c r="R60" s="586">
        <f t="shared" si="36"/>
        <v>0.97866666666666713</v>
      </c>
      <c r="S60" s="912"/>
      <c r="T60" s="232">
        <v>0.51180555555555562</v>
      </c>
      <c r="U60" s="232">
        <v>0.61388888888888893</v>
      </c>
      <c r="V60" s="182">
        <v>4</v>
      </c>
      <c r="W60" s="594">
        <f t="shared" si="42"/>
        <v>146.99999999999994</v>
      </c>
      <c r="X60" s="104"/>
      <c r="Y60" s="104"/>
      <c r="Z60" s="105"/>
      <c r="AA60" s="105"/>
      <c r="AB60" s="897"/>
      <c r="AC60" s="897"/>
      <c r="AD60" s="582"/>
      <c r="AE60" s="582"/>
      <c r="AF60" s="97">
        <f t="shared" si="6"/>
        <v>-31.999999999999318</v>
      </c>
      <c r="AG60" s="585">
        <f t="shared" si="7"/>
        <v>0.97866666666666713</v>
      </c>
      <c r="AH60" s="912"/>
    </row>
    <row r="61" spans="1:34" ht="19.2" customHeight="1">
      <c r="A61" s="925"/>
      <c r="B61" s="186" t="s">
        <v>241</v>
      </c>
      <c r="C61" s="582"/>
      <c r="D61" s="88" t="s">
        <v>154</v>
      </c>
      <c r="E61" s="89"/>
      <c r="F61" s="90">
        <v>10.09</v>
      </c>
      <c r="G61" s="91">
        <v>2337.79</v>
      </c>
      <c r="H61" s="92">
        <f t="shared" si="37"/>
        <v>23588.301100000001</v>
      </c>
      <c r="I61" s="584"/>
      <c r="J61" s="94">
        <v>6</v>
      </c>
      <c r="K61" s="91">
        <v>1500</v>
      </c>
      <c r="L61" s="142">
        <v>250</v>
      </c>
      <c r="M61" s="595">
        <v>6</v>
      </c>
      <c r="N61" s="91">
        <f t="shared" si="38"/>
        <v>1461.1187500000003</v>
      </c>
      <c r="O61" s="95">
        <f t="shared" si="39"/>
        <v>243.51979166666672</v>
      </c>
      <c r="P61" s="231">
        <f t="shared" si="40"/>
        <v>0</v>
      </c>
      <c r="Q61" s="98">
        <f t="shared" si="41"/>
        <v>-6.4802083333332803</v>
      </c>
      <c r="R61" s="586">
        <f t="shared" si="36"/>
        <v>0.97407916666666683</v>
      </c>
      <c r="S61" s="912"/>
      <c r="T61" s="232">
        <v>0.62777777777777777</v>
      </c>
      <c r="U61" s="232">
        <v>0.69444444444444442</v>
      </c>
      <c r="V61" s="182">
        <v>20</v>
      </c>
      <c r="W61" s="594">
        <f t="shared" si="42"/>
        <v>95.999999999999972</v>
      </c>
      <c r="X61" s="104">
        <v>0.61805555555555558</v>
      </c>
      <c r="Y61" s="104">
        <v>0.62638888888888888</v>
      </c>
      <c r="Z61" s="105"/>
      <c r="AA61" s="105"/>
      <c r="AB61" s="897"/>
      <c r="AC61" s="897"/>
      <c r="AD61" s="582">
        <v>1</v>
      </c>
      <c r="AE61" s="582"/>
      <c r="AF61" s="97">
        <f t="shared" si="6"/>
        <v>-38.881249999999682</v>
      </c>
      <c r="AG61" s="586">
        <f t="shared" si="7"/>
        <v>0.97407916666666683</v>
      </c>
      <c r="AH61" s="912"/>
    </row>
    <row r="62" spans="1:34" ht="19.2" customHeight="1">
      <c r="A62" s="925"/>
      <c r="B62" s="186">
        <v>0</v>
      </c>
      <c r="C62" s="582"/>
      <c r="D62" s="88"/>
      <c r="E62" s="89"/>
      <c r="F62" s="90" t="s">
        <v>236</v>
      </c>
      <c r="G62" s="173"/>
      <c r="H62" s="92">
        <f t="shared" si="37"/>
        <v>0</v>
      </c>
      <c r="I62" s="584"/>
      <c r="J62" s="94"/>
      <c r="K62" s="91"/>
      <c r="L62" s="142"/>
      <c r="M62" s="115"/>
      <c r="N62" s="91"/>
      <c r="O62" s="95"/>
      <c r="P62" s="231"/>
      <c r="Q62" s="98"/>
      <c r="R62" s="586"/>
      <c r="S62" s="912"/>
      <c r="T62" s="235"/>
      <c r="U62" s="235"/>
      <c r="V62" s="182"/>
      <c r="W62" s="594">
        <f t="shared" si="42"/>
        <v>0</v>
      </c>
      <c r="X62" s="104"/>
      <c r="Y62" s="104"/>
      <c r="Z62" s="105"/>
      <c r="AA62" s="105"/>
      <c r="AB62" s="897"/>
      <c r="AC62" s="897"/>
      <c r="AD62" s="582"/>
      <c r="AE62" s="582"/>
      <c r="AF62" s="97">
        <f t="shared" si="6"/>
        <v>0</v>
      </c>
      <c r="AG62" s="586" t="e">
        <f t="shared" si="7"/>
        <v>#DIV/0!</v>
      </c>
      <c r="AH62" s="912"/>
    </row>
    <row r="63" spans="1:34" ht="19.2" customHeight="1">
      <c r="A63" s="925"/>
      <c r="B63" s="186">
        <v>0</v>
      </c>
      <c r="C63" s="582"/>
      <c r="D63" s="88"/>
      <c r="E63" s="89"/>
      <c r="F63" s="90" t="s">
        <v>236</v>
      </c>
      <c r="G63" s="173"/>
      <c r="H63" s="92">
        <f t="shared" si="37"/>
        <v>0</v>
      </c>
      <c r="I63" s="584"/>
      <c r="J63" s="94"/>
      <c r="K63" s="91"/>
      <c r="L63" s="142"/>
      <c r="M63" s="115" t="s">
        <v>15</v>
      </c>
      <c r="N63" s="91"/>
      <c r="O63" s="95"/>
      <c r="P63" s="231"/>
      <c r="Q63" s="98"/>
      <c r="R63" s="586"/>
      <c r="S63" s="912"/>
      <c r="T63" s="235"/>
      <c r="U63" s="235"/>
      <c r="V63" s="182"/>
      <c r="W63" s="594">
        <f t="shared" si="42"/>
        <v>0</v>
      </c>
      <c r="X63" s="104"/>
      <c r="Y63" s="104"/>
      <c r="Z63" s="105"/>
      <c r="AA63" s="105"/>
      <c r="AB63" s="897"/>
      <c r="AC63" s="897"/>
      <c r="AD63" s="582"/>
      <c r="AE63" s="582"/>
      <c r="AF63" s="97">
        <f t="shared" si="6"/>
        <v>0</v>
      </c>
      <c r="AG63" s="58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84"/>
      <c r="J64" s="238"/>
      <c r="K64" s="113"/>
      <c r="L64" s="142"/>
      <c r="M64" s="115"/>
      <c r="N64" s="91"/>
      <c r="O64" s="95"/>
      <c r="P64" s="231"/>
      <c r="Q64" s="98"/>
      <c r="R64" s="586"/>
      <c r="S64" s="912"/>
      <c r="T64" s="235"/>
      <c r="U64" s="235"/>
      <c r="V64" s="182"/>
      <c r="W64" s="594">
        <f t="shared" si="42"/>
        <v>0</v>
      </c>
      <c r="X64" s="584"/>
      <c r="Y64" s="584"/>
      <c r="Z64" s="105"/>
      <c r="AA64" s="105"/>
      <c r="AB64" s="897"/>
      <c r="AC64" s="897"/>
      <c r="AD64" s="582"/>
      <c r="AE64" s="582"/>
      <c r="AF64" s="97">
        <f t="shared" si="6"/>
        <v>0</v>
      </c>
      <c r="AG64" s="586" t="e">
        <f t="shared" si="7"/>
        <v>#DIV/0!</v>
      </c>
      <c r="AH64" s="912"/>
    </row>
    <row r="65" spans="1:34" ht="19.2" customHeight="1">
      <c r="A65" s="926"/>
      <c r="B65" s="155">
        <v>0</v>
      </c>
      <c r="C65" s="590"/>
      <c r="D65" s="88"/>
      <c r="E65" s="89"/>
      <c r="F65" s="90" t="s">
        <v>236</v>
      </c>
      <c r="G65" s="173"/>
      <c r="H65" s="92">
        <f t="shared" si="37"/>
        <v>0</v>
      </c>
      <c r="I65" s="584"/>
      <c r="J65" s="238"/>
      <c r="K65" s="113"/>
      <c r="L65" s="142"/>
      <c r="M65" s="115"/>
      <c r="N65" s="113"/>
      <c r="O65" s="131"/>
      <c r="P65" s="97"/>
      <c r="Q65" s="98"/>
      <c r="R65" s="586"/>
      <c r="S65" s="912"/>
      <c r="T65" s="235"/>
      <c r="U65" s="235"/>
      <c r="V65" s="182"/>
      <c r="W65" s="594">
        <f t="shared" si="42"/>
        <v>0</v>
      </c>
      <c r="X65" s="584"/>
      <c r="Y65" s="584"/>
      <c r="Z65" s="105"/>
      <c r="AA65" s="105"/>
      <c r="AB65" s="897"/>
      <c r="AC65" s="897"/>
      <c r="AD65" s="582"/>
      <c r="AE65" s="582"/>
      <c r="AF65" s="97">
        <f t="shared" si="6"/>
        <v>0</v>
      </c>
      <c r="AG65" s="586" t="e">
        <f t="shared" si="7"/>
        <v>#DIV/0!</v>
      </c>
      <c r="AH65" s="912"/>
    </row>
    <row r="66" spans="1:34" ht="19.2" customHeight="1">
      <c r="A66" s="926"/>
      <c r="B66" s="155">
        <v>0</v>
      </c>
      <c r="C66" s="590"/>
      <c r="D66" s="88"/>
      <c r="E66" s="89"/>
      <c r="F66" s="90" t="s">
        <v>236</v>
      </c>
      <c r="G66" s="173"/>
      <c r="H66" s="92">
        <f t="shared" si="37"/>
        <v>0</v>
      </c>
      <c r="I66" s="584"/>
      <c r="J66" s="238"/>
      <c r="K66" s="113"/>
      <c r="L66" s="142"/>
      <c r="M66" s="115"/>
      <c r="N66" s="113"/>
      <c r="O66" s="131"/>
      <c r="P66" s="97"/>
      <c r="Q66" s="98"/>
      <c r="R66" s="586"/>
      <c r="S66" s="912"/>
      <c r="T66" s="235"/>
      <c r="U66" s="235"/>
      <c r="V66" s="182"/>
      <c r="W66" s="594">
        <f t="shared" si="42"/>
        <v>0</v>
      </c>
      <c r="X66" s="584"/>
      <c r="Y66" s="584"/>
      <c r="Z66" s="105"/>
      <c r="AA66" s="105"/>
      <c r="AB66" s="897"/>
      <c r="AC66" s="897"/>
      <c r="AD66" s="582"/>
      <c r="AE66" s="582"/>
      <c r="AF66" s="97">
        <f t="shared" si="6"/>
        <v>0</v>
      </c>
      <c r="AG66" s="585" t="e">
        <f t="shared" si="7"/>
        <v>#DIV/0!</v>
      </c>
      <c r="AH66" s="912"/>
    </row>
    <row r="67" spans="1:34" ht="19.2" customHeight="1">
      <c r="A67" s="926"/>
      <c r="B67" s="155">
        <v>0</v>
      </c>
      <c r="C67" s="590"/>
      <c r="D67" s="88"/>
      <c r="E67" s="89"/>
      <c r="F67" s="90" t="s">
        <v>236</v>
      </c>
      <c r="G67" s="173"/>
      <c r="H67" s="92">
        <f>F67*G67</f>
        <v>0</v>
      </c>
      <c r="I67" s="584"/>
      <c r="J67" s="238"/>
      <c r="K67" s="113"/>
      <c r="L67" s="142"/>
      <c r="M67" s="115"/>
      <c r="N67" s="113"/>
      <c r="O67" s="131"/>
      <c r="P67" s="97"/>
      <c r="Q67" s="98"/>
      <c r="R67" s="586"/>
      <c r="S67" s="912"/>
      <c r="T67" s="235"/>
      <c r="U67" s="235"/>
      <c r="V67" s="182"/>
      <c r="W67" s="594">
        <f t="shared" si="42"/>
        <v>0</v>
      </c>
      <c r="X67" s="584"/>
      <c r="Y67" s="584"/>
      <c r="Z67" s="105"/>
      <c r="AA67" s="105"/>
      <c r="AB67" s="897"/>
      <c r="AC67" s="897"/>
      <c r="AD67" s="582"/>
      <c r="AE67" s="582"/>
      <c r="AF67" s="97">
        <f t="shared" si="6"/>
        <v>0</v>
      </c>
      <c r="AG67" s="586" t="e">
        <f t="shared" si="7"/>
        <v>#DIV/0!</v>
      </c>
      <c r="AH67" s="912"/>
    </row>
    <row r="68" spans="1:34" ht="19.2" customHeight="1">
      <c r="A68" s="926"/>
      <c r="B68" s="584">
        <v>0</v>
      </c>
      <c r="C68" s="590"/>
      <c r="D68" s="88"/>
      <c r="E68" s="89"/>
      <c r="F68" s="205" t="s">
        <v>236</v>
      </c>
      <c r="G68" s="173"/>
      <c r="H68" s="92">
        <f>F68*G68</f>
        <v>0</v>
      </c>
      <c r="I68" s="584"/>
      <c r="J68" s="238"/>
      <c r="K68" s="113"/>
      <c r="L68" s="142"/>
      <c r="M68" s="115"/>
      <c r="N68" s="113"/>
      <c r="O68" s="131"/>
      <c r="P68" s="97"/>
      <c r="Q68" s="98"/>
      <c r="R68" s="586"/>
      <c r="S68" s="912"/>
      <c r="T68" s="235"/>
      <c r="U68" s="235"/>
      <c r="V68" s="182"/>
      <c r="W68" s="594">
        <f t="shared" si="42"/>
        <v>0</v>
      </c>
      <c r="X68" s="584"/>
      <c r="Y68" s="584"/>
      <c r="Z68" s="105"/>
      <c r="AA68" s="105"/>
      <c r="AB68" s="897"/>
      <c r="AC68" s="897"/>
      <c r="AD68" s="582"/>
      <c r="AE68" s="582"/>
      <c r="AF68" s="97"/>
      <c r="AG68" s="586"/>
      <c r="AH68" s="912"/>
    </row>
    <row r="69" spans="1:34" ht="19.2" customHeight="1">
      <c r="A69" s="926"/>
      <c r="B69" s="239">
        <v>0</v>
      </c>
      <c r="C69" s="240" t="s">
        <v>913</v>
      </c>
      <c r="D69" s="893" t="s">
        <v>904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1476.7500052391965</v>
      </c>
      <c r="O69" s="125">
        <f t="shared" si="43"/>
        <v>231.91883462291554</v>
      </c>
      <c r="P69" s="97">
        <f>M69-J69</f>
        <v>0</v>
      </c>
      <c r="Q69" s="98">
        <f>N69-K69</f>
        <v>-23.249994760803474</v>
      </c>
      <c r="R69" s="245">
        <f t="shared" ref="R69:R75" si="44">O69/L69</f>
        <v>0.98389808627903574</v>
      </c>
      <c r="S69" s="912"/>
      <c r="T69" s="246"/>
      <c r="U69" s="246"/>
      <c r="V69" s="91"/>
      <c r="W69" s="59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1</v>
      </c>
      <c r="AE69" s="167">
        <f>SUM(AE57:AE68)</f>
        <v>0</v>
      </c>
      <c r="AF69" s="97">
        <f t="shared" si="6"/>
        <v>-23.249994760803474</v>
      </c>
      <c r="AG69" s="586">
        <f t="shared" si="7"/>
        <v>0.98450000349279765</v>
      </c>
      <c r="AH69" s="912"/>
    </row>
    <row r="70" spans="1:34" ht="19.2" customHeight="1">
      <c r="A70" s="927" t="s">
        <v>914</v>
      </c>
      <c r="B70" s="584" t="s">
        <v>241</v>
      </c>
      <c r="C70" s="155"/>
      <c r="D70" s="88" t="s">
        <v>161</v>
      </c>
      <c r="E70" s="89"/>
      <c r="F70" s="90">
        <v>54.09</v>
      </c>
      <c r="G70" s="107">
        <v>517.6</v>
      </c>
      <c r="H70" s="92">
        <f>F70*G70</f>
        <v>27996.984000000004</v>
      </c>
      <c r="I70" s="584"/>
      <c r="J70" s="94">
        <v>16</v>
      </c>
      <c r="K70" s="91">
        <v>1500</v>
      </c>
      <c r="L70" s="95">
        <v>93.75</v>
      </c>
      <c r="M70" s="595">
        <v>16</v>
      </c>
      <c r="N70" s="91">
        <f t="shared" ref="N70:N75" si="45">G70/W70*60</f>
        <v>1294.0000000000005</v>
      </c>
      <c r="O70" s="95">
        <f t="shared" ref="O70:O75" si="46">N70/M70</f>
        <v>80.875000000000028</v>
      </c>
      <c r="P70" s="97">
        <f t="shared" ref="P70:P75" si="47">M70-J70</f>
        <v>0</v>
      </c>
      <c r="Q70" s="98">
        <f t="shared" ref="Q70:Q75" si="48">O70-L70</f>
        <v>-12.874999999999972</v>
      </c>
      <c r="R70" s="586">
        <f t="shared" si="44"/>
        <v>0.86266666666666691</v>
      </c>
      <c r="S70" s="912">
        <f>R82</f>
        <v>0.89308012758117117</v>
      </c>
      <c r="T70" s="232">
        <v>0.25</v>
      </c>
      <c r="U70" s="232">
        <v>0.26666666666666666</v>
      </c>
      <c r="V70" s="584">
        <v>5</v>
      </c>
      <c r="W70" s="594">
        <f>(U70-T70)*24*60</f>
        <v>23.999999999999993</v>
      </c>
      <c r="X70" s="584"/>
      <c r="Y70" s="584"/>
      <c r="Z70" s="105"/>
      <c r="AA70" s="105"/>
      <c r="AB70" s="897"/>
      <c r="AC70" s="897"/>
      <c r="AD70" s="582"/>
      <c r="AE70" s="582"/>
      <c r="AF70" s="97">
        <f t="shared" si="6"/>
        <v>-205.99999999999955</v>
      </c>
      <c r="AG70" s="586">
        <f t="shared" si="7"/>
        <v>0.86266666666666691</v>
      </c>
      <c r="AH70" s="912">
        <f>AG82</f>
        <v>0.89137291801260032</v>
      </c>
    </row>
    <row r="71" spans="1:34" ht="19.2" customHeight="1">
      <c r="A71" s="927"/>
      <c r="B71" s="584" t="s">
        <v>242</v>
      </c>
      <c r="C71" s="87"/>
      <c r="D71" s="247" t="s">
        <v>162</v>
      </c>
      <c r="E71" s="89"/>
      <c r="F71" s="90">
        <v>77.34</v>
      </c>
      <c r="G71" s="91">
        <v>2392</v>
      </c>
      <c r="H71" s="92">
        <f>F71*G71</f>
        <v>184997.28</v>
      </c>
      <c r="I71" s="584"/>
      <c r="J71" s="94">
        <v>18</v>
      </c>
      <c r="K71" s="248">
        <v>1440</v>
      </c>
      <c r="L71" s="95">
        <v>80</v>
      </c>
      <c r="M71" s="592">
        <v>18</v>
      </c>
      <c r="N71" s="91">
        <f t="shared" si="45"/>
        <v>1353.9622641509432</v>
      </c>
      <c r="O71" s="95">
        <f t="shared" si="46"/>
        <v>75.220125786163507</v>
      </c>
      <c r="P71" s="97">
        <f t="shared" si="47"/>
        <v>0</v>
      </c>
      <c r="Q71" s="98">
        <f t="shared" si="48"/>
        <v>-4.7798742138364929</v>
      </c>
      <c r="R71" s="586">
        <f t="shared" si="44"/>
        <v>0.94025157232704382</v>
      </c>
      <c r="S71" s="912"/>
      <c r="T71" s="232">
        <v>0.27152777777777776</v>
      </c>
      <c r="U71" s="232">
        <v>0.34513888888888888</v>
      </c>
      <c r="V71" s="584">
        <v>7</v>
      </c>
      <c r="W71" s="594">
        <f t="shared" ref="W71:W81" si="49">(U71-T71)*24*60</f>
        <v>106.00000000000003</v>
      </c>
      <c r="X71" s="104"/>
      <c r="Y71" s="104"/>
      <c r="Z71" s="105"/>
      <c r="AA71" s="105"/>
      <c r="AB71" s="897"/>
      <c r="AC71" s="897"/>
      <c r="AD71" s="582"/>
      <c r="AE71" s="582"/>
      <c r="AF71" s="97">
        <f>N71-K71</f>
        <v>-86.037735849056844</v>
      </c>
      <c r="AG71" s="586">
        <f>N71/K71</f>
        <v>0.94025157232704382</v>
      </c>
      <c r="AH71" s="912"/>
    </row>
    <row r="72" spans="1:34" ht="19.2" customHeight="1">
      <c r="A72" s="927"/>
      <c r="B72" s="584" t="s">
        <v>242</v>
      </c>
      <c r="C72" s="117"/>
      <c r="D72" s="247" t="s">
        <v>163</v>
      </c>
      <c r="E72" s="89"/>
      <c r="F72" s="90">
        <v>53.36</v>
      </c>
      <c r="G72" s="91">
        <v>4377.7800000000007</v>
      </c>
      <c r="H72" s="92">
        <f t="shared" ref="H72:H76" si="50">F72*G72</f>
        <v>233598.34080000003</v>
      </c>
      <c r="I72" s="584"/>
      <c r="J72" s="157">
        <v>19</v>
      </c>
      <c r="K72" s="107">
        <v>1636</v>
      </c>
      <c r="L72" s="142">
        <v>86.10526315789474</v>
      </c>
      <c r="M72" s="595">
        <v>19</v>
      </c>
      <c r="N72" s="91">
        <f t="shared" si="45"/>
        <v>1382.4568421052629</v>
      </c>
      <c r="O72" s="95">
        <f t="shared" si="46"/>
        <v>72.760886426592791</v>
      </c>
      <c r="P72" s="97">
        <f t="shared" si="47"/>
        <v>0</v>
      </c>
      <c r="Q72" s="98">
        <f t="shared" si="48"/>
        <v>-13.344376731301949</v>
      </c>
      <c r="R72" s="586">
        <f t="shared" si="44"/>
        <v>0.84502251962424391</v>
      </c>
      <c r="S72" s="912"/>
      <c r="T72" s="232">
        <v>0.36041666666666666</v>
      </c>
      <c r="U72" s="232">
        <v>0.49236111111111114</v>
      </c>
      <c r="V72" s="584">
        <v>22</v>
      </c>
      <c r="W72" s="594">
        <f t="shared" si="49"/>
        <v>190.00000000000006</v>
      </c>
      <c r="X72" s="104">
        <v>0.35000000000000003</v>
      </c>
      <c r="Y72" s="104">
        <v>0.35972222222222222</v>
      </c>
      <c r="Z72" s="105"/>
      <c r="AA72" s="105"/>
      <c r="AB72" s="897"/>
      <c r="AC72" s="897"/>
      <c r="AD72" s="582">
        <v>1</v>
      </c>
      <c r="AE72" s="582"/>
      <c r="AF72" s="97">
        <f>N72-K72</f>
        <v>-253.54315789473708</v>
      </c>
      <c r="AG72" s="586">
        <f>N72/K72</f>
        <v>0.8450225196242438</v>
      </c>
      <c r="AH72" s="912"/>
    </row>
    <row r="73" spans="1:34" ht="19.2" customHeight="1">
      <c r="A73" s="927"/>
      <c r="B73" s="584" t="s">
        <v>242</v>
      </c>
      <c r="C73" s="249"/>
      <c r="D73" s="250" t="s">
        <v>165</v>
      </c>
      <c r="E73" s="251"/>
      <c r="F73" s="90">
        <v>47.51</v>
      </c>
      <c r="G73" s="91">
        <v>1966</v>
      </c>
      <c r="H73" s="92">
        <f t="shared" si="50"/>
        <v>93404.659999999989</v>
      </c>
      <c r="I73" s="582"/>
      <c r="J73" s="252">
        <v>17</v>
      </c>
      <c r="K73" s="253">
        <v>1440</v>
      </c>
      <c r="L73" s="142">
        <v>84.705882352941174</v>
      </c>
      <c r="M73" s="595">
        <v>17</v>
      </c>
      <c r="N73" s="91">
        <f t="shared" si="45"/>
        <v>1355.862068965517</v>
      </c>
      <c r="O73" s="95">
        <f t="shared" si="46"/>
        <v>79.756592292089238</v>
      </c>
      <c r="P73" s="97">
        <f t="shared" si="47"/>
        <v>0</v>
      </c>
      <c r="Q73" s="98">
        <f t="shared" si="48"/>
        <v>-4.9492900608519363</v>
      </c>
      <c r="R73" s="586">
        <f t="shared" si="44"/>
        <v>0.94157088122605348</v>
      </c>
      <c r="S73" s="912"/>
      <c r="T73" s="232">
        <v>0.53263888888888888</v>
      </c>
      <c r="U73" s="232">
        <v>0.59305555555555556</v>
      </c>
      <c r="V73" s="584">
        <v>5</v>
      </c>
      <c r="W73" s="594">
        <f t="shared" si="49"/>
        <v>87.000000000000014</v>
      </c>
      <c r="X73" s="254"/>
      <c r="Y73" s="254"/>
      <c r="Z73" s="189"/>
      <c r="AA73" s="189"/>
      <c r="AB73" s="897"/>
      <c r="AC73" s="897"/>
      <c r="AD73" s="582"/>
      <c r="AE73" s="582"/>
      <c r="AF73" s="97">
        <f>N73-K73</f>
        <v>-84.137931034483017</v>
      </c>
      <c r="AG73" s="586">
        <f>N73/K73</f>
        <v>0.94157088122605348</v>
      </c>
      <c r="AH73" s="912"/>
    </row>
    <row r="74" spans="1:34" ht="19.2" customHeight="1">
      <c r="A74" s="927"/>
      <c r="B74" s="584" t="s">
        <v>242</v>
      </c>
      <c r="C74" s="249"/>
      <c r="D74" s="250" t="s">
        <v>166</v>
      </c>
      <c r="E74" s="251"/>
      <c r="F74" s="90">
        <v>53.76</v>
      </c>
      <c r="G74" s="248">
        <v>2295.85</v>
      </c>
      <c r="H74" s="92">
        <f t="shared" si="50"/>
        <v>123424.89599999999</v>
      </c>
      <c r="I74" s="584"/>
      <c r="J74" s="94">
        <v>16</v>
      </c>
      <c r="K74" s="91">
        <v>1440</v>
      </c>
      <c r="L74" s="95">
        <v>90</v>
      </c>
      <c r="M74" s="595">
        <v>16</v>
      </c>
      <c r="N74" s="91">
        <f t="shared" si="45"/>
        <v>1350.5000000000007</v>
      </c>
      <c r="O74" s="95">
        <f t="shared" si="46"/>
        <v>84.406250000000043</v>
      </c>
      <c r="P74" s="97">
        <f t="shared" si="47"/>
        <v>0</v>
      </c>
      <c r="Q74" s="98">
        <f t="shared" si="48"/>
        <v>-5.5937499999999574</v>
      </c>
      <c r="R74" s="586">
        <f t="shared" si="44"/>
        <v>0.93784722222222272</v>
      </c>
      <c r="S74" s="912"/>
      <c r="T74" s="232">
        <v>0.59791666666666665</v>
      </c>
      <c r="U74" s="232">
        <v>0.66874999999999996</v>
      </c>
      <c r="V74" s="584">
        <v>7</v>
      </c>
      <c r="W74" s="594">
        <f t="shared" si="49"/>
        <v>101.99999999999996</v>
      </c>
      <c r="X74" s="254"/>
      <c r="Y74" s="254"/>
      <c r="Z74" s="189"/>
      <c r="AA74" s="189"/>
      <c r="AB74" s="897"/>
      <c r="AC74" s="897"/>
      <c r="AD74" s="582"/>
      <c r="AE74" s="582">
        <v>1</v>
      </c>
      <c r="AF74" s="97">
        <f t="shared" ref="AF74:AF80" si="51">N74-K74</f>
        <v>-89.499999999999318</v>
      </c>
      <c r="AG74" s="586">
        <f t="shared" ref="AG74:AG80" si="52">N74/K74</f>
        <v>0.93784722222222272</v>
      </c>
      <c r="AH74" s="912"/>
    </row>
    <row r="75" spans="1:34" ht="19.2" customHeight="1">
      <c r="A75" s="927"/>
      <c r="B75" s="584" t="s">
        <v>242</v>
      </c>
      <c r="C75" s="117"/>
      <c r="D75" s="250" t="s">
        <v>163</v>
      </c>
      <c r="E75" s="251"/>
      <c r="F75" s="90">
        <v>53.36</v>
      </c>
      <c r="G75" s="248">
        <v>980.09999999999991</v>
      </c>
      <c r="H75" s="92">
        <f t="shared" si="50"/>
        <v>52298.135999999991</v>
      </c>
      <c r="I75" s="584">
        <v>1</v>
      </c>
      <c r="J75" s="94">
        <v>19</v>
      </c>
      <c r="K75" s="248">
        <v>1636</v>
      </c>
      <c r="L75" s="95">
        <v>86.10526315789474</v>
      </c>
      <c r="M75" s="595">
        <v>19</v>
      </c>
      <c r="N75" s="91">
        <f t="shared" si="45"/>
        <v>1367.5813953488368</v>
      </c>
      <c r="O75" s="95">
        <f t="shared" si="46"/>
        <v>71.977968176254578</v>
      </c>
      <c r="P75" s="97">
        <f t="shared" si="47"/>
        <v>0</v>
      </c>
      <c r="Q75" s="98">
        <f t="shared" si="48"/>
        <v>-14.127294981640162</v>
      </c>
      <c r="R75" s="586">
        <f t="shared" si="44"/>
        <v>0.83592994825723532</v>
      </c>
      <c r="S75" s="912"/>
      <c r="T75" s="232">
        <v>0.68472222222222223</v>
      </c>
      <c r="U75" s="232">
        <v>0.71458333333333335</v>
      </c>
      <c r="V75" s="584">
        <v>23</v>
      </c>
      <c r="W75" s="594">
        <f t="shared" si="49"/>
        <v>43.000000000000007</v>
      </c>
      <c r="X75" s="254">
        <v>0.67361111111111116</v>
      </c>
      <c r="Y75" s="254">
        <v>0.68402777777777779</v>
      </c>
      <c r="Z75" s="189"/>
      <c r="AA75" s="189"/>
      <c r="AB75" s="897"/>
      <c r="AC75" s="897"/>
      <c r="AD75" s="582"/>
      <c r="AE75" s="582"/>
      <c r="AF75" s="97">
        <f t="shared" si="51"/>
        <v>-268.41860465116315</v>
      </c>
      <c r="AG75" s="586">
        <f t="shared" si="52"/>
        <v>0.83592994825723521</v>
      </c>
      <c r="AH75" s="912"/>
    </row>
    <row r="76" spans="1:34" ht="19.2" customHeight="1">
      <c r="A76" s="927"/>
      <c r="B76" s="58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84"/>
      <c r="J76" s="252"/>
      <c r="K76" s="253"/>
      <c r="L76" s="142"/>
      <c r="M76" s="592"/>
      <c r="N76" s="91"/>
      <c r="O76" s="95"/>
      <c r="P76" s="97"/>
      <c r="Q76" s="98"/>
      <c r="R76" s="586"/>
      <c r="S76" s="912"/>
      <c r="T76" s="232"/>
      <c r="U76" s="232"/>
      <c r="V76" s="584"/>
      <c r="W76" s="594">
        <f t="shared" si="49"/>
        <v>0</v>
      </c>
      <c r="X76" s="254"/>
      <c r="Y76" s="254"/>
      <c r="Z76" s="189"/>
      <c r="AA76" s="189"/>
      <c r="AB76" s="897"/>
      <c r="AC76" s="897"/>
      <c r="AD76" s="582"/>
      <c r="AE76" s="582"/>
      <c r="AF76" s="97">
        <f t="shared" si="51"/>
        <v>0</v>
      </c>
      <c r="AG76" s="586" t="e">
        <f t="shared" si="52"/>
        <v>#DIV/0!</v>
      </c>
      <c r="AH76" s="912"/>
    </row>
    <row r="77" spans="1:34" ht="19.2" customHeight="1">
      <c r="A77" s="927"/>
      <c r="B77" s="584">
        <v>0</v>
      </c>
      <c r="C77" s="590"/>
      <c r="D77" s="88"/>
      <c r="E77" s="89"/>
      <c r="F77" s="90" t="s">
        <v>236</v>
      </c>
      <c r="G77" s="248"/>
      <c r="H77" s="92"/>
      <c r="I77" s="582"/>
      <c r="J77" s="94"/>
      <c r="K77" s="248"/>
      <c r="L77" s="95"/>
      <c r="M77" s="592"/>
      <c r="N77" s="91"/>
      <c r="O77" s="95"/>
      <c r="P77" s="97"/>
      <c r="Q77" s="98"/>
      <c r="R77" s="586"/>
      <c r="S77" s="912"/>
      <c r="T77" s="232"/>
      <c r="U77" s="232"/>
      <c r="V77" s="584"/>
      <c r="W77" s="594">
        <f t="shared" si="49"/>
        <v>0</v>
      </c>
      <c r="X77" s="254"/>
      <c r="Y77" s="254"/>
      <c r="Z77" s="189"/>
      <c r="AA77" s="189"/>
      <c r="AB77" s="897"/>
      <c r="AC77" s="897"/>
      <c r="AD77" s="582"/>
      <c r="AE77" s="582"/>
      <c r="AF77" s="97">
        <f t="shared" si="51"/>
        <v>0</v>
      </c>
      <c r="AG77" s="586" t="e">
        <f t="shared" si="52"/>
        <v>#DIV/0!</v>
      </c>
      <c r="AH77" s="912"/>
    </row>
    <row r="78" spans="1:34" ht="19.2" customHeight="1">
      <c r="A78" s="927"/>
      <c r="B78" s="584">
        <v>0</v>
      </c>
      <c r="C78" s="590"/>
      <c r="D78" s="88"/>
      <c r="E78" s="89"/>
      <c r="F78" s="90" t="s">
        <v>236</v>
      </c>
      <c r="G78" s="107"/>
      <c r="H78" s="92"/>
      <c r="I78" s="582"/>
      <c r="J78" s="157"/>
      <c r="K78" s="107"/>
      <c r="L78" s="142"/>
      <c r="M78" s="592"/>
      <c r="N78" s="91"/>
      <c r="O78" s="95"/>
      <c r="P78" s="97"/>
      <c r="Q78" s="98"/>
      <c r="R78" s="586"/>
      <c r="S78" s="912"/>
      <c r="T78" s="232"/>
      <c r="U78" s="232"/>
      <c r="V78" s="584"/>
      <c r="W78" s="594">
        <f t="shared" si="49"/>
        <v>0</v>
      </c>
      <c r="X78" s="254"/>
      <c r="Y78" s="254"/>
      <c r="Z78" s="189"/>
      <c r="AA78" s="189"/>
      <c r="AB78" s="897"/>
      <c r="AC78" s="897"/>
      <c r="AD78" s="582"/>
      <c r="AE78" s="582"/>
      <c r="AF78" s="97">
        <f t="shared" si="51"/>
        <v>0</v>
      </c>
      <c r="AG78" s="586" t="e">
        <f t="shared" si="52"/>
        <v>#DIV/0!</v>
      </c>
      <c r="AH78" s="912"/>
    </row>
    <row r="79" spans="1:34" ht="19.2" customHeight="1">
      <c r="A79" s="927"/>
      <c r="B79" s="584">
        <v>0</v>
      </c>
      <c r="C79" s="249"/>
      <c r="D79" s="250"/>
      <c r="E79" s="251"/>
      <c r="F79" s="90" t="s">
        <v>236</v>
      </c>
      <c r="G79" s="107"/>
      <c r="H79" s="92"/>
      <c r="I79" s="582"/>
      <c r="J79" s="157"/>
      <c r="K79" s="107"/>
      <c r="L79" s="142"/>
      <c r="M79" s="592"/>
      <c r="N79" s="107"/>
      <c r="O79" s="255"/>
      <c r="P79" s="168"/>
      <c r="Q79" s="256"/>
      <c r="R79" s="169"/>
      <c r="S79" s="912"/>
      <c r="T79" s="232"/>
      <c r="U79" s="232"/>
      <c r="V79" s="584"/>
      <c r="W79" s="594">
        <f t="shared" si="49"/>
        <v>0</v>
      </c>
      <c r="X79" s="254"/>
      <c r="Y79" s="254"/>
      <c r="Z79" s="189"/>
      <c r="AA79" s="189"/>
      <c r="AB79" s="897"/>
      <c r="AC79" s="897"/>
      <c r="AD79" s="582"/>
      <c r="AE79" s="582"/>
      <c r="AF79" s="97">
        <f t="shared" si="51"/>
        <v>0</v>
      </c>
      <c r="AG79" s="586" t="e">
        <f t="shared" si="52"/>
        <v>#DIV/0!</v>
      </c>
      <c r="AH79" s="912"/>
    </row>
    <row r="80" spans="1:34" ht="19.2" customHeight="1">
      <c r="A80" s="927"/>
      <c r="B80" s="584">
        <v>0</v>
      </c>
      <c r="C80" s="590"/>
      <c r="D80" s="88"/>
      <c r="E80" s="89"/>
      <c r="F80" s="90" t="s">
        <v>236</v>
      </c>
      <c r="G80" s="107"/>
      <c r="H80" s="92"/>
      <c r="I80" s="582"/>
      <c r="J80" s="157"/>
      <c r="K80" s="107"/>
      <c r="L80" s="142"/>
      <c r="M80" s="592"/>
      <c r="N80" s="107"/>
      <c r="O80" s="257"/>
      <c r="P80" s="105"/>
      <c r="Q80" s="143"/>
      <c r="R80" s="588"/>
      <c r="S80" s="912"/>
      <c r="T80" s="232"/>
      <c r="U80" s="232"/>
      <c r="V80" s="584"/>
      <c r="W80" s="594">
        <f t="shared" si="49"/>
        <v>0</v>
      </c>
      <c r="X80" s="254"/>
      <c r="Y80" s="254"/>
      <c r="Z80" s="189"/>
      <c r="AA80" s="189"/>
      <c r="AB80" s="897"/>
      <c r="AC80" s="897"/>
      <c r="AD80" s="582"/>
      <c r="AE80" s="582"/>
      <c r="AF80" s="97">
        <f t="shared" si="51"/>
        <v>0</v>
      </c>
      <c r="AG80" s="586" t="e">
        <f t="shared" si="52"/>
        <v>#DIV/0!</v>
      </c>
      <c r="AH80" s="912"/>
    </row>
    <row r="81" spans="1:34" ht="19.2" customHeight="1">
      <c r="A81" s="927"/>
      <c r="B81" s="584">
        <v>0</v>
      </c>
      <c r="C81" s="590"/>
      <c r="D81" s="88"/>
      <c r="E81" s="89"/>
      <c r="F81" s="90" t="s">
        <v>236</v>
      </c>
      <c r="G81" s="107"/>
      <c r="H81" s="140"/>
      <c r="I81" s="582"/>
      <c r="J81" s="157"/>
      <c r="K81" s="107"/>
      <c r="L81" s="142"/>
      <c r="M81" s="592"/>
      <c r="N81" s="107"/>
      <c r="O81" s="257"/>
      <c r="P81" s="105"/>
      <c r="Q81" s="143"/>
      <c r="R81" s="588"/>
      <c r="S81" s="912"/>
      <c r="T81" s="232"/>
      <c r="U81" s="232"/>
      <c r="V81" s="584"/>
      <c r="W81" s="594">
        <f t="shared" si="49"/>
        <v>0</v>
      </c>
      <c r="X81" s="254"/>
      <c r="Y81" s="254"/>
      <c r="Z81" s="189"/>
      <c r="AA81" s="189"/>
      <c r="AB81" s="897"/>
      <c r="AC81" s="897"/>
      <c r="AD81" s="582"/>
      <c r="AE81" s="582"/>
      <c r="AF81" s="97"/>
      <c r="AG81" s="190"/>
      <c r="AH81" s="912"/>
    </row>
    <row r="82" spans="1:34" ht="19.2" customHeight="1">
      <c r="A82" s="928"/>
      <c r="B82" s="239">
        <v>0</v>
      </c>
      <c r="C82" s="160" t="s">
        <v>915</v>
      </c>
      <c r="D82" s="893" t="s">
        <v>904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1350.7270950950935</v>
      </c>
      <c r="O82" s="260">
        <f t="shared" si="53"/>
        <v>77.499470446850026</v>
      </c>
      <c r="P82" s="178">
        <f>M82-J82</f>
        <v>0</v>
      </c>
      <c r="Q82" s="179">
        <f>N82-K82</f>
        <v>-164.60623823823971</v>
      </c>
      <c r="R82" s="245">
        <f>O82/L82</f>
        <v>0.89308012758117117</v>
      </c>
      <c r="S82" s="912"/>
      <c r="T82" s="232"/>
      <c r="U82" s="232"/>
      <c r="V82" s="584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1</v>
      </c>
      <c r="AF82" s="97">
        <f>N82-K82</f>
        <v>-164.60623823823971</v>
      </c>
      <c r="AG82" s="586">
        <f>N82/K82</f>
        <v>0.89137291801260032</v>
      </c>
      <c r="AH82" s="912"/>
    </row>
    <row r="83" spans="1:34" ht="19.2" customHeight="1">
      <c r="A83" s="920" t="s">
        <v>916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2101</v>
      </c>
      <c r="H83" s="140">
        <f t="shared" ref="H83:H94" si="54">F83*G83</f>
        <v>118559.43</v>
      </c>
      <c r="I83" s="582"/>
      <c r="J83" s="157">
        <v>18</v>
      </c>
      <c r="K83" s="107">
        <v>1500</v>
      </c>
      <c r="L83" s="142">
        <v>83.333333333333329</v>
      </c>
      <c r="M83" s="592">
        <v>18</v>
      </c>
      <c r="N83" s="107">
        <f t="shared" ref="N83:N90" si="55">G83/W83*60</f>
        <v>1248.1188118811876</v>
      </c>
      <c r="O83" s="257">
        <f t="shared" ref="O83:O90" si="56">N83/M83</f>
        <v>69.339933993399313</v>
      </c>
      <c r="P83" s="105">
        <f t="shared" ref="P83:P85" si="57">M83-J83</f>
        <v>0</v>
      </c>
      <c r="Q83" s="143">
        <f t="shared" ref="Q83:Q85" si="58">O83-L83</f>
        <v>-13.993399339934015</v>
      </c>
      <c r="R83" s="262">
        <f t="shared" ref="R83:R85" si="59">O83/L83</f>
        <v>0.83207920792079182</v>
      </c>
      <c r="S83" s="912">
        <f>R95</f>
        <v>0.86593193836116267</v>
      </c>
      <c r="T83" s="232">
        <v>0.33333333333333331</v>
      </c>
      <c r="U83" s="232">
        <v>0.40347222222222223</v>
      </c>
      <c r="V83" s="584">
        <v>5</v>
      </c>
      <c r="W83" s="594">
        <f t="shared" ref="W83:W93" si="60">(U83-T83)*24*60</f>
        <v>101.00000000000004</v>
      </c>
      <c r="X83" s="104"/>
      <c r="Y83" s="104"/>
      <c r="Z83" s="105"/>
      <c r="AA83" s="105"/>
      <c r="AB83" s="897"/>
      <c r="AC83" s="897"/>
      <c r="AD83" s="582"/>
      <c r="AE83" s="582"/>
      <c r="AF83" s="97">
        <f t="shared" ref="AF83:AF173" si="61">N83-K83</f>
        <v>-251.88118811881236</v>
      </c>
      <c r="AG83" s="586">
        <f t="shared" ref="AG83:AG173" si="62">N83/K83</f>
        <v>0.83207920792079171</v>
      </c>
      <c r="AH83" s="912">
        <f>AG95</f>
        <v>0.86455701854403511</v>
      </c>
    </row>
    <row r="84" spans="1:34" ht="19.2" customHeight="1">
      <c r="A84" s="921"/>
      <c r="B84" s="170" t="s">
        <v>242</v>
      </c>
      <c r="C84" s="590"/>
      <c r="D84" s="263" t="s">
        <v>170</v>
      </c>
      <c r="E84" s="89"/>
      <c r="F84" s="205">
        <v>61.02</v>
      </c>
      <c r="G84" s="91">
        <v>2961</v>
      </c>
      <c r="H84" s="140">
        <f t="shared" si="54"/>
        <v>180680.22</v>
      </c>
      <c r="I84" s="584"/>
      <c r="J84" s="157">
        <v>16</v>
      </c>
      <c r="K84" s="107">
        <v>1440</v>
      </c>
      <c r="L84" s="142">
        <v>90</v>
      </c>
      <c r="M84" s="592">
        <v>16</v>
      </c>
      <c r="N84" s="107">
        <f t="shared" si="55"/>
        <v>1287.3913043478256</v>
      </c>
      <c r="O84" s="257">
        <f t="shared" si="56"/>
        <v>80.461956521739097</v>
      </c>
      <c r="P84" s="105">
        <f t="shared" si="57"/>
        <v>0</v>
      </c>
      <c r="Q84" s="143">
        <f t="shared" si="58"/>
        <v>-9.5380434782609029</v>
      </c>
      <c r="R84" s="262">
        <f t="shared" si="59"/>
        <v>0.89402173913043437</v>
      </c>
      <c r="S84" s="912"/>
      <c r="T84" s="232">
        <v>0.41944444444444445</v>
      </c>
      <c r="U84" s="232">
        <v>0.51527777777777783</v>
      </c>
      <c r="V84" s="584">
        <v>23</v>
      </c>
      <c r="W84" s="594">
        <f t="shared" si="60"/>
        <v>138.00000000000006</v>
      </c>
      <c r="X84" s="104">
        <v>0.40833333333333338</v>
      </c>
      <c r="Y84" s="104">
        <v>0.41805555555555557</v>
      </c>
      <c r="Z84" s="105"/>
      <c r="AA84" s="105"/>
      <c r="AB84" s="897"/>
      <c r="AC84" s="897"/>
      <c r="AD84" s="582"/>
      <c r="AE84" s="582">
        <v>1</v>
      </c>
      <c r="AF84" s="97">
        <f t="shared" si="61"/>
        <v>-152.60869565217445</v>
      </c>
      <c r="AG84" s="586">
        <f t="shared" si="62"/>
        <v>0.89402173913043437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2520</v>
      </c>
      <c r="H85" s="140">
        <f t="shared" si="54"/>
        <v>153946.80000000002</v>
      </c>
      <c r="I85" s="584"/>
      <c r="J85" s="157">
        <v>17</v>
      </c>
      <c r="K85" s="107">
        <v>1440</v>
      </c>
      <c r="L85" s="142">
        <v>84.705882352941174</v>
      </c>
      <c r="M85" s="592">
        <v>17</v>
      </c>
      <c r="N85" s="107">
        <f t="shared" si="55"/>
        <v>1314.7826086956513</v>
      </c>
      <c r="O85" s="257">
        <f t="shared" si="56"/>
        <v>77.340153452685371</v>
      </c>
      <c r="P85" s="105">
        <f t="shared" si="57"/>
        <v>0</v>
      </c>
      <c r="Q85" s="143">
        <f t="shared" si="58"/>
        <v>-7.3657289002558031</v>
      </c>
      <c r="R85" s="262">
        <f t="shared" si="59"/>
        <v>0.91304347826086896</v>
      </c>
      <c r="S85" s="912"/>
      <c r="T85" s="232">
        <v>0.55555555555555558</v>
      </c>
      <c r="U85" s="232">
        <v>0.63541666666666674</v>
      </c>
      <c r="V85" s="584">
        <v>5</v>
      </c>
      <c r="W85" s="594">
        <f t="shared" si="60"/>
        <v>115.00000000000007</v>
      </c>
      <c r="X85" s="104"/>
      <c r="Y85" s="104"/>
      <c r="Z85" s="105"/>
      <c r="AA85" s="105"/>
      <c r="AB85" s="897"/>
      <c r="AC85" s="897"/>
      <c r="AD85" s="582"/>
      <c r="AE85" s="582"/>
      <c r="AF85" s="97">
        <f t="shared" si="61"/>
        <v>-125.21739130434867</v>
      </c>
      <c r="AG85" s="586">
        <f t="shared" si="62"/>
        <v>0.91304347826086896</v>
      </c>
      <c r="AH85" s="912"/>
    </row>
    <row r="86" spans="1:34" ht="19.2" customHeight="1">
      <c r="A86" s="921"/>
      <c r="B86" s="170" t="s">
        <v>241</v>
      </c>
      <c r="C86" s="155"/>
      <c r="D86" s="263" t="s">
        <v>164</v>
      </c>
      <c r="E86" s="89"/>
      <c r="F86" s="205">
        <v>51.44</v>
      </c>
      <c r="G86" s="91">
        <v>1193</v>
      </c>
      <c r="H86" s="140">
        <f t="shared" si="54"/>
        <v>61367.92</v>
      </c>
      <c r="I86" s="584"/>
      <c r="J86" s="157">
        <v>20</v>
      </c>
      <c r="K86" s="107">
        <v>1440</v>
      </c>
      <c r="L86" s="142">
        <v>72</v>
      </c>
      <c r="M86" s="592">
        <v>20</v>
      </c>
      <c r="N86" s="107">
        <f t="shared" si="55"/>
        <v>1193.0000000000011</v>
      </c>
      <c r="O86" s="257">
        <f t="shared" si="56"/>
        <v>59.650000000000055</v>
      </c>
      <c r="P86" s="105">
        <f>M86-J86</f>
        <v>0</v>
      </c>
      <c r="Q86" s="143">
        <f>O86-L86</f>
        <v>-12.349999999999945</v>
      </c>
      <c r="R86" s="262">
        <f>O86/L86</f>
        <v>0.82847222222222294</v>
      </c>
      <c r="S86" s="912"/>
      <c r="T86" s="232">
        <v>0.64027777777777783</v>
      </c>
      <c r="U86" s="232">
        <v>0.68194444444444446</v>
      </c>
      <c r="V86" s="584">
        <v>7</v>
      </c>
      <c r="W86" s="594">
        <f t="shared" si="60"/>
        <v>59.999999999999943</v>
      </c>
      <c r="X86" s="104"/>
      <c r="Y86" s="104"/>
      <c r="Z86" s="105"/>
      <c r="AA86" s="105"/>
      <c r="AB86" s="897"/>
      <c r="AC86" s="897"/>
      <c r="AD86" s="582"/>
      <c r="AE86" s="582"/>
      <c r="AF86" s="97">
        <f>N86-K86</f>
        <v>-246.99999999999886</v>
      </c>
      <c r="AG86" s="586">
        <f>N86/K86</f>
        <v>0.82847222222222305</v>
      </c>
      <c r="AH86" s="912"/>
    </row>
    <row r="87" spans="1:34" ht="19.2" customHeight="1">
      <c r="A87" s="921"/>
      <c r="B87" s="170" t="s">
        <v>238</v>
      </c>
      <c r="C87" s="155"/>
      <c r="D87" s="263" t="s">
        <v>145</v>
      </c>
      <c r="E87" s="89"/>
      <c r="F87" s="205">
        <v>43.14</v>
      </c>
      <c r="G87" s="91">
        <v>319.05</v>
      </c>
      <c r="H87" s="140">
        <f t="shared" si="54"/>
        <v>13763.817000000001</v>
      </c>
      <c r="I87" s="584">
        <v>1</v>
      </c>
      <c r="J87" s="157">
        <v>17</v>
      </c>
      <c r="K87" s="107">
        <v>1500</v>
      </c>
      <c r="L87" s="142">
        <v>88.235294117647058</v>
      </c>
      <c r="M87" s="592">
        <v>17</v>
      </c>
      <c r="N87" s="107">
        <f t="shared" si="55"/>
        <v>1276.2000000000046</v>
      </c>
      <c r="O87" s="257">
        <f t="shared" si="56"/>
        <v>75.070588235294395</v>
      </c>
      <c r="P87" s="105">
        <f>M87-J87</f>
        <v>0</v>
      </c>
      <c r="Q87" s="143">
        <f>O87-L87</f>
        <v>-13.164705882352663</v>
      </c>
      <c r="R87" s="262">
        <f>O87/L87</f>
        <v>0.85080000000000311</v>
      </c>
      <c r="S87" s="912"/>
      <c r="T87" s="232">
        <v>0.69722222222222219</v>
      </c>
      <c r="U87" s="232">
        <v>0.70763888888888882</v>
      </c>
      <c r="V87" s="584">
        <v>22</v>
      </c>
      <c r="W87" s="594">
        <f t="shared" si="60"/>
        <v>14.999999999999947</v>
      </c>
      <c r="X87" s="104">
        <v>0.68680555555555556</v>
      </c>
      <c r="Y87" s="104">
        <v>0.69652777777777775</v>
      </c>
      <c r="Z87" s="105"/>
      <c r="AA87" s="105"/>
      <c r="AB87" s="897"/>
      <c r="AC87" s="897"/>
      <c r="AD87" s="582"/>
      <c r="AE87" s="582"/>
      <c r="AF87" s="97">
        <f>N87-K87</f>
        <v>-223.79999999999541</v>
      </c>
      <c r="AG87" s="586">
        <f>N87/K87</f>
        <v>0.85080000000000311</v>
      </c>
      <c r="AH87" s="912"/>
    </row>
    <row r="88" spans="1:34" ht="19.2" customHeight="1">
      <c r="A88" s="921"/>
      <c r="B88" s="170" t="s">
        <v>239</v>
      </c>
      <c r="C88" s="590"/>
      <c r="D88" s="88" t="s">
        <v>136</v>
      </c>
      <c r="E88" s="89"/>
      <c r="F88" s="205">
        <v>44.3</v>
      </c>
      <c r="G88" s="107">
        <v>156.20000000000002</v>
      </c>
      <c r="H88" s="140">
        <f t="shared" si="54"/>
        <v>6919.6600000000008</v>
      </c>
      <c r="I88" s="584">
        <v>1</v>
      </c>
      <c r="J88" s="157">
        <v>18</v>
      </c>
      <c r="K88" s="107">
        <v>1565</v>
      </c>
      <c r="L88" s="142">
        <v>86.944444444444443</v>
      </c>
      <c r="M88" s="592">
        <v>18</v>
      </c>
      <c r="N88" s="107">
        <f t="shared" si="55"/>
        <v>1338.8571428571477</v>
      </c>
      <c r="O88" s="257">
        <f t="shared" si="56"/>
        <v>74.38095238095265</v>
      </c>
      <c r="P88" s="105">
        <f t="shared" ref="P88:P90" si="63">M88-J88</f>
        <v>0</v>
      </c>
      <c r="Q88" s="143">
        <f t="shared" ref="Q88:Q90" si="64">O88-L88</f>
        <v>-12.563492063491793</v>
      </c>
      <c r="R88" s="262">
        <f t="shared" ref="R88:R90" si="65">O88/L88</f>
        <v>0.85549977179370462</v>
      </c>
      <c r="S88" s="912"/>
      <c r="T88" s="232">
        <v>0.71111111111111103</v>
      </c>
      <c r="U88" s="232">
        <v>0.71597222222222212</v>
      </c>
      <c r="V88" s="584">
        <v>5</v>
      </c>
      <c r="W88" s="594">
        <f t="shared" si="60"/>
        <v>6.9999999999999751</v>
      </c>
      <c r="X88" s="104"/>
      <c r="Y88" s="104"/>
      <c r="Z88" s="105"/>
      <c r="AA88" s="105"/>
      <c r="AB88" s="897"/>
      <c r="AC88" s="897"/>
      <c r="AD88" s="582"/>
      <c r="AE88" s="582"/>
      <c r="AF88" s="97">
        <f>N88-K88</f>
        <v>-226.14285714285234</v>
      </c>
      <c r="AG88" s="586">
        <f>N88/K88</f>
        <v>0.85549977179370462</v>
      </c>
      <c r="AH88" s="912"/>
    </row>
    <row r="89" spans="1:34" ht="19.2" customHeight="1">
      <c r="A89" s="921"/>
      <c r="B89" s="170" t="s">
        <v>239</v>
      </c>
      <c r="C89" s="590"/>
      <c r="D89" s="88" t="s">
        <v>135</v>
      </c>
      <c r="E89" s="89"/>
      <c r="F89" s="205">
        <v>38.39</v>
      </c>
      <c r="G89" s="176">
        <v>1096.1999999999998</v>
      </c>
      <c r="H89" s="140">
        <f t="shared" si="54"/>
        <v>42083.117999999995</v>
      </c>
      <c r="I89" s="584">
        <v>1</v>
      </c>
      <c r="J89" s="157">
        <v>17</v>
      </c>
      <c r="K89" s="107">
        <v>1565</v>
      </c>
      <c r="L89" s="142">
        <v>92.058823529411768</v>
      </c>
      <c r="M89" s="592">
        <v>17</v>
      </c>
      <c r="N89" s="107">
        <f t="shared" si="55"/>
        <v>1342.2857142857144</v>
      </c>
      <c r="O89" s="257">
        <f t="shared" si="56"/>
        <v>78.957983193277315</v>
      </c>
      <c r="P89" s="105">
        <f t="shared" si="63"/>
        <v>0</v>
      </c>
      <c r="Q89" s="143">
        <f t="shared" si="64"/>
        <v>-13.100840336134453</v>
      </c>
      <c r="R89" s="262">
        <f t="shared" si="65"/>
        <v>0.8576905522592424</v>
      </c>
      <c r="S89" s="912"/>
      <c r="T89" s="232">
        <v>0.72013888888888877</v>
      </c>
      <c r="U89" s="232">
        <v>0.75416666666666654</v>
      </c>
      <c r="V89" s="584">
        <v>6</v>
      </c>
      <c r="W89" s="594">
        <f t="shared" si="60"/>
        <v>48.999999999999986</v>
      </c>
      <c r="X89" s="104"/>
      <c r="Y89" s="104"/>
      <c r="Z89" s="105"/>
      <c r="AA89" s="105"/>
      <c r="AB89" s="897"/>
      <c r="AC89" s="897"/>
      <c r="AD89" s="582"/>
      <c r="AE89" s="582"/>
      <c r="AF89" s="97">
        <f>N89-K89</f>
        <v>-222.71428571428555</v>
      </c>
      <c r="AG89" s="586">
        <f>N89/K89</f>
        <v>0.85769055225924251</v>
      </c>
      <c r="AH89" s="912"/>
    </row>
    <row r="90" spans="1:34" ht="19.2" customHeight="1">
      <c r="A90" s="921"/>
      <c r="B90" s="170" t="s">
        <v>242</v>
      </c>
      <c r="C90" s="590"/>
      <c r="D90" s="88" t="s">
        <v>166</v>
      </c>
      <c r="E90" s="89"/>
      <c r="F90" s="205">
        <v>53.76</v>
      </c>
      <c r="G90" s="91">
        <v>405</v>
      </c>
      <c r="H90" s="140">
        <f t="shared" si="54"/>
        <v>21772.799999999999</v>
      </c>
      <c r="I90" s="264">
        <v>1</v>
      </c>
      <c r="J90" s="157">
        <v>16</v>
      </c>
      <c r="K90" s="107">
        <v>1440</v>
      </c>
      <c r="L90" s="142">
        <v>90</v>
      </c>
      <c r="M90" s="592">
        <v>16</v>
      </c>
      <c r="N90" s="107">
        <f t="shared" si="55"/>
        <v>1278.9473684210463</v>
      </c>
      <c r="O90" s="257">
        <f t="shared" si="56"/>
        <v>79.934210526315397</v>
      </c>
      <c r="P90" s="105">
        <f t="shared" si="63"/>
        <v>0</v>
      </c>
      <c r="Q90" s="143">
        <f t="shared" si="64"/>
        <v>-10.065789473684603</v>
      </c>
      <c r="R90" s="262">
        <f t="shared" si="65"/>
        <v>0.88815789473683771</v>
      </c>
      <c r="S90" s="912"/>
      <c r="T90" s="232">
        <v>0.75902777777777775</v>
      </c>
      <c r="U90" s="232">
        <v>0.77222222222222225</v>
      </c>
      <c r="V90" s="584">
        <v>7</v>
      </c>
      <c r="W90" s="594">
        <f t="shared" si="60"/>
        <v>19.000000000000092</v>
      </c>
      <c r="X90" s="265"/>
      <c r="Y90" s="265"/>
      <c r="Z90" s="105"/>
      <c r="AA90" s="105"/>
      <c r="AB90" s="897"/>
      <c r="AC90" s="897"/>
      <c r="AD90" s="582"/>
      <c r="AE90" s="582"/>
      <c r="AF90" s="97">
        <f t="shared" si="61"/>
        <v>-161.05263157895365</v>
      </c>
      <c r="AG90" s="586">
        <f t="shared" si="62"/>
        <v>0.88815789473683771</v>
      </c>
      <c r="AH90" s="912"/>
    </row>
    <row r="91" spans="1:34" ht="19.2" customHeight="1">
      <c r="A91" s="921"/>
      <c r="B91" s="170">
        <v>0</v>
      </c>
      <c r="C91" s="59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92"/>
      <c r="N91" s="107"/>
      <c r="O91" s="257"/>
      <c r="P91" s="105"/>
      <c r="Q91" s="143"/>
      <c r="R91" s="262"/>
      <c r="S91" s="913"/>
      <c r="T91" s="232"/>
      <c r="U91" s="232"/>
      <c r="V91" s="584"/>
      <c r="W91" s="594">
        <f t="shared" si="60"/>
        <v>0</v>
      </c>
      <c r="X91" s="177"/>
      <c r="Y91" s="177"/>
      <c r="Z91" s="105"/>
      <c r="AA91" s="105"/>
      <c r="AB91" s="897"/>
      <c r="AC91" s="897"/>
      <c r="AD91" s="582"/>
      <c r="AE91" s="582"/>
      <c r="AF91" s="97">
        <f t="shared" si="61"/>
        <v>0</v>
      </c>
      <c r="AG91" s="586" t="e">
        <f t="shared" si="62"/>
        <v>#DIV/0!</v>
      </c>
      <c r="AH91" s="913"/>
    </row>
    <row r="92" spans="1:34" ht="19.2" customHeight="1">
      <c r="A92" s="921"/>
      <c r="B92" s="170">
        <v>0</v>
      </c>
      <c r="C92" s="59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584"/>
      <c r="W92" s="594">
        <f t="shared" si="60"/>
        <v>0</v>
      </c>
      <c r="X92" s="254"/>
      <c r="Y92" s="254"/>
      <c r="Z92" s="189"/>
      <c r="AA92" s="189"/>
      <c r="AB92" s="897"/>
      <c r="AC92" s="897"/>
      <c r="AD92" s="582"/>
      <c r="AE92" s="582"/>
      <c r="AF92" s="97">
        <f t="shared" si="61"/>
        <v>0</v>
      </c>
      <c r="AG92" s="586" t="e">
        <f t="shared" si="62"/>
        <v>#DIV/0!</v>
      </c>
      <c r="AH92" s="913"/>
    </row>
    <row r="93" spans="1:34" ht="19.2" customHeight="1">
      <c r="A93" s="921"/>
      <c r="B93" s="59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92"/>
      <c r="N93" s="107"/>
      <c r="O93" s="142"/>
      <c r="P93" s="105"/>
      <c r="Q93" s="143"/>
      <c r="R93" s="583"/>
      <c r="S93" s="922"/>
      <c r="T93" s="270"/>
      <c r="U93" s="270"/>
      <c r="V93" s="596"/>
      <c r="W93" s="594">
        <f t="shared" si="60"/>
        <v>0</v>
      </c>
      <c r="X93" s="271"/>
      <c r="Y93" s="271"/>
      <c r="Z93" s="189"/>
      <c r="AA93" s="189"/>
      <c r="AB93" s="897"/>
      <c r="AC93" s="897"/>
      <c r="AD93" s="582"/>
      <c r="AE93" s="582"/>
      <c r="AF93" s="97">
        <f t="shared" si="61"/>
        <v>0</v>
      </c>
      <c r="AG93" s="586" t="e">
        <f t="shared" si="62"/>
        <v>#DIV/0!</v>
      </c>
      <c r="AH93" s="913"/>
    </row>
    <row r="94" spans="1:34" ht="19.2" customHeight="1">
      <c r="A94" s="921"/>
      <c r="B94" s="59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83"/>
      <c r="S94" s="922"/>
      <c r="T94" s="270"/>
      <c r="U94" s="270"/>
      <c r="V94" s="596"/>
      <c r="W94" s="594">
        <f>(U94-T94)*24*60</f>
        <v>0</v>
      </c>
      <c r="X94" s="271"/>
      <c r="Y94" s="271"/>
      <c r="Z94" s="189"/>
      <c r="AA94" s="189"/>
      <c r="AB94" s="897"/>
      <c r="AC94" s="897"/>
      <c r="AD94" s="582"/>
      <c r="AE94" s="582"/>
      <c r="AF94" s="97">
        <f t="shared" si="61"/>
        <v>0</v>
      </c>
      <c r="AG94" s="586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917</v>
      </c>
      <c r="D95" s="893" t="s">
        <v>904</v>
      </c>
      <c r="E95" s="893"/>
      <c r="F95" s="121"/>
      <c r="G95" s="122"/>
      <c r="H95" s="275"/>
      <c r="I95" s="163"/>
      <c r="J95" s="276">
        <v>17.375</v>
      </c>
      <c r="K95" s="276">
        <v>1486.25</v>
      </c>
      <c r="L95" s="277">
        <v>85.909722222222229</v>
      </c>
      <c r="M95" s="276">
        <f t="shared" ref="M95:O95" si="66">AVERAGE(M83:M94)</f>
        <v>17.375</v>
      </c>
      <c r="N95" s="276">
        <f t="shared" si="66"/>
        <v>1284.9478688110721</v>
      </c>
      <c r="O95" s="277">
        <f t="shared" si="66"/>
        <v>74.391972287957941</v>
      </c>
      <c r="P95" s="278">
        <f>M95-J95</f>
        <v>0</v>
      </c>
      <c r="Q95" s="279">
        <f t="shared" ref="Q95:Q102" si="67">O95-L95</f>
        <v>-11.517749934264288</v>
      </c>
      <c r="R95" s="280">
        <f>O95/L95</f>
        <v>0.86593193836116267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1</v>
      </c>
      <c r="AF95" s="127">
        <f t="shared" si="61"/>
        <v>-201.30213118892789</v>
      </c>
      <c r="AG95" s="587">
        <f t="shared" si="62"/>
        <v>0.86455701854403511</v>
      </c>
      <c r="AH95" s="913"/>
    </row>
    <row r="96" spans="1:34" ht="19.2" customHeight="1">
      <c r="A96" s="923" t="s">
        <v>918</v>
      </c>
      <c r="B96" s="584" t="s">
        <v>242</v>
      </c>
      <c r="C96" s="155"/>
      <c r="D96" s="156" t="s">
        <v>173</v>
      </c>
      <c r="E96" s="89"/>
      <c r="F96" s="90">
        <v>69.260000000000005</v>
      </c>
      <c r="G96" s="91">
        <v>1691.95</v>
      </c>
      <c r="H96" s="92">
        <f t="shared" ref="H96:H105" si="68">F96*G96</f>
        <v>117184.45700000001</v>
      </c>
      <c r="I96" s="584"/>
      <c r="J96" s="94">
        <v>20</v>
      </c>
      <c r="K96" s="91">
        <v>1385</v>
      </c>
      <c r="L96" s="95">
        <v>69.25</v>
      </c>
      <c r="M96" s="595">
        <v>20</v>
      </c>
      <c r="N96" s="91">
        <f t="shared" ref="N96:N102" si="69">G96/W96*60</f>
        <v>1268.9625000000008</v>
      </c>
      <c r="O96" s="95">
        <f t="shared" ref="O96:O102" si="70">N96/M96</f>
        <v>63.44812500000004</v>
      </c>
      <c r="P96" s="97">
        <f t="shared" ref="P96:P102" si="71">M96-J96</f>
        <v>0</v>
      </c>
      <c r="Q96" s="98">
        <f t="shared" si="67"/>
        <v>-5.8018749999999599</v>
      </c>
      <c r="R96" s="586">
        <f t="shared" ref="R96:R102" si="72">O96/L96</f>
        <v>0.91621841155234718</v>
      </c>
      <c r="S96" s="912">
        <f>R108</f>
        <v>0.8898356241901213</v>
      </c>
      <c r="T96" s="101">
        <v>0.33333333333333331</v>
      </c>
      <c r="U96" s="101">
        <v>0.38888888888888884</v>
      </c>
      <c r="V96" s="582">
        <v>5</v>
      </c>
      <c r="W96" s="146">
        <f t="shared" ref="W96:W133" si="73">(U96-T96)*24*60</f>
        <v>79.999999999999957</v>
      </c>
      <c r="X96" s="154"/>
      <c r="Y96" s="154"/>
      <c r="Z96" s="105"/>
      <c r="AA96" s="105"/>
      <c r="AB96" s="897"/>
      <c r="AC96" s="897"/>
      <c r="AD96" s="582"/>
      <c r="AE96" s="582"/>
      <c r="AF96" s="105">
        <f t="shared" si="61"/>
        <v>-116.03749999999923</v>
      </c>
      <c r="AG96" s="583">
        <f t="shared" si="62"/>
        <v>0.91621841155234718</v>
      </c>
      <c r="AH96" s="896">
        <f>AG108</f>
        <v>0.88902334743468869</v>
      </c>
    </row>
    <row r="97" spans="1:34" s="290" customFormat="1" ht="19.2" customHeight="1">
      <c r="A97" s="923"/>
      <c r="B97" s="584" t="s">
        <v>238</v>
      </c>
      <c r="C97" s="281"/>
      <c r="D97" s="282" t="s">
        <v>175</v>
      </c>
      <c r="E97" s="109"/>
      <c r="F97" s="283">
        <v>29.113149847094796</v>
      </c>
      <c r="G97" s="284">
        <v>2375.34</v>
      </c>
      <c r="H97" s="285">
        <f t="shared" si="68"/>
        <v>69153.629357798156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1131.1142857142861</v>
      </c>
      <c r="O97" s="95">
        <f t="shared" si="70"/>
        <v>56.555714285714302</v>
      </c>
      <c r="P97" s="97">
        <f t="shared" si="71"/>
        <v>0</v>
      </c>
      <c r="Q97" s="98">
        <f t="shared" si="67"/>
        <v>-12.694285714285698</v>
      </c>
      <c r="R97" s="586">
        <f t="shared" si="72"/>
        <v>0.8166890149561632</v>
      </c>
      <c r="S97" s="912"/>
      <c r="T97" s="286">
        <v>0.40486111111111106</v>
      </c>
      <c r="U97" s="286">
        <v>0.49236111111111103</v>
      </c>
      <c r="V97" s="287">
        <v>23</v>
      </c>
      <c r="W97" s="146">
        <f t="shared" si="73"/>
        <v>125.99999999999996</v>
      </c>
      <c r="X97" s="104">
        <v>0.39305555555555555</v>
      </c>
      <c r="Y97" s="104">
        <v>0.40347222222222223</v>
      </c>
      <c r="Z97" s="105"/>
      <c r="AA97" s="105"/>
      <c r="AB97" s="897"/>
      <c r="AC97" s="897"/>
      <c r="AD97" s="287">
        <v>1</v>
      </c>
      <c r="AE97" s="287"/>
      <c r="AF97" s="288">
        <f t="shared" si="61"/>
        <v>-253.8857142857139</v>
      </c>
      <c r="AG97" s="289">
        <f t="shared" si="62"/>
        <v>0.8166890149561632</v>
      </c>
      <c r="AH97" s="896"/>
    </row>
    <row r="98" spans="1:34" s="293" customFormat="1" ht="19.2" customHeight="1">
      <c r="A98" s="923"/>
      <c r="B98" s="584" t="s">
        <v>239</v>
      </c>
      <c r="C98" s="108"/>
      <c r="D98" s="88" t="s">
        <v>174</v>
      </c>
      <c r="E98" s="138"/>
      <c r="F98" s="283">
        <v>68.88</v>
      </c>
      <c r="G98" s="107">
        <v>862</v>
      </c>
      <c r="H98" s="285">
        <f t="shared" si="68"/>
        <v>59374.559999999998</v>
      </c>
      <c r="I98" s="582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1292.9999999999995</v>
      </c>
      <c r="O98" s="95">
        <f t="shared" si="70"/>
        <v>76.05882352941174</v>
      </c>
      <c r="P98" s="97">
        <f t="shared" si="71"/>
        <v>0</v>
      </c>
      <c r="Q98" s="98">
        <f t="shared" si="67"/>
        <v>-8.6470588235294343</v>
      </c>
      <c r="R98" s="586">
        <f t="shared" si="72"/>
        <v>0.89791666666666636</v>
      </c>
      <c r="S98" s="912"/>
      <c r="T98" s="101">
        <v>0.53263888888888877</v>
      </c>
      <c r="U98" s="101">
        <v>0.56041666666666656</v>
      </c>
      <c r="V98" s="582">
        <v>5</v>
      </c>
      <c r="W98" s="146">
        <f t="shared" si="73"/>
        <v>40.000000000000014</v>
      </c>
      <c r="X98" s="291"/>
      <c r="Y98" s="291"/>
      <c r="Z98" s="292"/>
      <c r="AA98" s="292"/>
      <c r="AB98" s="897"/>
      <c r="AC98" s="897"/>
      <c r="AD98" s="582"/>
      <c r="AE98" s="582"/>
      <c r="AF98" s="288">
        <f t="shared" si="61"/>
        <v>-147.00000000000045</v>
      </c>
      <c r="AG98" s="583">
        <f t="shared" si="62"/>
        <v>0.89791666666666636</v>
      </c>
      <c r="AH98" s="896"/>
    </row>
    <row r="99" spans="1:34" ht="19.2" customHeight="1">
      <c r="A99" s="923"/>
      <c r="B99" s="584" t="s">
        <v>242</v>
      </c>
      <c r="C99" s="136"/>
      <c r="D99" s="137" t="s">
        <v>190</v>
      </c>
      <c r="E99" s="138"/>
      <c r="F99" s="283">
        <v>59.54</v>
      </c>
      <c r="G99" s="107">
        <v>1478</v>
      </c>
      <c r="H99" s="285">
        <f t="shared" si="68"/>
        <v>88000.12</v>
      </c>
      <c r="I99" s="582"/>
      <c r="J99" s="94">
        <v>18</v>
      </c>
      <c r="K99" s="91">
        <v>1385</v>
      </c>
      <c r="L99" s="95">
        <v>76.944444444444443</v>
      </c>
      <c r="M99" s="595">
        <v>18</v>
      </c>
      <c r="N99" s="91">
        <f t="shared" si="69"/>
        <v>1231.6666666666656</v>
      </c>
      <c r="O99" s="95">
        <f t="shared" si="70"/>
        <v>68.425925925925867</v>
      </c>
      <c r="P99" s="97">
        <f t="shared" si="71"/>
        <v>0</v>
      </c>
      <c r="Q99" s="98">
        <f t="shared" si="67"/>
        <v>-8.5185185185185759</v>
      </c>
      <c r="R99" s="586">
        <f t="shared" si="72"/>
        <v>0.88929001203369362</v>
      </c>
      <c r="S99" s="912"/>
      <c r="T99" s="101">
        <v>0.56527777777777766</v>
      </c>
      <c r="U99" s="101">
        <v>0.6152777777777777</v>
      </c>
      <c r="V99" s="582">
        <v>7</v>
      </c>
      <c r="W99" s="146">
        <f t="shared" si="73"/>
        <v>72.000000000000057</v>
      </c>
      <c r="X99" s="254"/>
      <c r="Y99" s="254"/>
      <c r="Z99" s="189"/>
      <c r="AA99" s="189"/>
      <c r="AB99" s="897"/>
      <c r="AC99" s="897"/>
      <c r="AD99" s="582"/>
      <c r="AE99" s="582"/>
      <c r="AF99" s="288">
        <f t="shared" si="61"/>
        <v>-153.33333333333439</v>
      </c>
      <c r="AG99" s="289">
        <f t="shared" si="62"/>
        <v>0.88929001203369362</v>
      </c>
      <c r="AH99" s="896"/>
    </row>
    <row r="100" spans="1:34" s="293" customFormat="1" ht="19.2" customHeight="1">
      <c r="A100" s="923"/>
      <c r="B100" s="584" t="s">
        <v>238</v>
      </c>
      <c r="C100" s="108"/>
      <c r="D100" s="88" t="s">
        <v>178</v>
      </c>
      <c r="E100" s="138"/>
      <c r="F100" s="283">
        <v>28.26</v>
      </c>
      <c r="G100" s="107">
        <v>1178</v>
      </c>
      <c r="H100" s="285">
        <f t="shared" si="68"/>
        <v>33290.28</v>
      </c>
      <c r="I100" s="582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1178.0000000000011</v>
      </c>
      <c r="O100" s="95">
        <f t="shared" si="70"/>
        <v>62.000000000000057</v>
      </c>
      <c r="P100" s="97">
        <f t="shared" si="71"/>
        <v>0</v>
      </c>
      <c r="Q100" s="98">
        <f t="shared" si="67"/>
        <v>-1.1578947368420458</v>
      </c>
      <c r="R100" s="586">
        <f t="shared" si="72"/>
        <v>0.98166666666666758</v>
      </c>
      <c r="S100" s="912"/>
      <c r="T100" s="286">
        <v>0.63055555555555542</v>
      </c>
      <c r="U100" s="286">
        <v>0.67222222222222205</v>
      </c>
      <c r="V100" s="287">
        <v>22</v>
      </c>
      <c r="W100" s="146">
        <f t="shared" si="73"/>
        <v>59.999999999999943</v>
      </c>
      <c r="X100" s="294">
        <v>0.61944444444444446</v>
      </c>
      <c r="Y100" s="294">
        <v>0.62986111111111109</v>
      </c>
      <c r="Z100" s="292"/>
      <c r="AA100" s="292"/>
      <c r="AB100" s="897"/>
      <c r="AC100" s="897"/>
      <c r="AD100" s="582"/>
      <c r="AE100" s="582"/>
      <c r="AF100" s="288">
        <f t="shared" si="61"/>
        <v>-21.999999999998863</v>
      </c>
      <c r="AG100" s="583">
        <f t="shared" si="62"/>
        <v>0.98166666666666758</v>
      </c>
      <c r="AH100" s="896"/>
    </row>
    <row r="101" spans="1:34" s="293" customFormat="1" ht="19.2" customHeight="1">
      <c r="A101" s="923"/>
      <c r="B101" s="584" t="s">
        <v>238</v>
      </c>
      <c r="C101" s="108"/>
      <c r="D101" s="137" t="s">
        <v>175</v>
      </c>
      <c r="E101" s="138"/>
      <c r="F101" s="283">
        <v>29.113149847094796</v>
      </c>
      <c r="G101" s="107">
        <v>1223.6600000000001</v>
      </c>
      <c r="H101" s="285">
        <f t="shared" si="68"/>
        <v>35624.596941896023</v>
      </c>
      <c r="I101" s="582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1129.5323076923089</v>
      </c>
      <c r="O101" s="95">
        <f t="shared" si="70"/>
        <v>56.476615384615442</v>
      </c>
      <c r="P101" s="97">
        <f t="shared" si="71"/>
        <v>0</v>
      </c>
      <c r="Q101" s="98">
        <f t="shared" si="67"/>
        <v>-12.773384615384558</v>
      </c>
      <c r="R101" s="586">
        <f t="shared" si="72"/>
        <v>0.81554679255762375</v>
      </c>
      <c r="S101" s="912"/>
      <c r="T101" s="286">
        <v>0.67708333333333315</v>
      </c>
      <c r="U101" s="101">
        <v>0.72222222222222199</v>
      </c>
      <c r="V101" s="287">
        <v>7</v>
      </c>
      <c r="W101" s="146">
        <f t="shared" si="73"/>
        <v>64.999999999999929</v>
      </c>
      <c r="X101" s="295"/>
      <c r="Y101" s="295"/>
      <c r="Z101" s="292"/>
      <c r="AA101" s="292"/>
      <c r="AB101" s="897"/>
      <c r="AC101" s="897"/>
      <c r="AD101" s="582"/>
      <c r="AE101" s="582"/>
      <c r="AF101" s="288">
        <f t="shared" si="61"/>
        <v>-255.4676923076911</v>
      </c>
      <c r="AG101" s="289">
        <f t="shared" si="62"/>
        <v>0.81554679255762375</v>
      </c>
      <c r="AH101" s="896"/>
    </row>
    <row r="102" spans="1:34" s="293" customFormat="1" ht="19.2" customHeight="1">
      <c r="A102" s="923"/>
      <c r="B102" s="584" t="s">
        <v>242</v>
      </c>
      <c r="C102" s="249"/>
      <c r="D102" s="137" t="s">
        <v>173</v>
      </c>
      <c r="E102" s="251"/>
      <c r="F102" s="283">
        <v>69.260000000000005</v>
      </c>
      <c r="G102" s="107">
        <v>911.05</v>
      </c>
      <c r="H102" s="285">
        <f t="shared" si="68"/>
        <v>63099.323000000004</v>
      </c>
      <c r="I102" s="58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1271.2325581395346</v>
      </c>
      <c r="O102" s="95">
        <f t="shared" si="70"/>
        <v>63.561627906976732</v>
      </c>
      <c r="P102" s="97">
        <f t="shared" si="71"/>
        <v>0</v>
      </c>
      <c r="Q102" s="98">
        <f t="shared" si="67"/>
        <v>-5.6883720930232684</v>
      </c>
      <c r="R102" s="586">
        <f t="shared" si="72"/>
        <v>0.91785744270002501</v>
      </c>
      <c r="S102" s="912"/>
      <c r="T102" s="286">
        <v>0.72638888888888864</v>
      </c>
      <c r="U102" s="286">
        <v>0.75624999999999976</v>
      </c>
      <c r="V102" s="287">
        <v>6</v>
      </c>
      <c r="W102" s="146">
        <f t="shared" si="73"/>
        <v>43.000000000000007</v>
      </c>
      <c r="X102" s="295"/>
      <c r="Y102" s="295"/>
      <c r="Z102" s="292"/>
      <c r="AA102" s="292"/>
      <c r="AB102" s="897"/>
      <c r="AC102" s="897"/>
      <c r="AD102" s="582">
        <v>1</v>
      </c>
      <c r="AE102" s="582"/>
      <c r="AF102" s="288">
        <f t="shared" si="61"/>
        <v>-113.7674418604654</v>
      </c>
      <c r="AG102" s="583">
        <f t="shared" si="62"/>
        <v>0.91785744270002501</v>
      </c>
      <c r="AH102" s="896"/>
    </row>
    <row r="103" spans="1:34" s="293" customFormat="1" ht="19.2" customHeight="1">
      <c r="A103" s="923"/>
      <c r="B103" s="584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86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582"/>
      <c r="AE103" s="582"/>
      <c r="AF103" s="105">
        <f t="shared" si="61"/>
        <v>0</v>
      </c>
      <c r="AG103" s="583" t="e">
        <f t="shared" si="62"/>
        <v>#DIV/0!</v>
      </c>
      <c r="AH103" s="896"/>
    </row>
    <row r="104" spans="1:34" s="293" customFormat="1" ht="19.2" customHeight="1">
      <c r="A104" s="923"/>
      <c r="B104" s="58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86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582"/>
      <c r="AE104" s="582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58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86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582"/>
      <c r="AE105" s="582"/>
      <c r="AF105" s="105">
        <f t="shared" si="61"/>
        <v>0</v>
      </c>
      <c r="AG105" s="583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86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582"/>
      <c r="AE106" s="582"/>
      <c r="AF106" s="105">
        <f t="shared" si="61"/>
        <v>0</v>
      </c>
      <c r="AG106" s="583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83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582"/>
      <c r="AE107" s="582"/>
      <c r="AF107" s="292"/>
      <c r="AG107" s="583"/>
      <c r="AH107" s="896"/>
    </row>
    <row r="108" spans="1:34" ht="19.2" customHeight="1">
      <c r="A108" s="923"/>
      <c r="B108" s="170">
        <v>0</v>
      </c>
      <c r="C108" s="160" t="s">
        <v>919</v>
      </c>
      <c r="D108" s="893" t="s">
        <v>904</v>
      </c>
      <c r="E108" s="893"/>
      <c r="F108" s="301"/>
      <c r="G108" s="126"/>
      <c r="H108" s="162"/>
      <c r="I108" s="163"/>
      <c r="J108" s="126">
        <v>19.142857142857142</v>
      </c>
      <c r="K108" s="126">
        <v>1366.4285714285713</v>
      </c>
      <c r="L108" s="164">
        <v>71.686888790603959</v>
      </c>
      <c r="M108" s="126">
        <f t="shared" ref="M108:O108" si="74">AVERAGE(M96:M107)</f>
        <v>19.142857142857142</v>
      </c>
      <c r="N108" s="126">
        <f t="shared" si="74"/>
        <v>1214.7869026018282</v>
      </c>
      <c r="O108" s="164">
        <f t="shared" si="74"/>
        <v>63.789547433234887</v>
      </c>
      <c r="P108" s="105">
        <f t="shared" ref="P108:P117" si="75">M108-J108</f>
        <v>0</v>
      </c>
      <c r="Q108" s="143">
        <f t="shared" ref="Q108:Q117" si="76">O108-L108</f>
        <v>-7.8973413573690721</v>
      </c>
      <c r="R108" s="165">
        <f t="shared" ref="R108:R117" si="77">O108/L108</f>
        <v>0.8898356241901213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2</v>
      </c>
      <c r="AE108" s="167">
        <f>SUM(AE96:AE107)</f>
        <v>0</v>
      </c>
      <c r="AF108" s="105">
        <f t="shared" si="61"/>
        <v>-151.64166882674317</v>
      </c>
      <c r="AG108" s="583">
        <f t="shared" si="62"/>
        <v>0.88902334743468869</v>
      </c>
      <c r="AH108" s="896"/>
    </row>
    <row r="109" spans="1:34" ht="19.2" customHeight="1">
      <c r="A109" s="914" t="s">
        <v>920</v>
      </c>
      <c r="B109" s="584" t="s">
        <v>240</v>
      </c>
      <c r="C109" s="590"/>
      <c r="D109" s="302" t="s">
        <v>182</v>
      </c>
      <c r="E109" s="89"/>
      <c r="F109" s="90">
        <v>29.965493443754308</v>
      </c>
      <c r="G109" s="91">
        <v>1976</v>
      </c>
      <c r="H109" s="92">
        <f t="shared" ref="H109:H119" si="78">F109*G109</f>
        <v>59211.815044858515</v>
      </c>
      <c r="I109" s="584"/>
      <c r="J109" s="94">
        <v>18</v>
      </c>
      <c r="K109" s="91">
        <v>1200</v>
      </c>
      <c r="L109" s="95">
        <v>66.666666666666671</v>
      </c>
      <c r="M109" s="595">
        <v>18</v>
      </c>
      <c r="N109" s="91">
        <f t="shared" ref="N109:N117" si="79">G109/W109*60</f>
        <v>1097.7777777777783</v>
      </c>
      <c r="O109" s="95">
        <f t="shared" ref="O109:O117" si="80">N109/M109</f>
        <v>60.98765432098768</v>
      </c>
      <c r="P109" s="97">
        <f t="shared" si="75"/>
        <v>0</v>
      </c>
      <c r="Q109" s="98">
        <f t="shared" si="76"/>
        <v>-5.6790123456789914</v>
      </c>
      <c r="R109" s="586">
        <f t="shared" si="77"/>
        <v>0.91481481481481508</v>
      </c>
      <c r="S109" s="917">
        <f>R121</f>
        <v>0.92610968692799045</v>
      </c>
      <c r="T109" s="303">
        <v>0.5</v>
      </c>
      <c r="U109" s="303">
        <v>0.57499999999999996</v>
      </c>
      <c r="V109" s="304">
        <v>5</v>
      </c>
      <c r="W109" s="594">
        <f t="shared" si="73"/>
        <v>107.99999999999994</v>
      </c>
      <c r="X109" s="104"/>
      <c r="Y109" s="104"/>
      <c r="Z109" s="105"/>
      <c r="AA109" s="105"/>
      <c r="AB109" s="897"/>
      <c r="AC109" s="897"/>
      <c r="AD109" s="582"/>
      <c r="AE109" s="582"/>
      <c r="AF109" s="97">
        <f t="shared" si="61"/>
        <v>-102.22222222222172</v>
      </c>
      <c r="AG109" s="190">
        <f t="shared" si="62"/>
        <v>0.91481481481481519</v>
      </c>
      <c r="AH109" s="896">
        <f>AG121</f>
        <v>0.92150720600971403</v>
      </c>
    </row>
    <row r="110" spans="1:34" ht="19.2" customHeight="1">
      <c r="A110" s="915"/>
      <c r="B110" s="584" t="s">
        <v>241</v>
      </c>
      <c r="C110" s="249"/>
      <c r="D110" s="88" t="s">
        <v>183</v>
      </c>
      <c r="E110" s="251"/>
      <c r="F110" s="90">
        <v>56.43</v>
      </c>
      <c r="G110" s="248">
        <v>893</v>
      </c>
      <c r="H110" s="92">
        <f t="shared" si="78"/>
        <v>50391.99</v>
      </c>
      <c r="I110" s="584"/>
      <c r="J110" s="94">
        <v>21</v>
      </c>
      <c r="K110" s="91">
        <v>1385</v>
      </c>
      <c r="L110" s="95">
        <v>65.952380952380949</v>
      </c>
      <c r="M110" s="595">
        <v>21</v>
      </c>
      <c r="N110" s="91">
        <f t="shared" si="79"/>
        <v>1190.6666666666667</v>
      </c>
      <c r="O110" s="95">
        <f t="shared" si="80"/>
        <v>56.698412698412703</v>
      </c>
      <c r="P110" s="97">
        <f t="shared" si="75"/>
        <v>0</v>
      </c>
      <c r="Q110" s="98">
        <f t="shared" si="76"/>
        <v>-9.253968253968246</v>
      </c>
      <c r="R110" s="586">
        <f t="shared" si="77"/>
        <v>0.85968712394705182</v>
      </c>
      <c r="S110" s="903"/>
      <c r="T110" s="303">
        <v>0.57986111111111105</v>
      </c>
      <c r="U110" s="303">
        <v>0.61111111111111105</v>
      </c>
      <c r="V110" s="304">
        <v>7</v>
      </c>
      <c r="W110" s="594">
        <f t="shared" si="73"/>
        <v>45</v>
      </c>
      <c r="X110" s="265"/>
      <c r="Y110" s="265"/>
      <c r="Z110" s="105"/>
      <c r="AA110" s="105"/>
      <c r="AB110" s="897"/>
      <c r="AC110" s="897"/>
      <c r="AD110" s="582"/>
      <c r="AE110" s="582"/>
      <c r="AF110" s="97">
        <f t="shared" si="61"/>
        <v>-194.33333333333326</v>
      </c>
      <c r="AG110" s="190">
        <f t="shared" si="62"/>
        <v>0.85968712394705182</v>
      </c>
      <c r="AH110" s="896"/>
    </row>
    <row r="111" spans="1:34" ht="19.2" customHeight="1">
      <c r="A111" s="915"/>
      <c r="B111" s="584" t="s">
        <v>240</v>
      </c>
      <c r="C111" s="249"/>
      <c r="D111" s="250" t="s">
        <v>143</v>
      </c>
      <c r="E111" s="251"/>
      <c r="F111" s="90">
        <v>34.229999999999997</v>
      </c>
      <c r="G111" s="107">
        <v>1172.0999999999999</v>
      </c>
      <c r="H111" s="92">
        <f t="shared" si="78"/>
        <v>40120.982999999993</v>
      </c>
      <c r="I111" s="58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2131.0909090909058</v>
      </c>
      <c r="O111" s="95">
        <f t="shared" si="80"/>
        <v>163.93006993006969</v>
      </c>
      <c r="P111" s="97">
        <f t="shared" si="75"/>
        <v>0</v>
      </c>
      <c r="Q111" s="98">
        <f t="shared" si="76"/>
        <v>-9.146853146853374</v>
      </c>
      <c r="R111" s="586">
        <f t="shared" si="77"/>
        <v>0.94715151515151386</v>
      </c>
      <c r="S111" s="903"/>
      <c r="T111" s="303">
        <v>0.62638888888888877</v>
      </c>
      <c r="U111" s="303">
        <v>0.64930555555555547</v>
      </c>
      <c r="V111" s="304">
        <v>22</v>
      </c>
      <c r="W111" s="594">
        <f t="shared" si="73"/>
        <v>33.000000000000043</v>
      </c>
      <c r="X111" s="104">
        <v>0.61527777777777781</v>
      </c>
      <c r="Y111" s="104">
        <v>0.625</v>
      </c>
      <c r="Z111" s="105"/>
      <c r="AA111" s="105"/>
      <c r="AB111" s="897"/>
      <c r="AC111" s="897"/>
      <c r="AD111" s="582"/>
      <c r="AE111" s="582"/>
      <c r="AF111" s="97">
        <f t="shared" si="61"/>
        <v>-118.90909090909418</v>
      </c>
      <c r="AG111" s="190">
        <f t="shared" si="62"/>
        <v>0.94715151515151375</v>
      </c>
      <c r="AH111" s="896"/>
    </row>
    <row r="112" spans="1:34" ht="19.2" customHeight="1">
      <c r="A112" s="915"/>
      <c r="B112" s="584" t="s">
        <v>240</v>
      </c>
      <c r="C112" s="249"/>
      <c r="D112" s="250" t="s">
        <v>144</v>
      </c>
      <c r="E112" s="138"/>
      <c r="F112" s="90">
        <v>35.83</v>
      </c>
      <c r="G112" s="107">
        <v>1783.8</v>
      </c>
      <c r="H112" s="92">
        <f t="shared" si="78"/>
        <v>63913.553999999996</v>
      </c>
      <c r="I112" s="582"/>
      <c r="J112" s="94">
        <v>11</v>
      </c>
      <c r="K112" s="91">
        <v>2250</v>
      </c>
      <c r="L112" s="95">
        <v>204.54545454545453</v>
      </c>
      <c r="M112" s="595">
        <v>11</v>
      </c>
      <c r="N112" s="91">
        <f t="shared" si="79"/>
        <v>2140.5600000000004</v>
      </c>
      <c r="O112" s="95">
        <f t="shared" si="80"/>
        <v>194.59636363636366</v>
      </c>
      <c r="P112" s="97">
        <f t="shared" si="75"/>
        <v>0</v>
      </c>
      <c r="Q112" s="98">
        <f t="shared" si="76"/>
        <v>-9.9490909090908701</v>
      </c>
      <c r="R112" s="586">
        <f t="shared" si="77"/>
        <v>0.95136000000000021</v>
      </c>
      <c r="S112" s="903"/>
      <c r="T112" s="303">
        <v>0.65347222222222212</v>
      </c>
      <c r="U112" s="303">
        <v>0.68819444444444433</v>
      </c>
      <c r="V112" s="304">
        <v>6</v>
      </c>
      <c r="W112" s="594">
        <f t="shared" si="73"/>
        <v>49.999999999999986</v>
      </c>
      <c r="X112" s="291"/>
      <c r="Y112" s="291"/>
      <c r="Z112" s="105"/>
      <c r="AA112" s="105"/>
      <c r="AB112" s="897"/>
      <c r="AC112" s="897"/>
      <c r="AD112" s="582"/>
      <c r="AE112" s="582">
        <v>1</v>
      </c>
      <c r="AF112" s="97">
        <f t="shared" si="61"/>
        <v>-109.4399999999996</v>
      </c>
      <c r="AG112" s="190">
        <f t="shared" si="62"/>
        <v>0.95136000000000021</v>
      </c>
      <c r="AH112" s="896"/>
    </row>
    <row r="113" spans="1:34" s="293" customFormat="1" ht="19.2" customHeight="1">
      <c r="A113" s="915"/>
      <c r="B113" s="584" t="s">
        <v>241</v>
      </c>
      <c r="C113" s="249"/>
      <c r="D113" s="250" t="s">
        <v>184</v>
      </c>
      <c r="E113" s="138"/>
      <c r="F113" s="90">
        <v>55.56</v>
      </c>
      <c r="G113" s="107">
        <v>1304</v>
      </c>
      <c r="H113" s="92">
        <f t="shared" si="78"/>
        <v>72450.240000000005</v>
      </c>
      <c r="I113" s="582"/>
      <c r="J113" s="94">
        <v>16</v>
      </c>
      <c r="K113" s="91">
        <v>1440</v>
      </c>
      <c r="L113" s="95">
        <v>90</v>
      </c>
      <c r="M113" s="592">
        <v>16</v>
      </c>
      <c r="N113" s="91">
        <f t="shared" si="79"/>
        <v>1348.9655172413804</v>
      </c>
      <c r="O113" s="95">
        <f t="shared" si="80"/>
        <v>84.310344827586277</v>
      </c>
      <c r="P113" s="97">
        <f t="shared" si="75"/>
        <v>0</v>
      </c>
      <c r="Q113" s="98">
        <f t="shared" si="76"/>
        <v>-5.6896551724137225</v>
      </c>
      <c r="R113" s="586">
        <f t="shared" si="77"/>
        <v>0.9367816091954031</v>
      </c>
      <c r="S113" s="903"/>
      <c r="T113" s="303">
        <v>0.72847222222222208</v>
      </c>
      <c r="U113" s="303">
        <v>0.76874999999999982</v>
      </c>
      <c r="V113" s="304">
        <v>5</v>
      </c>
      <c r="W113" s="594">
        <f t="shared" si="73"/>
        <v>57.999999999999957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-91.034482758619561</v>
      </c>
      <c r="AG113" s="190">
        <f t="shared" si="62"/>
        <v>0.9367816091954031</v>
      </c>
      <c r="AH113" s="896"/>
    </row>
    <row r="114" spans="1:34" s="293" customFormat="1" ht="19.2" customHeight="1">
      <c r="A114" s="915"/>
      <c r="B114" s="584" t="s">
        <v>241</v>
      </c>
      <c r="C114" s="249"/>
      <c r="D114" s="137" t="s">
        <v>185</v>
      </c>
      <c r="E114" s="89"/>
      <c r="F114" s="90">
        <v>58.17</v>
      </c>
      <c r="G114" s="91">
        <v>1514</v>
      </c>
      <c r="H114" s="92">
        <f t="shared" si="78"/>
        <v>88069.38</v>
      </c>
      <c r="I114" s="582"/>
      <c r="J114" s="94">
        <v>14</v>
      </c>
      <c r="K114" s="91">
        <v>1440</v>
      </c>
      <c r="L114" s="95">
        <v>102.85714285714286</v>
      </c>
      <c r="M114" s="592">
        <v>14</v>
      </c>
      <c r="N114" s="91">
        <f t="shared" si="79"/>
        <v>1335.8823529411748</v>
      </c>
      <c r="O114" s="95">
        <f t="shared" si="80"/>
        <v>95.420168067226768</v>
      </c>
      <c r="P114" s="97">
        <f t="shared" si="75"/>
        <v>0</v>
      </c>
      <c r="Q114" s="98">
        <f t="shared" si="76"/>
        <v>-7.4369747899160927</v>
      </c>
      <c r="R114" s="586">
        <f t="shared" si="77"/>
        <v>0.92769607843137136</v>
      </c>
      <c r="S114" s="903"/>
      <c r="T114" s="303">
        <v>0.77291666666666647</v>
      </c>
      <c r="U114" s="303">
        <v>0.82013888888888875</v>
      </c>
      <c r="V114" s="304">
        <v>6</v>
      </c>
      <c r="W114" s="594">
        <f t="shared" si="73"/>
        <v>68.000000000000085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-104.11764705882524</v>
      </c>
      <c r="AG114" s="190">
        <f t="shared" si="62"/>
        <v>0.92769607843137136</v>
      </c>
      <c r="AH114" s="896"/>
    </row>
    <row r="115" spans="1:34" s="293" customFormat="1" ht="19.2" customHeight="1">
      <c r="A115" s="915"/>
      <c r="B115" s="584" t="s">
        <v>241</v>
      </c>
      <c r="C115" s="249"/>
      <c r="D115" s="137" t="s">
        <v>186</v>
      </c>
      <c r="E115" s="138"/>
      <c r="F115" s="90">
        <v>54.09</v>
      </c>
      <c r="G115" s="306">
        <v>1318</v>
      </c>
      <c r="H115" s="92">
        <f t="shared" si="78"/>
        <v>71290.62000000001</v>
      </c>
      <c r="I115" s="582"/>
      <c r="J115" s="94">
        <v>14</v>
      </c>
      <c r="K115" s="91">
        <v>1440</v>
      </c>
      <c r="L115" s="95">
        <v>102.85714285714286</v>
      </c>
      <c r="M115" s="592">
        <v>14</v>
      </c>
      <c r="N115" s="91">
        <f t="shared" si="79"/>
        <v>1363.44827586207</v>
      </c>
      <c r="O115" s="95">
        <f t="shared" si="80"/>
        <v>97.389162561576427</v>
      </c>
      <c r="P115" s="97">
        <f t="shared" si="75"/>
        <v>0</v>
      </c>
      <c r="Q115" s="98">
        <f t="shared" si="76"/>
        <v>-5.4679802955664343</v>
      </c>
      <c r="R115" s="586">
        <f t="shared" si="77"/>
        <v>0.94683908045977083</v>
      </c>
      <c r="S115" s="903"/>
      <c r="T115" s="303">
        <v>0.8243055555555554</v>
      </c>
      <c r="U115" s="303">
        <v>0.86458333333333315</v>
      </c>
      <c r="V115" s="304">
        <v>6</v>
      </c>
      <c r="W115" s="594">
        <f t="shared" si="73"/>
        <v>57.999999999999957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-76.551724137930023</v>
      </c>
      <c r="AG115" s="190">
        <f t="shared" si="62"/>
        <v>0.94683908045977083</v>
      </c>
      <c r="AH115" s="896"/>
    </row>
    <row r="116" spans="1:34" s="293" customFormat="1" ht="19.2" customHeight="1">
      <c r="A116" s="915"/>
      <c r="B116" s="584" t="s">
        <v>241</v>
      </c>
      <c r="C116" s="108"/>
      <c r="D116" s="137" t="s">
        <v>187</v>
      </c>
      <c r="E116" s="138"/>
      <c r="F116" s="90">
        <v>56.43</v>
      </c>
      <c r="G116" s="306">
        <v>1178</v>
      </c>
      <c r="H116" s="92">
        <f t="shared" si="78"/>
        <v>66474.539999999994</v>
      </c>
      <c r="I116" s="582"/>
      <c r="J116" s="94">
        <v>16</v>
      </c>
      <c r="K116" s="91">
        <v>1500</v>
      </c>
      <c r="L116" s="95">
        <v>93.75</v>
      </c>
      <c r="M116" s="592">
        <v>16</v>
      </c>
      <c r="N116" s="91">
        <f t="shared" si="79"/>
        <v>1285.0909090909099</v>
      </c>
      <c r="O116" s="95">
        <f t="shared" si="80"/>
        <v>80.31818181818187</v>
      </c>
      <c r="P116" s="97">
        <f t="shared" si="75"/>
        <v>0</v>
      </c>
      <c r="Q116" s="98">
        <f t="shared" si="76"/>
        <v>-13.43181818181813</v>
      </c>
      <c r="R116" s="586">
        <f t="shared" si="77"/>
        <v>0.85672727272727323</v>
      </c>
      <c r="S116" s="903"/>
      <c r="T116" s="303">
        <v>0.87986111111111087</v>
      </c>
      <c r="U116" s="303">
        <v>0.91805555555555529</v>
      </c>
      <c r="V116" s="304">
        <v>22</v>
      </c>
      <c r="W116" s="594">
        <f t="shared" si="73"/>
        <v>54.999999999999964</v>
      </c>
      <c r="X116" s="291">
        <v>0.86944444444444446</v>
      </c>
      <c r="Y116" s="291">
        <v>0.87916666666666676</v>
      </c>
      <c r="Z116" s="292"/>
      <c r="AA116" s="292"/>
      <c r="AB116" s="897"/>
      <c r="AC116" s="897"/>
      <c r="AD116" s="296"/>
      <c r="AE116" s="296"/>
      <c r="AF116" s="97">
        <f t="shared" si="61"/>
        <v>-214.90909090909008</v>
      </c>
      <c r="AG116" s="190">
        <f t="shared" si="62"/>
        <v>0.85672727272727323</v>
      </c>
      <c r="AH116" s="896"/>
    </row>
    <row r="117" spans="1:34" s="293" customFormat="1" ht="19.2" customHeight="1">
      <c r="A117" s="915"/>
      <c r="B117" s="584" t="s">
        <v>241</v>
      </c>
      <c r="C117" s="108"/>
      <c r="D117" s="137" t="s">
        <v>213</v>
      </c>
      <c r="E117" s="138"/>
      <c r="F117" s="90">
        <v>54.09</v>
      </c>
      <c r="G117" s="306">
        <v>1436</v>
      </c>
      <c r="H117" s="92">
        <f t="shared" si="78"/>
        <v>77673.240000000005</v>
      </c>
      <c r="I117" s="582"/>
      <c r="J117" s="94">
        <v>19</v>
      </c>
      <c r="K117" s="91">
        <v>1440</v>
      </c>
      <c r="L117" s="95">
        <v>75.78947368421052</v>
      </c>
      <c r="M117" s="592">
        <v>19</v>
      </c>
      <c r="N117" s="91">
        <f t="shared" si="79"/>
        <v>1325.538461538463</v>
      </c>
      <c r="O117" s="95">
        <f t="shared" si="80"/>
        <v>69.765182186234895</v>
      </c>
      <c r="P117" s="97">
        <f t="shared" si="75"/>
        <v>0</v>
      </c>
      <c r="Q117" s="98">
        <f t="shared" si="76"/>
        <v>-6.024291497975625</v>
      </c>
      <c r="R117" s="586">
        <f t="shared" si="77"/>
        <v>0.92051282051282157</v>
      </c>
      <c r="S117" s="903"/>
      <c r="T117" s="303">
        <v>0.92291666666666639</v>
      </c>
      <c r="U117" s="303">
        <v>0.96805555555555522</v>
      </c>
      <c r="V117" s="304">
        <v>7</v>
      </c>
      <c r="W117" s="594">
        <f t="shared" si="73"/>
        <v>64.999999999999929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-114.46153846153697</v>
      </c>
      <c r="AG117" s="190">
        <f t="shared" si="62"/>
        <v>0.92051282051282157</v>
      </c>
      <c r="AH117" s="896"/>
    </row>
    <row r="118" spans="1:34" s="293" customFormat="1" ht="19.2" customHeight="1">
      <c r="A118" s="915"/>
      <c r="B118" s="58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2"/>
      <c r="J118" s="94"/>
      <c r="K118" s="91"/>
      <c r="L118" s="95"/>
      <c r="M118" s="592"/>
      <c r="N118" s="91"/>
      <c r="O118" s="95"/>
      <c r="P118" s="97"/>
      <c r="Q118" s="98"/>
      <c r="R118" s="586"/>
      <c r="S118" s="903"/>
      <c r="T118" s="303"/>
      <c r="U118" s="303"/>
      <c r="V118" s="304"/>
      <c r="W118" s="594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58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2"/>
      <c r="J119" s="94"/>
      <c r="K119" s="91"/>
      <c r="L119" s="95"/>
      <c r="M119" s="592"/>
      <c r="N119" s="91"/>
      <c r="O119" s="95"/>
      <c r="P119" s="97"/>
      <c r="Q119" s="98"/>
      <c r="R119" s="586"/>
      <c r="S119" s="903"/>
      <c r="T119" s="303"/>
      <c r="U119" s="303"/>
      <c r="V119" s="304"/>
      <c r="W119" s="594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58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2"/>
      <c r="J120" s="252"/>
      <c r="K120" s="308"/>
      <c r="L120" s="95"/>
      <c r="M120" s="592"/>
      <c r="N120" s="253"/>
      <c r="O120" s="300"/>
      <c r="P120" s="231"/>
      <c r="Q120" s="98"/>
      <c r="R120" s="586"/>
      <c r="S120" s="903"/>
      <c r="T120" s="303"/>
      <c r="U120" s="303"/>
      <c r="V120" s="304"/>
      <c r="W120" s="594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921</v>
      </c>
      <c r="D121" s="309" t="s">
        <v>904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1468.7800966899276</v>
      </c>
      <c r="O121" s="277">
        <f t="shared" si="81"/>
        <v>100.37950444962667</v>
      </c>
      <c r="P121" s="97">
        <f t="shared" ref="P121:P129" si="82">M121-J121</f>
        <v>0</v>
      </c>
      <c r="Q121" s="98">
        <f t="shared" ref="Q121:Q129" si="83">O121-L121</f>
        <v>-8.0088493992535064</v>
      </c>
      <c r="R121" s="245">
        <f t="shared" ref="R121:R129" si="84">O121/L121</f>
        <v>0.92610968692799045</v>
      </c>
      <c r="S121" s="911"/>
      <c r="T121" s="232"/>
      <c r="U121" s="232"/>
      <c r="V121" s="91"/>
      <c r="W121" s="59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1</v>
      </c>
      <c r="AF121" s="97">
        <f>N121-K121</f>
        <v>-125.10879219896128</v>
      </c>
      <c r="AG121" s="190">
        <f>N121/K121</f>
        <v>0.92150720600971403</v>
      </c>
      <c r="AH121" s="896"/>
    </row>
    <row r="122" spans="1:34" ht="19.2" customHeight="1">
      <c r="A122" s="918" t="s">
        <v>922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2151</v>
      </c>
      <c r="H122" s="92">
        <f t="shared" ref="H122:H132" si="85">F122*G122</f>
        <v>126199.17</v>
      </c>
      <c r="I122" s="584"/>
      <c r="J122" s="94">
        <v>19</v>
      </c>
      <c r="K122" s="91">
        <v>1440</v>
      </c>
      <c r="L122" s="95">
        <v>75.78947368421052</v>
      </c>
      <c r="M122" s="595">
        <v>19</v>
      </c>
      <c r="N122" s="248">
        <f t="shared" ref="N122:N129" si="86">G122/W122*60</f>
        <v>1344.3750000000005</v>
      </c>
      <c r="O122" s="314">
        <f t="shared" ref="O122:O129" si="87">N122/M122</f>
        <v>70.756578947368439</v>
      </c>
      <c r="P122" s="168">
        <f t="shared" si="82"/>
        <v>0</v>
      </c>
      <c r="Q122" s="256">
        <f t="shared" si="83"/>
        <v>-5.0328947368420813</v>
      </c>
      <c r="R122" s="169">
        <f t="shared" si="84"/>
        <v>0.93359375000000033</v>
      </c>
      <c r="S122" s="912">
        <f>R134</f>
        <v>0.88116933807101361</v>
      </c>
      <c r="T122" s="232">
        <v>0.5</v>
      </c>
      <c r="U122" s="232">
        <v>0.56666666666666665</v>
      </c>
      <c r="V122" s="304">
        <v>5</v>
      </c>
      <c r="W122" s="594">
        <f t="shared" si="73"/>
        <v>95.999999999999972</v>
      </c>
      <c r="X122" s="104"/>
      <c r="Y122" s="104"/>
      <c r="Z122" s="105"/>
      <c r="AA122" s="105"/>
      <c r="AB122" s="897"/>
      <c r="AC122" s="897"/>
      <c r="AD122" s="582"/>
      <c r="AE122" s="582"/>
      <c r="AF122" s="97">
        <f t="shared" si="61"/>
        <v>-95.624999999999545</v>
      </c>
      <c r="AG122" s="586">
        <f t="shared" si="62"/>
        <v>0.93359375000000033</v>
      </c>
      <c r="AH122" s="911">
        <f>AG134</f>
        <v>0.88195510277654388</v>
      </c>
    </row>
    <row r="123" spans="1:34" ht="19.2" customHeight="1">
      <c r="A123" s="918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2245</v>
      </c>
      <c r="H123" s="92">
        <f t="shared" si="85"/>
        <v>133622.39999999999</v>
      </c>
      <c r="I123" s="582"/>
      <c r="J123" s="94">
        <v>21</v>
      </c>
      <c r="K123" s="91">
        <v>1385</v>
      </c>
      <c r="L123" s="95">
        <v>65.952380952380949</v>
      </c>
      <c r="M123" s="592">
        <v>21</v>
      </c>
      <c r="N123" s="107">
        <f t="shared" si="86"/>
        <v>1270.7547169811328</v>
      </c>
      <c r="O123" s="142">
        <f t="shared" si="87"/>
        <v>60.512129380053942</v>
      </c>
      <c r="P123" s="105">
        <f t="shared" si="82"/>
        <v>0</v>
      </c>
      <c r="Q123" s="143">
        <f t="shared" si="83"/>
        <v>-5.4402515723270071</v>
      </c>
      <c r="R123" s="583">
        <f t="shared" si="84"/>
        <v>0.91751243103330893</v>
      </c>
      <c r="S123" s="912"/>
      <c r="T123" s="232">
        <v>0.5708333333333333</v>
      </c>
      <c r="U123" s="232">
        <v>0.64444444444444438</v>
      </c>
      <c r="V123" s="304">
        <v>6</v>
      </c>
      <c r="W123" s="594">
        <f t="shared" si="73"/>
        <v>105.99999999999994</v>
      </c>
      <c r="X123" s="104"/>
      <c r="Y123" s="104"/>
      <c r="Z123" s="105"/>
      <c r="AA123" s="105"/>
      <c r="AB123" s="897"/>
      <c r="AC123" s="897"/>
      <c r="AD123" s="582"/>
      <c r="AE123" s="582"/>
      <c r="AF123" s="97">
        <f t="shared" si="61"/>
        <v>-114.24528301886721</v>
      </c>
      <c r="AG123" s="586">
        <f t="shared" si="62"/>
        <v>0.91751243103330882</v>
      </c>
      <c r="AH123" s="912"/>
    </row>
    <row r="124" spans="1:34" ht="19.2" customHeight="1">
      <c r="A124" s="918"/>
      <c r="B124" s="199" t="s">
        <v>242</v>
      </c>
      <c r="C124" s="249"/>
      <c r="D124" s="250" t="s">
        <v>163</v>
      </c>
      <c r="E124" s="251"/>
      <c r="F124" s="90">
        <v>53.36</v>
      </c>
      <c r="G124" s="248">
        <v>1306.8000000000002</v>
      </c>
      <c r="H124" s="92">
        <f t="shared" si="85"/>
        <v>69730.848000000013</v>
      </c>
      <c r="I124" s="315">
        <v>1</v>
      </c>
      <c r="J124" s="94">
        <v>19</v>
      </c>
      <c r="K124" s="91">
        <v>1636</v>
      </c>
      <c r="L124" s="95">
        <v>86.10526315789474</v>
      </c>
      <c r="M124" s="595">
        <v>19</v>
      </c>
      <c r="N124" s="248">
        <f t="shared" si="86"/>
        <v>1400.1428571428585</v>
      </c>
      <c r="O124" s="314">
        <f t="shared" si="87"/>
        <v>73.691729323308337</v>
      </c>
      <c r="P124" s="168">
        <f t="shared" si="82"/>
        <v>0</v>
      </c>
      <c r="Q124" s="256">
        <f t="shared" si="83"/>
        <v>-12.413533834586403</v>
      </c>
      <c r="R124" s="169">
        <f t="shared" si="84"/>
        <v>0.85583304226336088</v>
      </c>
      <c r="S124" s="919"/>
      <c r="T124" s="232">
        <v>0.6597222222222221</v>
      </c>
      <c r="U124" s="232">
        <v>0.69861111111111096</v>
      </c>
      <c r="V124" s="304">
        <v>22</v>
      </c>
      <c r="W124" s="594">
        <f t="shared" si="73"/>
        <v>55.999999999999957</v>
      </c>
      <c r="X124" s="265">
        <v>0.64861111111111114</v>
      </c>
      <c r="Y124" s="265">
        <v>0.65902777777777777</v>
      </c>
      <c r="Z124" s="105"/>
      <c r="AA124" s="105"/>
      <c r="AB124" s="897"/>
      <c r="AC124" s="897"/>
      <c r="AD124" s="582"/>
      <c r="AE124" s="582">
        <v>1</v>
      </c>
      <c r="AF124" s="168">
        <f t="shared" si="61"/>
        <v>-235.85714285714153</v>
      </c>
      <c r="AG124" s="169">
        <f t="shared" si="62"/>
        <v>0.85583304226336088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1888</v>
      </c>
      <c r="H125" s="92">
        <f t="shared" si="85"/>
        <v>107219.52</v>
      </c>
      <c r="I125" s="584"/>
      <c r="J125" s="94">
        <v>18</v>
      </c>
      <c r="K125" s="91">
        <v>1636</v>
      </c>
      <c r="L125" s="95">
        <v>90.888888888888886</v>
      </c>
      <c r="M125" s="595">
        <v>18</v>
      </c>
      <c r="N125" s="248">
        <f t="shared" si="86"/>
        <v>1381.4634146341459</v>
      </c>
      <c r="O125" s="314">
        <f t="shared" si="87"/>
        <v>76.74796747967477</v>
      </c>
      <c r="P125" s="168">
        <f t="shared" si="82"/>
        <v>0</v>
      </c>
      <c r="Q125" s="256">
        <f t="shared" si="83"/>
        <v>-14.140921409214116</v>
      </c>
      <c r="R125" s="169">
        <f t="shared" si="84"/>
        <v>0.84441529011867111</v>
      </c>
      <c r="S125" s="919"/>
      <c r="T125" s="232">
        <v>0.73819444444444426</v>
      </c>
      <c r="U125" s="232">
        <v>0.79513888888888873</v>
      </c>
      <c r="V125" s="304">
        <v>4</v>
      </c>
      <c r="W125" s="594">
        <f t="shared" si="73"/>
        <v>82.000000000000028</v>
      </c>
      <c r="X125" s="116"/>
      <c r="Y125" s="116"/>
      <c r="Z125" s="105"/>
      <c r="AA125" s="105"/>
      <c r="AB125" s="897"/>
      <c r="AC125" s="897"/>
      <c r="AD125" s="582"/>
      <c r="AE125" s="582"/>
      <c r="AF125" s="97">
        <f t="shared" si="61"/>
        <v>-254.53658536585408</v>
      </c>
      <c r="AG125" s="586">
        <f t="shared" si="62"/>
        <v>0.84441529011867111</v>
      </c>
      <c r="AH125" s="913"/>
    </row>
    <row r="126" spans="1:34" ht="19.2" customHeight="1">
      <c r="A126" s="918"/>
      <c r="B126" s="199" t="s">
        <v>241</v>
      </c>
      <c r="C126" s="582"/>
      <c r="D126" s="317" t="s">
        <v>194</v>
      </c>
      <c r="E126" s="251"/>
      <c r="F126" s="90">
        <v>56.87</v>
      </c>
      <c r="G126" s="107">
        <v>1519</v>
      </c>
      <c r="H126" s="92">
        <f t="shared" si="85"/>
        <v>86385.53</v>
      </c>
      <c r="I126" s="582"/>
      <c r="J126" s="94">
        <v>18</v>
      </c>
      <c r="K126" s="91">
        <v>1636</v>
      </c>
      <c r="L126" s="95">
        <v>90.888888888888886</v>
      </c>
      <c r="M126" s="592">
        <v>18</v>
      </c>
      <c r="N126" s="107">
        <f t="shared" si="86"/>
        <v>1380.9090909090924</v>
      </c>
      <c r="O126" s="142">
        <f t="shared" si="87"/>
        <v>76.717171717171794</v>
      </c>
      <c r="P126" s="105">
        <f t="shared" si="82"/>
        <v>0</v>
      </c>
      <c r="Q126" s="143">
        <f t="shared" si="83"/>
        <v>-14.171717171717091</v>
      </c>
      <c r="R126" s="583">
        <f t="shared" si="84"/>
        <v>0.84407646143587556</v>
      </c>
      <c r="S126" s="919"/>
      <c r="T126" s="232">
        <v>0.79999999999999982</v>
      </c>
      <c r="U126" s="232">
        <v>0.8458333333333331</v>
      </c>
      <c r="V126" s="304">
        <v>7</v>
      </c>
      <c r="W126" s="594">
        <f t="shared" si="73"/>
        <v>65.999999999999929</v>
      </c>
      <c r="X126" s="116"/>
      <c r="Y126" s="116"/>
      <c r="Z126" s="105"/>
      <c r="AA126" s="105"/>
      <c r="AB126" s="897"/>
      <c r="AC126" s="897"/>
      <c r="AD126" s="582"/>
      <c r="AE126" s="582"/>
      <c r="AF126" s="168">
        <f t="shared" si="61"/>
        <v>-255.09090909090764</v>
      </c>
      <c r="AG126" s="169">
        <f t="shared" si="62"/>
        <v>0.84407646143587556</v>
      </c>
      <c r="AH126" s="913"/>
    </row>
    <row r="127" spans="1:34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1605</v>
      </c>
      <c r="H127" s="92">
        <f t="shared" si="85"/>
        <v>81325.350000000006</v>
      </c>
      <c r="I127" s="296"/>
      <c r="J127" s="94">
        <v>18</v>
      </c>
      <c r="K127" s="91">
        <v>1500</v>
      </c>
      <c r="L127" s="95">
        <v>83.333333333333329</v>
      </c>
      <c r="M127" s="595">
        <v>18</v>
      </c>
      <c r="N127" s="107">
        <f t="shared" si="86"/>
        <v>1375.7142857142844</v>
      </c>
      <c r="O127" s="142">
        <f t="shared" si="87"/>
        <v>76.42857142857136</v>
      </c>
      <c r="P127" s="105">
        <f t="shared" si="82"/>
        <v>0</v>
      </c>
      <c r="Q127" s="143">
        <f t="shared" si="83"/>
        <v>-6.904761904761969</v>
      </c>
      <c r="R127" s="583">
        <f t="shared" si="84"/>
        <v>0.91714285714285637</v>
      </c>
      <c r="S127" s="919"/>
      <c r="T127" s="232">
        <v>0.84999999999999976</v>
      </c>
      <c r="U127" s="232">
        <v>0.89861111111111092</v>
      </c>
      <c r="V127" s="584">
        <v>6</v>
      </c>
      <c r="W127" s="594">
        <f t="shared" si="73"/>
        <v>70.000000000000071</v>
      </c>
      <c r="X127" s="116"/>
      <c r="Y127" s="116"/>
      <c r="Z127" s="105"/>
      <c r="AA127" s="105"/>
      <c r="AB127" s="897"/>
      <c r="AC127" s="897"/>
      <c r="AD127" s="582"/>
      <c r="AE127" s="582"/>
      <c r="AF127" s="168">
        <f t="shared" si="61"/>
        <v>-124.28571428571558</v>
      </c>
      <c r="AG127" s="169">
        <f t="shared" si="62"/>
        <v>0.91714285714285626</v>
      </c>
      <c r="AH127" s="913"/>
    </row>
    <row r="128" spans="1:34" ht="19.2" customHeight="1">
      <c r="A128" s="918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1244</v>
      </c>
      <c r="H128" s="92">
        <f t="shared" si="85"/>
        <v>72363.48</v>
      </c>
      <c r="I128" s="582"/>
      <c r="J128" s="94">
        <v>16</v>
      </c>
      <c r="K128" s="91">
        <v>1636</v>
      </c>
      <c r="L128" s="95">
        <v>102.25</v>
      </c>
      <c r="M128" s="157">
        <v>16</v>
      </c>
      <c r="N128" s="107">
        <f t="shared" si="86"/>
        <v>1435.3846153846162</v>
      </c>
      <c r="O128" s="142">
        <f t="shared" si="87"/>
        <v>89.71153846153851</v>
      </c>
      <c r="P128" s="105">
        <f t="shared" si="82"/>
        <v>0</v>
      </c>
      <c r="Q128" s="143">
        <f t="shared" si="83"/>
        <v>-12.53846153846149</v>
      </c>
      <c r="R128" s="583">
        <f t="shared" si="84"/>
        <v>0.87737445928155022</v>
      </c>
      <c r="S128" s="919"/>
      <c r="T128" s="232">
        <v>0.91458333333333308</v>
      </c>
      <c r="U128" s="232">
        <v>0.95069444444444418</v>
      </c>
      <c r="V128" s="584">
        <v>23</v>
      </c>
      <c r="W128" s="594">
        <f t="shared" si="73"/>
        <v>51.999999999999972</v>
      </c>
      <c r="X128" s="116">
        <v>0.90277777777777779</v>
      </c>
      <c r="Y128" s="116">
        <v>0.91319444444444453</v>
      </c>
      <c r="Z128" s="105"/>
      <c r="AA128" s="105"/>
      <c r="AB128" s="897"/>
      <c r="AC128" s="897"/>
      <c r="AD128" s="582"/>
      <c r="AE128" s="582"/>
      <c r="AF128" s="97">
        <f t="shared" si="61"/>
        <v>-200.61538461538385</v>
      </c>
      <c r="AG128" s="586">
        <f t="shared" si="62"/>
        <v>0.87737445928155022</v>
      </c>
      <c r="AH128" s="913"/>
    </row>
    <row r="129" spans="1:34" ht="19.2" customHeight="1">
      <c r="A129" s="918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1225</v>
      </c>
      <c r="H129" s="92">
        <f t="shared" si="85"/>
        <v>70192.5</v>
      </c>
      <c r="I129" s="582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1267.2413793103458</v>
      </c>
      <c r="O129" s="142">
        <f t="shared" si="87"/>
        <v>66.696914700544511</v>
      </c>
      <c r="P129" s="105">
        <f t="shared" si="82"/>
        <v>0</v>
      </c>
      <c r="Q129" s="143">
        <f t="shared" si="83"/>
        <v>-9.0925589836660095</v>
      </c>
      <c r="R129" s="583">
        <f t="shared" si="84"/>
        <v>0.88002873563218453</v>
      </c>
      <c r="S129" s="919"/>
      <c r="T129" s="232">
        <v>0.95555555555555527</v>
      </c>
      <c r="U129" s="232">
        <v>0.99583333333333302</v>
      </c>
      <c r="V129" s="584">
        <v>7</v>
      </c>
      <c r="W129" s="594">
        <f t="shared" si="73"/>
        <v>57.999999999999957</v>
      </c>
      <c r="X129" s="116"/>
      <c r="Y129" s="116"/>
      <c r="Z129" s="105"/>
      <c r="AA129" s="105"/>
      <c r="AB129" s="897"/>
      <c r="AC129" s="897"/>
      <c r="AD129" s="582"/>
      <c r="AE129" s="582"/>
      <c r="AF129" s="168">
        <f t="shared" si="61"/>
        <v>-172.75862068965421</v>
      </c>
      <c r="AG129" s="169">
        <f t="shared" si="62"/>
        <v>0.88002873563218453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2"/>
      <c r="J130" s="94"/>
      <c r="K130" s="91"/>
      <c r="L130" s="95"/>
      <c r="M130" s="592"/>
      <c r="N130" s="107"/>
      <c r="O130" s="142"/>
      <c r="P130" s="105"/>
      <c r="Q130" s="143"/>
      <c r="R130" s="583"/>
      <c r="S130" s="919"/>
      <c r="T130" s="232"/>
      <c r="U130" s="232"/>
      <c r="V130" s="584"/>
      <c r="W130" s="594">
        <f t="shared" si="73"/>
        <v>0</v>
      </c>
      <c r="X130" s="116"/>
      <c r="Y130" s="116"/>
      <c r="Z130" s="105"/>
      <c r="AA130" s="105"/>
      <c r="AB130" s="897"/>
      <c r="AC130" s="897"/>
      <c r="AD130" s="582"/>
      <c r="AE130" s="582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83"/>
      <c r="S131" s="919"/>
      <c r="T131" s="232"/>
      <c r="U131" s="232"/>
      <c r="V131" s="584"/>
      <c r="W131" s="594">
        <f t="shared" si="73"/>
        <v>0</v>
      </c>
      <c r="X131" s="116"/>
      <c r="Y131" s="116"/>
      <c r="Z131" s="105"/>
      <c r="AA131" s="105"/>
      <c r="AB131" s="897"/>
      <c r="AC131" s="897"/>
      <c r="AD131" s="582"/>
      <c r="AE131" s="582"/>
      <c r="AF131" s="97">
        <f t="shared" si="61"/>
        <v>0</v>
      </c>
      <c r="AG131" s="586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2"/>
      <c r="J132" s="157"/>
      <c r="K132" s="107"/>
      <c r="L132" s="142"/>
      <c r="M132" s="592"/>
      <c r="N132" s="107"/>
      <c r="O132" s="142"/>
      <c r="P132" s="105"/>
      <c r="Q132" s="143"/>
      <c r="R132" s="583"/>
      <c r="S132" s="919"/>
      <c r="T132" s="232"/>
      <c r="U132" s="232"/>
      <c r="V132" s="584"/>
      <c r="W132" s="594">
        <f t="shared" si="73"/>
        <v>0</v>
      </c>
      <c r="X132" s="116"/>
      <c r="Y132" s="116"/>
      <c r="Z132" s="105"/>
      <c r="AA132" s="105"/>
      <c r="AB132" s="897"/>
      <c r="AC132" s="897"/>
      <c r="AD132" s="582"/>
      <c r="AE132" s="582"/>
      <c r="AF132" s="127"/>
      <c r="AG132" s="587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2"/>
      <c r="J133" s="157"/>
      <c r="K133" s="107"/>
      <c r="L133" s="142"/>
      <c r="M133" s="592"/>
      <c r="N133" s="107"/>
      <c r="O133" s="142"/>
      <c r="P133" s="105"/>
      <c r="Q133" s="143"/>
      <c r="R133" s="583"/>
      <c r="S133" s="919"/>
      <c r="T133" s="232"/>
      <c r="U133" s="232"/>
      <c r="V133" s="584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582"/>
      <c r="AE133" s="582"/>
      <c r="AF133" s="127"/>
      <c r="AG133" s="587"/>
      <c r="AH133" s="913"/>
    </row>
    <row r="134" spans="1:34" ht="19.2" customHeight="1">
      <c r="A134" s="918"/>
      <c r="B134" s="239">
        <v>0</v>
      </c>
      <c r="C134" s="160" t="s">
        <v>923</v>
      </c>
      <c r="D134" s="893" t="s">
        <v>904</v>
      </c>
      <c r="E134" s="893"/>
      <c r="F134" s="259"/>
      <c r="G134" s="126"/>
      <c r="H134" s="162"/>
      <c r="I134" s="322"/>
      <c r="J134" s="323">
        <v>18.5</v>
      </c>
      <c r="K134" s="323">
        <v>1538.625</v>
      </c>
      <c r="L134" s="324">
        <v>83.874712823725972</v>
      </c>
      <c r="M134" s="323">
        <f t="shared" ref="M134:O134" si="88">AVERAGE(M122:M133)</f>
        <v>18.5</v>
      </c>
      <c r="N134" s="323">
        <f t="shared" si="88"/>
        <v>1356.9981700095598</v>
      </c>
      <c r="O134" s="324">
        <f t="shared" si="88"/>
        <v>73.907825179778968</v>
      </c>
      <c r="P134" s="102">
        <f t="shared" ref="P134:P142" si="89">M134-J134</f>
        <v>0</v>
      </c>
      <c r="Q134" s="209">
        <f t="shared" ref="Q134:Q142" si="90">O134-L134</f>
        <v>-9.966887643947004</v>
      </c>
      <c r="R134" s="325">
        <f t="shared" ref="R134:R142" si="91">O134/L134</f>
        <v>0.88116933807101361</v>
      </c>
      <c r="S134" s="912"/>
      <c r="T134" s="232"/>
      <c r="U134" s="232"/>
      <c r="V134" s="584"/>
      <c r="W134" s="584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1</v>
      </c>
      <c r="AF134" s="97">
        <f t="shared" si="61"/>
        <v>-181.62682999044023</v>
      </c>
      <c r="AG134" s="586">
        <f t="shared" si="62"/>
        <v>0.88195510277654388</v>
      </c>
      <c r="AH134" s="913"/>
    </row>
    <row r="135" spans="1:34" ht="19.2" customHeight="1">
      <c r="A135" s="899" t="s">
        <v>924</v>
      </c>
      <c r="B135" s="584" t="s">
        <v>241</v>
      </c>
      <c r="C135" s="582"/>
      <c r="D135" s="137" t="s">
        <v>161</v>
      </c>
      <c r="E135" s="138"/>
      <c r="F135" s="90">
        <v>54.09</v>
      </c>
      <c r="G135" s="107">
        <v>2070.4</v>
      </c>
      <c r="H135" s="326">
        <f t="shared" ref="H135:H146" si="92">F135*G135</f>
        <v>111987.93600000002</v>
      </c>
      <c r="I135" s="58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93">G135/W135*60</f>
        <v>1293.9999999999993</v>
      </c>
      <c r="O135" s="177">
        <f t="shared" ref="O135:O142" si="94">N135/M135</f>
        <v>80.874999999999957</v>
      </c>
      <c r="P135" s="105">
        <f t="shared" si="89"/>
        <v>0</v>
      </c>
      <c r="Q135" s="143">
        <f t="shared" si="90"/>
        <v>-12.875000000000043</v>
      </c>
      <c r="R135" s="583">
        <f t="shared" si="91"/>
        <v>0.86266666666666625</v>
      </c>
      <c r="S135" s="903">
        <f>R147</f>
        <v>0.87806693973279604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95">(U135-T135)*24*60</f>
        <v>96.000000000000057</v>
      </c>
      <c r="X135" s="104"/>
      <c r="Y135" s="104"/>
      <c r="Z135" s="105"/>
      <c r="AA135" s="105"/>
      <c r="AB135" s="897"/>
      <c r="AC135" s="897"/>
      <c r="AD135" s="582"/>
      <c r="AE135" s="582"/>
      <c r="AF135" s="178">
        <f t="shared" si="61"/>
        <v>-206.00000000000068</v>
      </c>
      <c r="AG135" s="184">
        <f t="shared" si="62"/>
        <v>0.86266666666666625</v>
      </c>
      <c r="AH135" s="896">
        <f>AG147</f>
        <v>0.87973474118269512</v>
      </c>
    </row>
    <row r="136" spans="1:34" ht="19.2" customHeight="1">
      <c r="A136" s="900"/>
      <c r="B136" s="584" t="s">
        <v>241</v>
      </c>
      <c r="C136" s="582"/>
      <c r="D136" s="137" t="s">
        <v>200</v>
      </c>
      <c r="E136" s="138"/>
      <c r="F136" s="90">
        <v>50.67</v>
      </c>
      <c r="G136" s="107">
        <v>1351</v>
      </c>
      <c r="H136" s="140">
        <f t="shared" si="92"/>
        <v>68455.17</v>
      </c>
      <c r="I136" s="582"/>
      <c r="J136" s="94">
        <v>18</v>
      </c>
      <c r="K136" s="107">
        <v>1500</v>
      </c>
      <c r="L136" s="142">
        <v>83.333333333333329</v>
      </c>
      <c r="M136" s="592">
        <v>18</v>
      </c>
      <c r="N136" s="107">
        <f t="shared" si="93"/>
        <v>1286.6666666666681</v>
      </c>
      <c r="O136" s="142">
        <f t="shared" si="94"/>
        <v>71.481481481481566</v>
      </c>
      <c r="P136" s="105">
        <f t="shared" si="89"/>
        <v>0</v>
      </c>
      <c r="Q136" s="143">
        <f t="shared" si="90"/>
        <v>-11.851851851851762</v>
      </c>
      <c r="R136" s="583">
        <f t="shared" si="91"/>
        <v>0.85777777777777886</v>
      </c>
      <c r="S136" s="903"/>
      <c r="T136" s="327">
        <v>0.52916666666666667</v>
      </c>
      <c r="U136" s="232">
        <v>0.57291666666666663</v>
      </c>
      <c r="V136" s="182">
        <v>6</v>
      </c>
      <c r="W136" s="328">
        <f t="shared" si="95"/>
        <v>62.999999999999936</v>
      </c>
      <c r="X136" s="104"/>
      <c r="Y136" s="104"/>
      <c r="Z136" s="105"/>
      <c r="AA136" s="105"/>
      <c r="AB136" s="897"/>
      <c r="AC136" s="897"/>
      <c r="AD136" s="582"/>
      <c r="AE136" s="582"/>
      <c r="AF136" s="97">
        <f t="shared" si="61"/>
        <v>-213.33333333333189</v>
      </c>
      <c r="AG136" s="190">
        <f t="shared" si="62"/>
        <v>0.85777777777777875</v>
      </c>
      <c r="AH136" s="896"/>
    </row>
    <row r="137" spans="1:34" ht="19.2" customHeight="1">
      <c r="A137" s="900"/>
      <c r="B137" s="584" t="s">
        <v>241</v>
      </c>
      <c r="C137" s="582"/>
      <c r="D137" s="137" t="s">
        <v>201</v>
      </c>
      <c r="E137" s="138"/>
      <c r="F137" s="90">
        <v>53.27</v>
      </c>
      <c r="G137" s="284">
        <v>1419</v>
      </c>
      <c r="H137" s="140">
        <f t="shared" si="92"/>
        <v>75590.13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1290.0000000000016</v>
      </c>
      <c r="O137" s="177">
        <f t="shared" si="94"/>
        <v>80.625000000000099</v>
      </c>
      <c r="P137" s="105">
        <f t="shared" si="89"/>
        <v>0</v>
      </c>
      <c r="Q137" s="143">
        <f t="shared" si="90"/>
        <v>-13.124999999999901</v>
      </c>
      <c r="R137" s="583">
        <f t="shared" si="91"/>
        <v>0.8600000000000011</v>
      </c>
      <c r="S137" s="903"/>
      <c r="T137" s="232">
        <v>0.58819444444444435</v>
      </c>
      <c r="U137" s="232">
        <v>0.63402777777777763</v>
      </c>
      <c r="V137" s="329">
        <v>22</v>
      </c>
      <c r="W137" s="328">
        <f t="shared" si="95"/>
        <v>65.999999999999929</v>
      </c>
      <c r="X137" s="104">
        <v>0.57777777777777783</v>
      </c>
      <c r="Y137" s="104">
        <v>0.58680555555555558</v>
      </c>
      <c r="Z137" s="105"/>
      <c r="AA137" s="105"/>
      <c r="AB137" s="897"/>
      <c r="AC137" s="897"/>
      <c r="AD137" s="582">
        <v>1</v>
      </c>
      <c r="AE137" s="582"/>
      <c r="AF137" s="97">
        <f t="shared" si="61"/>
        <v>-209.99999999999841</v>
      </c>
      <c r="AG137" s="190">
        <f t="shared" si="62"/>
        <v>0.8600000000000011</v>
      </c>
      <c r="AH137" s="896"/>
    </row>
    <row r="138" spans="1:34" ht="19.2" customHeight="1">
      <c r="A138" s="900"/>
      <c r="B138" s="584" t="s">
        <v>241</v>
      </c>
      <c r="C138" s="298"/>
      <c r="D138" s="137" t="s">
        <v>202</v>
      </c>
      <c r="E138" s="138"/>
      <c r="F138" s="90">
        <v>57.734999999999999</v>
      </c>
      <c r="G138" s="107">
        <v>1980</v>
      </c>
      <c r="H138" s="140">
        <f t="shared" si="92"/>
        <v>114315.3</v>
      </c>
      <c r="I138" s="58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1277.4193548387098</v>
      </c>
      <c r="O138" s="142">
        <f t="shared" si="94"/>
        <v>79.838709677419359</v>
      </c>
      <c r="P138" s="105">
        <f t="shared" si="89"/>
        <v>0</v>
      </c>
      <c r="Q138" s="143">
        <f t="shared" si="90"/>
        <v>-17.973790322580641</v>
      </c>
      <c r="R138" s="583">
        <f t="shared" si="91"/>
        <v>0.81624239925796149</v>
      </c>
      <c r="S138" s="903"/>
      <c r="T138" s="232">
        <v>0.63819444444444429</v>
      </c>
      <c r="U138" s="232">
        <v>0.70277777777777761</v>
      </c>
      <c r="V138" s="329">
        <v>6</v>
      </c>
      <c r="W138" s="328">
        <f t="shared" si="95"/>
        <v>92.999999999999986</v>
      </c>
      <c r="X138" s="104"/>
      <c r="Y138" s="104"/>
      <c r="Z138" s="105"/>
      <c r="AA138" s="105"/>
      <c r="AB138" s="897"/>
      <c r="AC138" s="897"/>
      <c r="AD138" s="582"/>
      <c r="AE138" s="582"/>
      <c r="AF138" s="97">
        <f t="shared" si="61"/>
        <v>-287.58064516129025</v>
      </c>
      <c r="AG138" s="190">
        <f t="shared" si="62"/>
        <v>0.81624239925796149</v>
      </c>
      <c r="AH138" s="896"/>
    </row>
    <row r="139" spans="1:34" ht="19.2" customHeight="1">
      <c r="A139" s="900"/>
      <c r="B139" s="584" t="s">
        <v>241</v>
      </c>
      <c r="C139" s="590"/>
      <c r="D139" s="88" t="s">
        <v>203</v>
      </c>
      <c r="E139" s="89"/>
      <c r="F139" s="90">
        <v>50.98</v>
      </c>
      <c r="G139" s="107">
        <v>1819</v>
      </c>
      <c r="H139" s="140">
        <f t="shared" si="92"/>
        <v>92732.62</v>
      </c>
      <c r="I139" s="58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1314.9397590361441</v>
      </c>
      <c r="O139" s="177">
        <f t="shared" si="94"/>
        <v>65.746987951807199</v>
      </c>
      <c r="P139" s="105">
        <f t="shared" si="89"/>
        <v>0</v>
      </c>
      <c r="Q139" s="143">
        <f t="shared" si="90"/>
        <v>-6.2530120481928009</v>
      </c>
      <c r="R139" s="583">
        <f t="shared" si="91"/>
        <v>0.91315261044176665</v>
      </c>
      <c r="S139" s="903"/>
      <c r="T139" s="232">
        <v>0.74305555555555536</v>
      </c>
      <c r="U139" s="232">
        <v>0.80069444444444426</v>
      </c>
      <c r="V139" s="330">
        <v>5</v>
      </c>
      <c r="W139" s="328">
        <f t="shared" si="95"/>
        <v>83.000000000000028</v>
      </c>
      <c r="X139" s="104"/>
      <c r="Y139" s="104"/>
      <c r="Z139" s="105"/>
      <c r="AA139" s="105"/>
      <c r="AB139" s="897"/>
      <c r="AC139" s="897"/>
      <c r="AD139" s="582"/>
      <c r="AE139" s="582"/>
      <c r="AF139" s="97">
        <f t="shared" si="61"/>
        <v>-125.0602409638559</v>
      </c>
      <c r="AG139" s="190">
        <f t="shared" si="62"/>
        <v>0.91315261044176677</v>
      </c>
      <c r="AH139" s="896"/>
    </row>
    <row r="140" spans="1:34" ht="19.2" customHeight="1">
      <c r="A140" s="901"/>
      <c r="B140" s="584" t="s">
        <v>241</v>
      </c>
      <c r="C140" s="590"/>
      <c r="D140" s="331" t="s">
        <v>204</v>
      </c>
      <c r="E140" s="138"/>
      <c r="F140" s="90">
        <v>50.67</v>
      </c>
      <c r="G140" s="107">
        <v>1104</v>
      </c>
      <c r="H140" s="140">
        <f t="shared" si="92"/>
        <v>55939.68</v>
      </c>
      <c r="I140" s="58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1351.836734693878</v>
      </c>
      <c r="O140" s="142">
        <f t="shared" si="94"/>
        <v>79.519807923169296</v>
      </c>
      <c r="P140" s="105">
        <f t="shared" si="89"/>
        <v>0</v>
      </c>
      <c r="Q140" s="143">
        <f t="shared" si="90"/>
        <v>-8.7154861944777622</v>
      </c>
      <c r="R140" s="583">
        <f t="shared" si="91"/>
        <v>0.90122448979591874</v>
      </c>
      <c r="S140" s="904"/>
      <c r="T140" s="270">
        <v>0.80486111111111092</v>
      </c>
      <c r="U140" s="332">
        <v>0.83888888888888868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897"/>
      <c r="AC140" s="897"/>
      <c r="AD140" s="582"/>
      <c r="AE140" s="582"/>
      <c r="AF140" s="97">
        <f t="shared" si="61"/>
        <v>-148.16326530612196</v>
      </c>
      <c r="AG140" s="190">
        <f t="shared" si="62"/>
        <v>0.90122448979591874</v>
      </c>
      <c r="AH140" s="896"/>
    </row>
    <row r="141" spans="1:34" ht="19.2" customHeight="1">
      <c r="A141" s="901"/>
      <c r="B141" s="584" t="s">
        <v>241</v>
      </c>
      <c r="C141" s="590"/>
      <c r="D141" s="88" t="s">
        <v>205</v>
      </c>
      <c r="E141" s="334"/>
      <c r="F141" s="90">
        <v>50.92</v>
      </c>
      <c r="G141" s="107">
        <v>1877</v>
      </c>
      <c r="H141" s="140">
        <f t="shared" si="92"/>
        <v>95576.84</v>
      </c>
      <c r="I141" s="58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1309.5348837209301</v>
      </c>
      <c r="O141" s="177">
        <f t="shared" si="94"/>
        <v>68.922888616891058</v>
      </c>
      <c r="P141" s="105">
        <f t="shared" si="89"/>
        <v>0</v>
      </c>
      <c r="Q141" s="143">
        <f t="shared" si="90"/>
        <v>-6.8665850673194626</v>
      </c>
      <c r="R141" s="583">
        <f t="shared" si="91"/>
        <v>0.9093992248062015</v>
      </c>
      <c r="S141" s="904"/>
      <c r="T141" s="270">
        <v>0.85416666666666641</v>
      </c>
      <c r="U141" s="332">
        <v>0.91388888888888864</v>
      </c>
      <c r="V141" s="108">
        <v>22</v>
      </c>
      <c r="W141" s="328">
        <f t="shared" si="95"/>
        <v>86.000000000000014</v>
      </c>
      <c r="X141" s="104">
        <v>0.84375</v>
      </c>
      <c r="Y141" s="104">
        <v>0.8534722222222223</v>
      </c>
      <c r="Z141" s="105"/>
      <c r="AA141" s="105"/>
      <c r="AB141" s="897"/>
      <c r="AC141" s="897"/>
      <c r="AD141" s="582"/>
      <c r="AE141" s="582"/>
      <c r="AF141" s="97">
        <f t="shared" si="61"/>
        <v>-130.46511627906989</v>
      </c>
      <c r="AG141" s="190">
        <f t="shared" si="62"/>
        <v>0.9093992248062015</v>
      </c>
      <c r="AH141" s="896"/>
    </row>
    <row r="142" spans="1:34" ht="19.2" customHeight="1">
      <c r="A142" s="901"/>
      <c r="B142" s="584" t="s">
        <v>241</v>
      </c>
      <c r="C142" s="590"/>
      <c r="D142" s="88" t="s">
        <v>206</v>
      </c>
      <c r="E142" s="334"/>
      <c r="F142" s="90">
        <v>50.67</v>
      </c>
      <c r="G142" s="107">
        <v>1420</v>
      </c>
      <c r="H142" s="140">
        <f t="shared" si="92"/>
        <v>71951.400000000009</v>
      </c>
      <c r="I142" s="582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1331.2500000000016</v>
      </c>
      <c r="O142" s="142">
        <f t="shared" si="94"/>
        <v>78.308823529411853</v>
      </c>
      <c r="P142" s="105">
        <f t="shared" si="89"/>
        <v>0</v>
      </c>
      <c r="Q142" s="143">
        <f t="shared" si="90"/>
        <v>-6.3970588235293206</v>
      </c>
      <c r="R142" s="583">
        <f t="shared" si="91"/>
        <v>0.92447916666666774</v>
      </c>
      <c r="S142" s="904"/>
      <c r="T142" s="270">
        <v>0.91874999999999973</v>
      </c>
      <c r="U142" s="332">
        <v>0.96319444444444413</v>
      </c>
      <c r="V142" s="108">
        <v>7</v>
      </c>
      <c r="W142" s="328">
        <f t="shared" si="95"/>
        <v>63.999999999999929</v>
      </c>
      <c r="X142" s="104"/>
      <c r="Y142" s="104"/>
      <c r="Z142" s="105"/>
      <c r="AA142" s="105"/>
      <c r="AB142" s="897"/>
      <c r="AC142" s="897"/>
      <c r="AD142" s="582"/>
      <c r="AE142" s="582"/>
      <c r="AF142" s="97">
        <f t="shared" si="61"/>
        <v>-108.74999999999841</v>
      </c>
      <c r="AG142" s="190">
        <f t="shared" si="62"/>
        <v>0.92447916666666774</v>
      </c>
      <c r="AH142" s="896"/>
    </row>
    <row r="143" spans="1:34" ht="19.2" customHeight="1">
      <c r="A143" s="901"/>
      <c r="B143" s="584">
        <v>0</v>
      </c>
      <c r="C143" s="335"/>
      <c r="D143" s="137"/>
      <c r="E143" s="138"/>
      <c r="F143" s="90"/>
      <c r="G143" s="107"/>
      <c r="H143" s="140"/>
      <c r="I143" s="582"/>
      <c r="J143" s="157"/>
      <c r="K143" s="107"/>
      <c r="L143" s="142"/>
      <c r="M143" s="305"/>
      <c r="N143" s="107"/>
      <c r="O143" s="177"/>
      <c r="P143" s="105"/>
      <c r="Q143" s="143"/>
      <c r="R143" s="583"/>
      <c r="S143" s="904"/>
      <c r="T143" s="270"/>
      <c r="U143" s="332"/>
      <c r="V143" s="108"/>
      <c r="W143" s="328"/>
      <c r="X143" s="104"/>
      <c r="Y143" s="104"/>
      <c r="Z143" s="105"/>
      <c r="AA143" s="105"/>
      <c r="AB143" s="897"/>
      <c r="AC143" s="897"/>
      <c r="AD143" s="582"/>
      <c r="AE143" s="582"/>
      <c r="AF143" s="97">
        <f t="shared" si="61"/>
        <v>0</v>
      </c>
      <c r="AG143" s="190" t="e">
        <f t="shared" si="62"/>
        <v>#DIV/0!</v>
      </c>
      <c r="AH143" s="896"/>
    </row>
    <row r="144" spans="1:34" ht="19.2" customHeight="1">
      <c r="A144" s="901"/>
      <c r="B144" s="584">
        <v>0</v>
      </c>
      <c r="C144" s="590"/>
      <c r="D144" s="88"/>
      <c r="E144" s="334"/>
      <c r="F144" s="90" t="s">
        <v>236</v>
      </c>
      <c r="G144" s="107"/>
      <c r="H144" s="140">
        <f t="shared" si="92"/>
        <v>0</v>
      </c>
      <c r="I144" s="582"/>
      <c r="J144" s="157"/>
      <c r="K144" s="107"/>
      <c r="L144" s="142"/>
      <c r="M144" s="592">
        <v>16</v>
      </c>
      <c r="N144" s="107"/>
      <c r="O144" s="177"/>
      <c r="P144" s="105"/>
      <c r="Q144" s="143"/>
      <c r="R144" s="583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582"/>
      <c r="AE144" s="582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584">
        <v>0</v>
      </c>
      <c r="C145" s="590"/>
      <c r="D145" s="88"/>
      <c r="E145" s="334"/>
      <c r="F145" s="90" t="s">
        <v>236</v>
      </c>
      <c r="G145" s="107"/>
      <c r="H145" s="140"/>
      <c r="I145" s="582"/>
      <c r="J145" s="157"/>
      <c r="K145" s="107"/>
      <c r="L145" s="142"/>
      <c r="M145" s="592"/>
      <c r="N145" s="107"/>
      <c r="O145" s="142"/>
      <c r="P145" s="105"/>
      <c r="Q145" s="143"/>
      <c r="R145" s="583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582"/>
      <c r="AE145" s="582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59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2"/>
      <c r="J146" s="157"/>
      <c r="K146" s="107"/>
      <c r="L146" s="142"/>
      <c r="M146" s="592"/>
      <c r="N146" s="107"/>
      <c r="O146" s="142"/>
      <c r="P146" s="105"/>
      <c r="Q146" s="143"/>
      <c r="R146" s="583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582"/>
      <c r="AE146" s="582"/>
      <c r="AF146" s="105"/>
      <c r="AG146" s="583"/>
      <c r="AH146" s="896"/>
    </row>
    <row r="147" spans="1:34" ht="19.2" customHeight="1">
      <c r="A147" s="902"/>
      <c r="B147" s="337">
        <v>0</v>
      </c>
      <c r="C147" s="160" t="s">
        <v>925</v>
      </c>
      <c r="D147" s="893" t="s">
        <v>904</v>
      </c>
      <c r="E147" s="893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17.222222222222221</v>
      </c>
      <c r="N147" s="323">
        <f t="shared" si="96"/>
        <v>1306.9559248695414</v>
      </c>
      <c r="O147" s="324">
        <f t="shared" si="96"/>
        <v>75.664837397522561</v>
      </c>
      <c r="P147" s="102">
        <f t="shared" ref="P147:P154" si="97">M147-J147</f>
        <v>-0.15277777777777857</v>
      </c>
      <c r="Q147" s="209">
        <f t="shared" ref="Q147:Q154" si="98">O147-L147</f>
        <v>-10.507223038493947</v>
      </c>
      <c r="R147" s="339">
        <f t="shared" ref="R147:R154" si="99">O147/L147</f>
        <v>0.87806693973279604</v>
      </c>
      <c r="S147" s="905"/>
      <c r="T147" s="270"/>
      <c r="U147" s="270"/>
      <c r="V147" s="108"/>
      <c r="W147" s="59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-178.66907513045862</v>
      </c>
      <c r="AG147" s="340">
        <f t="shared" si="62"/>
        <v>0.87973474118269512</v>
      </c>
      <c r="AH147" s="896"/>
    </row>
    <row r="148" spans="1:34" ht="19.2" customHeight="1">
      <c r="A148" s="908" t="s">
        <v>926</v>
      </c>
      <c r="B148" s="582" t="s">
        <v>238</v>
      </c>
      <c r="C148" s="186"/>
      <c r="D148" s="247" t="s">
        <v>122</v>
      </c>
      <c r="E148" s="89"/>
      <c r="F148" s="205">
        <v>36.92</v>
      </c>
      <c r="G148" s="107">
        <v>1926.6000000000001</v>
      </c>
      <c r="H148" s="140">
        <f t="shared" ref="H148:H172" si="100">F148*G148</f>
        <v>71130.072000000015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1562.1081081081088</v>
      </c>
      <c r="O148" s="95">
        <f t="shared" ref="O148:O154" si="102">N148/M148</f>
        <v>130.17567567567573</v>
      </c>
      <c r="P148" s="97">
        <f t="shared" si="97"/>
        <v>0</v>
      </c>
      <c r="Q148" s="98">
        <f t="shared" si="98"/>
        <v>-36.490990990990923</v>
      </c>
      <c r="R148" s="586">
        <f t="shared" si="99"/>
        <v>0.78105405405405448</v>
      </c>
      <c r="S148" s="909">
        <f>R160</f>
        <v>0.85347364857860741</v>
      </c>
      <c r="T148" s="327">
        <v>0.45833333333333331</v>
      </c>
      <c r="U148" s="232">
        <v>0.50972222222222219</v>
      </c>
      <c r="V148" s="584">
        <v>5</v>
      </c>
      <c r="W148" s="594">
        <f>(U148-T148)*24*60</f>
        <v>73.999999999999972</v>
      </c>
      <c r="X148" s="104"/>
      <c r="Y148" s="104"/>
      <c r="Z148" s="105"/>
      <c r="AA148" s="105"/>
      <c r="AB148" s="897"/>
      <c r="AC148" s="897"/>
      <c r="AD148" s="582"/>
      <c r="AE148" s="582"/>
      <c r="AF148" s="97">
        <f t="shared" si="61"/>
        <v>-437.89189189189119</v>
      </c>
      <c r="AG148" s="190">
        <f t="shared" si="62"/>
        <v>0.78105405405405437</v>
      </c>
      <c r="AH148" s="896">
        <f>AG160</f>
        <v>0.83993224806332289</v>
      </c>
    </row>
    <row r="149" spans="1:34" ht="19.2" customHeight="1">
      <c r="A149" s="908"/>
      <c r="B149" s="582" t="s">
        <v>238</v>
      </c>
      <c r="C149" s="296"/>
      <c r="D149" s="331" t="s">
        <v>142</v>
      </c>
      <c r="E149" s="112"/>
      <c r="F149" s="205">
        <v>26.5</v>
      </c>
      <c r="G149" s="107">
        <v>891.09999999999991</v>
      </c>
      <c r="H149" s="140">
        <f t="shared" si="100"/>
        <v>23614.149999999998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1572.5294117647036</v>
      </c>
      <c r="O149" s="95">
        <f t="shared" si="102"/>
        <v>131.04411764705864</v>
      </c>
      <c r="P149" s="97">
        <f t="shared" si="97"/>
        <v>0</v>
      </c>
      <c r="Q149" s="98">
        <f t="shared" si="98"/>
        <v>-35.622549019608016</v>
      </c>
      <c r="R149" s="586">
        <f t="shared" si="99"/>
        <v>0.78626470588235187</v>
      </c>
      <c r="S149" s="910"/>
      <c r="T149" s="327">
        <v>0.51527777777777772</v>
      </c>
      <c r="U149" s="232">
        <v>0.53888888888888886</v>
      </c>
      <c r="V149" s="584">
        <v>8</v>
      </c>
      <c r="W149" s="594">
        <f t="shared" ref="W149:W159" si="103">(U149-T149)*24*60</f>
        <v>34.000000000000043</v>
      </c>
      <c r="X149" s="104"/>
      <c r="Y149" s="104"/>
      <c r="Z149" s="105"/>
      <c r="AA149" s="105"/>
      <c r="AB149" s="897"/>
      <c r="AC149" s="897"/>
      <c r="AD149" s="582"/>
      <c r="AE149" s="582"/>
      <c r="AF149" s="97">
        <f t="shared" si="61"/>
        <v>-427.47058823529642</v>
      </c>
      <c r="AG149" s="190">
        <f t="shared" si="62"/>
        <v>0.78626470588235176</v>
      </c>
      <c r="AH149" s="898"/>
    </row>
    <row r="150" spans="1:34" ht="19.2" customHeight="1">
      <c r="A150" s="908"/>
      <c r="B150" s="582" t="s">
        <v>238</v>
      </c>
      <c r="C150" s="296"/>
      <c r="D150" s="250" t="s">
        <v>210</v>
      </c>
      <c r="E150" s="112"/>
      <c r="F150" s="205">
        <v>55.51</v>
      </c>
      <c r="G150" s="107">
        <v>125</v>
      </c>
      <c r="H150" s="140">
        <f t="shared" si="100"/>
        <v>6938.75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1250.0000000000043</v>
      </c>
      <c r="O150" s="95">
        <f t="shared" si="102"/>
        <v>156.25000000000054</v>
      </c>
      <c r="P150" s="97">
        <f t="shared" si="97"/>
        <v>0</v>
      </c>
      <c r="Q150" s="98">
        <f t="shared" si="98"/>
        <v>-31.24999999999946</v>
      </c>
      <c r="R150" s="586">
        <f t="shared" si="99"/>
        <v>0.83333333333333626</v>
      </c>
      <c r="S150" s="910"/>
      <c r="T150" s="327">
        <v>0.70833333333333337</v>
      </c>
      <c r="U150" s="232">
        <v>0.71250000000000002</v>
      </c>
      <c r="V150" s="584">
        <v>5</v>
      </c>
      <c r="W150" s="594">
        <f t="shared" si="103"/>
        <v>5.9999999999999787</v>
      </c>
      <c r="X150" s="291"/>
      <c r="Y150" s="291"/>
      <c r="Z150" s="292"/>
      <c r="AA150" s="292"/>
      <c r="AB150" s="897"/>
      <c r="AC150" s="897"/>
      <c r="AD150" s="582"/>
      <c r="AE150" s="582"/>
      <c r="AF150" s="97">
        <f t="shared" si="61"/>
        <v>-249.99999999999568</v>
      </c>
      <c r="AG150" s="190">
        <f t="shared" si="62"/>
        <v>0.83333333333333626</v>
      </c>
      <c r="AH150" s="898"/>
    </row>
    <row r="151" spans="1:34" s="293" customFormat="1" ht="19.2" customHeight="1">
      <c r="A151" s="908"/>
      <c r="B151" s="582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00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1466.7567567567555</v>
      </c>
      <c r="O151" s="95">
        <f t="shared" si="102"/>
        <v>183.34459459459444</v>
      </c>
      <c r="P151" s="97">
        <f t="shared" si="97"/>
        <v>0</v>
      </c>
      <c r="Q151" s="98">
        <f t="shared" si="98"/>
        <v>-4.1554054054055598</v>
      </c>
      <c r="R151" s="586">
        <f t="shared" si="99"/>
        <v>0.97783783783783707</v>
      </c>
      <c r="S151" s="910"/>
      <c r="T151" s="327">
        <v>0.71666666666666667</v>
      </c>
      <c r="U151" s="232">
        <v>0.7680555555555556</v>
      </c>
      <c r="V151" s="584">
        <v>6</v>
      </c>
      <c r="W151" s="594">
        <f t="shared" si="103"/>
        <v>74.000000000000057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-33.243243243244478</v>
      </c>
      <c r="AG151" s="190">
        <f t="shared" si="62"/>
        <v>0.97783783783783707</v>
      </c>
      <c r="AH151" s="898"/>
    </row>
    <row r="152" spans="1:34" s="293" customFormat="1" ht="19.2" customHeight="1">
      <c r="A152" s="908"/>
      <c r="B152" s="582" t="s">
        <v>241</v>
      </c>
      <c r="C152" s="296"/>
      <c r="D152" s="110" t="s">
        <v>214</v>
      </c>
      <c r="E152" s="112"/>
      <c r="F152" s="205">
        <v>51.06</v>
      </c>
      <c r="G152" s="107">
        <v>1549</v>
      </c>
      <c r="H152" s="140">
        <f t="shared" si="100"/>
        <v>79091.94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1290.8333333333323</v>
      </c>
      <c r="O152" s="95">
        <f t="shared" si="102"/>
        <v>80.677083333333272</v>
      </c>
      <c r="P152" s="97">
        <f t="shared" si="97"/>
        <v>0</v>
      </c>
      <c r="Q152" s="98">
        <f t="shared" si="98"/>
        <v>-13.072916666666728</v>
      </c>
      <c r="R152" s="586">
        <f t="shared" si="99"/>
        <v>0.86055555555555485</v>
      </c>
      <c r="S152" s="910"/>
      <c r="T152" s="342">
        <v>0.7729166666666667</v>
      </c>
      <c r="U152" s="270">
        <v>0.82291666666666674</v>
      </c>
      <c r="V152" s="596">
        <v>7</v>
      </c>
      <c r="W152" s="594">
        <f t="shared" si="103"/>
        <v>72.000000000000057</v>
      </c>
      <c r="X152" s="294"/>
      <c r="Y152" s="294"/>
      <c r="Z152" s="292"/>
      <c r="AA152" s="292"/>
      <c r="AB152" s="897"/>
      <c r="AC152" s="897"/>
      <c r="AD152" s="296"/>
      <c r="AE152" s="296">
        <v>1</v>
      </c>
      <c r="AF152" s="97">
        <f t="shared" si="61"/>
        <v>-209.16666666666765</v>
      </c>
      <c r="AG152" s="190">
        <f t="shared" si="62"/>
        <v>0.86055555555555485</v>
      </c>
      <c r="AH152" s="898"/>
    </row>
    <row r="153" spans="1:34" s="293" customFormat="1" ht="19.2" customHeight="1">
      <c r="A153" s="908"/>
      <c r="B153" s="582" t="s">
        <v>241</v>
      </c>
      <c r="C153" s="296"/>
      <c r="D153" s="331" t="s">
        <v>207</v>
      </c>
      <c r="E153" s="112"/>
      <c r="F153" s="205">
        <v>50.49</v>
      </c>
      <c r="G153" s="107">
        <v>1533</v>
      </c>
      <c r="H153" s="140">
        <f t="shared" si="100"/>
        <v>77401.17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1333.0434782608681</v>
      </c>
      <c r="O153" s="95">
        <f t="shared" si="102"/>
        <v>95.217391304347728</v>
      </c>
      <c r="P153" s="97">
        <f t="shared" si="97"/>
        <v>0</v>
      </c>
      <c r="Q153" s="98">
        <f t="shared" si="98"/>
        <v>-7.6397515527951327</v>
      </c>
      <c r="R153" s="586">
        <f t="shared" si="99"/>
        <v>0.92572463768115842</v>
      </c>
      <c r="S153" s="910"/>
      <c r="T153" s="342">
        <v>0.82708333333333339</v>
      </c>
      <c r="U153" s="270">
        <v>0.87500000000000011</v>
      </c>
      <c r="V153" s="596">
        <v>6</v>
      </c>
      <c r="W153" s="594">
        <f t="shared" si="103"/>
        <v>69.000000000000071</v>
      </c>
      <c r="X153" s="294"/>
      <c r="Y153" s="294"/>
      <c r="Z153" s="292"/>
      <c r="AA153" s="292"/>
      <c r="AB153" s="897"/>
      <c r="AC153" s="897"/>
      <c r="AD153" s="296">
        <v>1</v>
      </c>
      <c r="AE153" s="296"/>
      <c r="AF153" s="97">
        <f t="shared" si="61"/>
        <v>-106.95652173913186</v>
      </c>
      <c r="AG153" s="190">
        <f t="shared" si="62"/>
        <v>0.92572463768115842</v>
      </c>
      <c r="AH153" s="898"/>
    </row>
    <row r="154" spans="1:34" s="293" customFormat="1" ht="19.2" customHeight="1">
      <c r="A154" s="908"/>
      <c r="B154" s="582" t="s">
        <v>241</v>
      </c>
      <c r="C154" s="296"/>
      <c r="D154" s="331" t="s">
        <v>212</v>
      </c>
      <c r="E154" s="112"/>
      <c r="F154" s="205">
        <v>54.5</v>
      </c>
      <c r="G154" s="107">
        <v>686</v>
      </c>
      <c r="H154" s="140">
        <f t="shared" si="100"/>
        <v>37387</v>
      </c>
      <c r="I154" s="341"/>
      <c r="J154" s="157">
        <v>21</v>
      </c>
      <c r="K154" s="107">
        <v>1440</v>
      </c>
      <c r="L154" s="142">
        <v>68.571428571428569</v>
      </c>
      <c r="M154" s="157">
        <v>20</v>
      </c>
      <c r="N154" s="91">
        <f t="shared" si="101"/>
        <v>1083.1578947368414</v>
      </c>
      <c r="O154" s="95">
        <f t="shared" si="102"/>
        <v>54.157894736842067</v>
      </c>
      <c r="P154" s="97">
        <f t="shared" si="97"/>
        <v>-1</v>
      </c>
      <c r="Q154" s="98">
        <f t="shared" si="98"/>
        <v>-14.413533834586502</v>
      </c>
      <c r="R154" s="586">
        <f t="shared" si="99"/>
        <v>0.78980263157894681</v>
      </c>
      <c r="S154" s="910"/>
      <c r="T154" s="342">
        <v>0.8798611111111112</v>
      </c>
      <c r="U154" s="270">
        <v>0.90625000000000011</v>
      </c>
      <c r="V154" s="596">
        <v>7</v>
      </c>
      <c r="W154" s="594">
        <f t="shared" si="103"/>
        <v>38.000000000000028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-356.8421052631586</v>
      </c>
      <c r="AG154" s="190">
        <f t="shared" si="62"/>
        <v>0.75219298245613986</v>
      </c>
      <c r="AH154" s="898"/>
    </row>
    <row r="155" spans="1:34" s="293" customFormat="1" ht="19.2" customHeight="1">
      <c r="A155" s="908"/>
      <c r="B155" s="58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86"/>
      <c r="S155" s="910"/>
      <c r="T155" s="342"/>
      <c r="U155" s="270"/>
      <c r="V155" s="596"/>
      <c r="W155" s="594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86"/>
      <c r="S156" s="910"/>
      <c r="T156" s="342"/>
      <c r="U156" s="270"/>
      <c r="V156" s="596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596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596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92"/>
      <c r="N159" s="253"/>
      <c r="O159" s="300"/>
      <c r="P159" s="346"/>
      <c r="Q159" s="128"/>
      <c r="R159" s="200"/>
      <c r="S159" s="910"/>
      <c r="T159" s="342"/>
      <c r="U159" s="270"/>
      <c r="V159" s="596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927</v>
      </c>
      <c r="D160" s="906" t="s">
        <v>904</v>
      </c>
      <c r="E160" s="907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12.857142857142858</v>
      </c>
      <c r="N160" s="350">
        <f t="shared" si="104"/>
        <v>1365.4898547086593</v>
      </c>
      <c r="O160" s="351">
        <f t="shared" si="104"/>
        <v>118.69525104169323</v>
      </c>
      <c r="P160" s="127">
        <f t="shared" ref="P160:P166" si="105">M160-J160</f>
        <v>-0.14285714285714235</v>
      </c>
      <c r="Q160" s="128">
        <f t="shared" ref="Q160:Q166" si="106">O160-L160</f>
        <v>-20.377878210007438</v>
      </c>
      <c r="R160" s="352">
        <f>O160/L160</f>
        <v>0.85347364857860741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1</v>
      </c>
      <c r="AF160" s="127">
        <f t="shared" si="61"/>
        <v>-260.22443100562646</v>
      </c>
      <c r="AG160" s="200">
        <f t="shared" si="62"/>
        <v>0.83993224806332289</v>
      </c>
      <c r="AH160" s="898"/>
    </row>
    <row r="161" spans="1:36" ht="19.2" customHeight="1">
      <c r="A161" s="895" t="s">
        <v>928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3130</v>
      </c>
      <c r="H161" s="140">
        <f t="shared" ref="H161:H170" si="107">F161*G161</f>
        <v>94306.9</v>
      </c>
      <c r="I161" s="58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1111.2426035502958</v>
      </c>
      <c r="O161" s="142">
        <f t="shared" ref="O161:O166" si="109">N161/M161</f>
        <v>61.735700197238657</v>
      </c>
      <c r="P161" s="105">
        <f t="shared" si="105"/>
        <v>0</v>
      </c>
      <c r="Q161" s="143">
        <f t="shared" si="106"/>
        <v>-4.9309664694280144</v>
      </c>
      <c r="R161" s="583">
        <f t="shared" ref="R161:R166" si="110">O161/L161</f>
        <v>0.92603550295857984</v>
      </c>
      <c r="S161" s="896">
        <f>R173</f>
        <v>0.92923894673078133</v>
      </c>
      <c r="T161" s="101">
        <v>0.16666666666666666</v>
      </c>
      <c r="U161" s="101">
        <v>0.28402777777777777</v>
      </c>
      <c r="V161" s="582">
        <v>5</v>
      </c>
      <c r="W161" s="146">
        <f t="shared" ref="W161:W172" si="111">(U161-T161)*24*60</f>
        <v>169</v>
      </c>
      <c r="X161" s="154"/>
      <c r="Y161" s="154"/>
      <c r="Z161" s="105"/>
      <c r="AA161" s="105"/>
      <c r="AB161" s="897"/>
      <c r="AC161" s="897"/>
      <c r="AD161" s="582"/>
      <c r="AE161" s="582"/>
      <c r="AF161" s="105">
        <f t="shared" si="61"/>
        <v>-88.757396449704174</v>
      </c>
      <c r="AG161" s="583">
        <f t="shared" si="62"/>
        <v>0.92603550295857984</v>
      </c>
      <c r="AH161" s="896">
        <f>AG173</f>
        <v>0.93173065133398247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3832</v>
      </c>
      <c r="H162" s="140">
        <f t="shared" si="107"/>
        <v>131169.35999999999</v>
      </c>
      <c r="I162" s="58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2169.0566037735844</v>
      </c>
      <c r="O162" s="142">
        <f t="shared" si="109"/>
        <v>166.85050798258342</v>
      </c>
      <c r="P162" s="105">
        <f t="shared" si="105"/>
        <v>0</v>
      </c>
      <c r="Q162" s="143">
        <f t="shared" si="106"/>
        <v>-6.226415094339643</v>
      </c>
      <c r="R162" s="583">
        <f t="shared" si="110"/>
        <v>0.96402515723270432</v>
      </c>
      <c r="S162" s="896"/>
      <c r="T162" s="101">
        <v>0.3</v>
      </c>
      <c r="U162" s="101">
        <v>0.37361111111111112</v>
      </c>
      <c r="V162" s="582">
        <v>23</v>
      </c>
      <c r="W162" s="146">
        <f t="shared" si="111"/>
        <v>106.00000000000003</v>
      </c>
      <c r="X162" s="154">
        <v>0.28819444444444448</v>
      </c>
      <c r="Y162" s="154">
        <v>0.2986111111111111</v>
      </c>
      <c r="Z162" s="105"/>
      <c r="AA162" s="105"/>
      <c r="AB162" s="897"/>
      <c r="AC162" s="897"/>
      <c r="AD162" s="582"/>
      <c r="AE162" s="582"/>
      <c r="AF162" s="105">
        <f t="shared" si="61"/>
        <v>-80.943396226415643</v>
      </c>
      <c r="AG162" s="583">
        <f t="shared" si="62"/>
        <v>0.96402515723270421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3014.4</v>
      </c>
      <c r="H163" s="140">
        <f t="shared" si="107"/>
        <v>103182.912</v>
      </c>
      <c r="I163" s="58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2179.0843373493972</v>
      </c>
      <c r="O163" s="142">
        <f t="shared" si="109"/>
        <v>198.09857612267248</v>
      </c>
      <c r="P163" s="105">
        <f t="shared" si="105"/>
        <v>0</v>
      </c>
      <c r="Q163" s="143">
        <f t="shared" si="106"/>
        <v>-6.4468784227820493</v>
      </c>
      <c r="R163" s="583">
        <f t="shared" si="110"/>
        <v>0.96848192771084329</v>
      </c>
      <c r="S163" s="896"/>
      <c r="T163" s="101">
        <v>0.37916666666666665</v>
      </c>
      <c r="U163" s="101">
        <v>0.43680555555555556</v>
      </c>
      <c r="V163" s="582">
        <v>8</v>
      </c>
      <c r="W163" s="146">
        <f t="shared" si="111"/>
        <v>83.000000000000028</v>
      </c>
      <c r="X163" s="154"/>
      <c r="Y163" s="154"/>
      <c r="Z163" s="105"/>
      <c r="AA163" s="105"/>
      <c r="AB163" s="897"/>
      <c r="AC163" s="897"/>
      <c r="AD163" s="582"/>
      <c r="AE163" s="582"/>
      <c r="AF163" s="105">
        <f t="shared" si="61"/>
        <v>-70.915662650602826</v>
      </c>
      <c r="AG163" s="583">
        <f t="shared" si="62"/>
        <v>0.96848192771084318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5547.96</v>
      </c>
      <c r="H164" s="140">
        <f t="shared" si="107"/>
        <v>202001.22359999997</v>
      </c>
      <c r="I164" s="58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2465.7600000000002</v>
      </c>
      <c r="O164" s="142">
        <f t="shared" si="109"/>
        <v>246.57600000000002</v>
      </c>
      <c r="P164" s="105">
        <f t="shared" si="105"/>
        <v>0</v>
      </c>
      <c r="Q164" s="143">
        <f t="shared" si="106"/>
        <v>-30.323999999999955</v>
      </c>
      <c r="R164" s="583">
        <f t="shared" si="110"/>
        <v>0.89048754062838587</v>
      </c>
      <c r="S164" s="896"/>
      <c r="T164" s="101">
        <v>0.44097222222222221</v>
      </c>
      <c r="U164" s="101">
        <v>0.53472222222222221</v>
      </c>
      <c r="V164" s="582">
        <v>6</v>
      </c>
      <c r="W164" s="146">
        <f t="shared" si="111"/>
        <v>135</v>
      </c>
      <c r="X164" s="154"/>
      <c r="Y164" s="154"/>
      <c r="Z164" s="105"/>
      <c r="AA164" s="105"/>
      <c r="AB164" s="897"/>
      <c r="AC164" s="897"/>
      <c r="AD164" s="582"/>
      <c r="AE164" s="582"/>
      <c r="AF164" s="105">
        <f>N164-K164</f>
        <v>-303.23999999999978</v>
      </c>
      <c r="AG164" s="583">
        <f>N164/K164</f>
        <v>0.89048754062838575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2858.0400000000004</v>
      </c>
      <c r="H165" s="140">
        <f t="shared" si="107"/>
        <v>104061.23640000001</v>
      </c>
      <c r="I165" s="582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2449.748571428569</v>
      </c>
      <c r="O165" s="142">
        <f t="shared" si="109"/>
        <v>244.97485714285691</v>
      </c>
      <c r="P165" s="105">
        <f t="shared" si="105"/>
        <v>0</v>
      </c>
      <c r="Q165" s="143">
        <f t="shared" si="106"/>
        <v>-31.925142857143072</v>
      </c>
      <c r="R165" s="583">
        <f t="shared" si="110"/>
        <v>0.88470515400092786</v>
      </c>
      <c r="S165" s="896"/>
      <c r="T165" s="101">
        <v>0.5756944444444444</v>
      </c>
      <c r="U165" s="101">
        <v>0.62430555555555556</v>
      </c>
      <c r="V165" s="582">
        <v>6</v>
      </c>
      <c r="W165" s="146">
        <f t="shared" si="111"/>
        <v>70.000000000000071</v>
      </c>
      <c r="X165" s="154"/>
      <c r="Y165" s="154"/>
      <c r="Z165" s="105"/>
      <c r="AA165" s="105"/>
      <c r="AB165" s="897"/>
      <c r="AC165" s="897"/>
      <c r="AD165" s="582"/>
      <c r="AE165" s="582"/>
      <c r="AF165" s="105">
        <f>N165-K165</f>
        <v>-319.25142857143101</v>
      </c>
      <c r="AG165" s="583">
        <f>N165/K165</f>
        <v>0.88470515400092775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2009.6000000000001</v>
      </c>
      <c r="H166" s="140">
        <f t="shared" si="107"/>
        <v>68788.607999999993</v>
      </c>
      <c r="I166" s="582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2192.2909090909106</v>
      </c>
      <c r="O166" s="142">
        <f t="shared" si="109"/>
        <v>199.29917355371916</v>
      </c>
      <c r="P166" s="105">
        <f t="shared" si="105"/>
        <v>0</v>
      </c>
      <c r="Q166" s="143">
        <f t="shared" si="106"/>
        <v>-5.2462809917353752</v>
      </c>
      <c r="R166" s="583">
        <f t="shared" si="110"/>
        <v>0.97435151515151597</v>
      </c>
      <c r="S166" s="896"/>
      <c r="T166" s="101">
        <v>0.62916666666666665</v>
      </c>
      <c r="U166" s="101">
        <v>0.66736111111111107</v>
      </c>
      <c r="V166" s="582">
        <v>7</v>
      </c>
      <c r="W166" s="146">
        <f t="shared" si="111"/>
        <v>54.999999999999964</v>
      </c>
      <c r="X166" s="154"/>
      <c r="Y166" s="154"/>
      <c r="Z166" s="105"/>
      <c r="AA166" s="105"/>
      <c r="AB166" s="897"/>
      <c r="AC166" s="897"/>
      <c r="AD166" s="582"/>
      <c r="AE166" s="582"/>
      <c r="AF166" s="105">
        <f>N166-K166</f>
        <v>-57.709090909089355</v>
      </c>
      <c r="AG166" s="583">
        <f>N166/K166</f>
        <v>0.97435151515151586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2"/>
      <c r="J167" s="157"/>
      <c r="K167" s="107"/>
      <c r="L167" s="142"/>
      <c r="M167" s="157"/>
      <c r="N167" s="107"/>
      <c r="O167" s="142"/>
      <c r="P167" s="105"/>
      <c r="Q167" s="143"/>
      <c r="R167" s="583"/>
      <c r="S167" s="896"/>
      <c r="T167" s="101"/>
      <c r="U167" s="101"/>
      <c r="V167" s="582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582"/>
      <c r="AE167" s="582"/>
      <c r="AF167" s="105">
        <f t="shared" si="61"/>
        <v>0</v>
      </c>
      <c r="AG167" s="583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2"/>
      <c r="J168" s="157"/>
      <c r="K168" s="107"/>
      <c r="L168" s="142"/>
      <c r="M168" s="157"/>
      <c r="N168" s="107"/>
      <c r="O168" s="142"/>
      <c r="P168" s="105"/>
      <c r="Q168" s="143"/>
      <c r="R168" s="583"/>
      <c r="S168" s="896"/>
      <c r="T168" s="101"/>
      <c r="U168" s="101"/>
      <c r="V168" s="582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582"/>
      <c r="AE168" s="582"/>
      <c r="AF168" s="105">
        <f t="shared" si="61"/>
        <v>0</v>
      </c>
      <c r="AG168" s="583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2"/>
      <c r="J169" s="157"/>
      <c r="K169" s="107"/>
      <c r="L169" s="142"/>
      <c r="M169" s="157"/>
      <c r="N169" s="107"/>
      <c r="O169" s="142"/>
      <c r="P169" s="105"/>
      <c r="Q169" s="143"/>
      <c r="R169" s="583"/>
      <c r="S169" s="896"/>
      <c r="T169" s="101"/>
      <c r="U169" s="101"/>
      <c r="V169" s="582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582"/>
      <c r="AE169" s="582"/>
      <c r="AF169" s="105">
        <f t="shared" si="61"/>
        <v>0</v>
      </c>
      <c r="AG169" s="583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2"/>
      <c r="J170" s="157"/>
      <c r="K170" s="107"/>
      <c r="L170" s="142"/>
      <c r="M170" s="157"/>
      <c r="N170" s="107"/>
      <c r="O170" s="142"/>
      <c r="P170" s="105"/>
      <c r="Q170" s="143"/>
      <c r="R170" s="583"/>
      <c r="S170" s="896"/>
      <c r="T170" s="101"/>
      <c r="U170" s="101"/>
      <c r="V170" s="582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582"/>
      <c r="AE170" s="582"/>
      <c r="AF170" s="105">
        <f t="shared" si="61"/>
        <v>0</v>
      </c>
      <c r="AG170" s="583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2"/>
      <c r="J171" s="157"/>
      <c r="K171" s="107"/>
      <c r="L171" s="142"/>
      <c r="M171" s="157"/>
      <c r="N171" s="107"/>
      <c r="O171" s="142"/>
      <c r="P171" s="105"/>
      <c r="Q171" s="143"/>
      <c r="R171" s="583"/>
      <c r="S171" s="896"/>
      <c r="T171" s="101"/>
      <c r="U171" s="101"/>
      <c r="V171" s="582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582"/>
      <c r="AE171" s="582"/>
      <c r="AF171" s="105"/>
      <c r="AG171" s="583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2"/>
      <c r="J172" s="157"/>
      <c r="K172" s="107"/>
      <c r="L172" s="142"/>
      <c r="M172" s="157"/>
      <c r="N172" s="107"/>
      <c r="O172" s="142"/>
      <c r="P172" s="105"/>
      <c r="Q172" s="143"/>
      <c r="R172" s="583"/>
      <c r="S172" s="896"/>
      <c r="T172" s="101"/>
      <c r="U172" s="101"/>
      <c r="V172" s="582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582"/>
      <c r="AE172" s="582"/>
      <c r="AF172" s="105"/>
      <c r="AG172" s="583"/>
      <c r="AH172" s="896"/>
    </row>
    <row r="173" spans="1:36" ht="19.2" customHeight="1">
      <c r="A173" s="895"/>
      <c r="B173" s="186">
        <v>0</v>
      </c>
      <c r="C173" s="160" t="s">
        <v>929</v>
      </c>
      <c r="D173" s="893" t="s">
        <v>904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2094.5305041987926</v>
      </c>
      <c r="O173" s="164">
        <f t="shared" si="112"/>
        <v>186.25580249984512</v>
      </c>
      <c r="P173" s="105">
        <f>M173-J173</f>
        <v>0</v>
      </c>
      <c r="Q173" s="143">
        <f>O173-L173</f>
        <v>-14.183280639238006</v>
      </c>
      <c r="R173" s="165">
        <f>O173/L173</f>
        <v>0.92923894673078133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0</v>
      </c>
      <c r="AF173" s="105">
        <f t="shared" si="61"/>
        <v>-153.46949580120736</v>
      </c>
      <c r="AG173" s="583">
        <f t="shared" si="62"/>
        <v>0.93173065133398247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930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931</v>
      </c>
    </row>
    <row r="186" spans="23:36">
      <c r="W186" s="76"/>
      <c r="AJ186" s="359" t="s">
        <v>932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934</v>
      </c>
      <c r="E3" s="829"/>
      <c r="F3" s="818" t="s">
        <v>2</v>
      </c>
      <c r="G3" s="779"/>
      <c r="H3" s="830">
        <v>262881.55</v>
      </c>
      <c r="I3" s="831"/>
      <c r="J3" s="818" t="s">
        <v>3</v>
      </c>
      <c r="K3" s="779"/>
      <c r="L3" s="823">
        <v>8934808.7715850249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391.20033906027152</v>
      </c>
      <c r="G6" s="820"/>
      <c r="H6" s="798">
        <f>AVERAGE(D13:P13,Q13)</f>
        <v>137.23161601150989</v>
      </c>
      <c r="I6" s="799"/>
      <c r="J6" s="798">
        <f>AVERAGE(D30:E30,G30:H30)</f>
        <v>711.25</v>
      </c>
      <c r="K6" s="799"/>
      <c r="L6" s="800">
        <f>AVERAGE(J30:M30)</f>
        <v>960.04120879120876</v>
      </c>
      <c r="M6" s="801"/>
      <c r="N6" s="802">
        <v>0</v>
      </c>
      <c r="O6" s="787">
        <v>0</v>
      </c>
      <c r="P6" s="803">
        <v>7</v>
      </c>
      <c r="Q6" s="787">
        <v>4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366.40696635943709</v>
      </c>
      <c r="G7" s="791"/>
      <c r="H7" s="792">
        <f>AVERAGE(D14:P14,Q14)</f>
        <v>124.8412551986593</v>
      </c>
      <c r="I7" s="793"/>
      <c r="J7" s="792">
        <f>AVERAGE(D31:E31,G31:H31)</f>
        <v>714.81680168498156</v>
      </c>
      <c r="K7" s="793"/>
      <c r="L7" s="794">
        <f>AVERAGE(J31:M31)</f>
        <v>863.47712009661461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0.91561964820295649</v>
      </c>
      <c r="G8" s="797"/>
      <c r="H8" s="796">
        <f>AVERAGE(D15:O15,P15:Q15)</f>
        <v>0.90081521002741838</v>
      </c>
      <c r="I8" s="797"/>
      <c r="J8" s="796">
        <f>AVERAGE(D32:E32,G32:H32)</f>
        <v>0.97316879470848261</v>
      </c>
      <c r="K8" s="797"/>
      <c r="L8" s="796">
        <f>AVERAGE(J32:M32)</f>
        <v>0.90988603531181378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105.42687908496733</v>
      </c>
      <c r="F13" s="18">
        <v>124.72569913746383</v>
      </c>
      <c r="G13" s="18">
        <v>301.94047619047615</v>
      </c>
      <c r="H13" s="18">
        <v>235.71428571428569</v>
      </c>
      <c r="I13" s="18">
        <v>85.030075187969928</v>
      </c>
      <c r="J13" s="18">
        <v>84.474126492702339</v>
      </c>
      <c r="K13" s="18">
        <v>75.422456263207025</v>
      </c>
      <c r="L13" s="18">
        <v>108.38835384888017</v>
      </c>
      <c r="M13" s="18">
        <v>79.237399053188525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771"/>
      <c r="C14" s="13" t="s">
        <v>60</v>
      </c>
      <c r="D14" s="18">
        <v>130.31485638057893</v>
      </c>
      <c r="E14" s="18">
        <v>93.182828175406016</v>
      </c>
      <c r="F14" s="18">
        <v>110.83951485719645</v>
      </c>
      <c r="G14" s="18">
        <v>275.1878705992288</v>
      </c>
      <c r="H14" s="18">
        <v>231.32392564436586</v>
      </c>
      <c r="I14" s="18">
        <v>75.648587947449542</v>
      </c>
      <c r="J14" s="18">
        <v>73.670597843142886</v>
      </c>
      <c r="K14" s="18">
        <v>66.681852569597424</v>
      </c>
      <c r="L14" s="18">
        <v>100.74676194035735</v>
      </c>
      <c r="M14" s="18">
        <v>70.454022632835859</v>
      </c>
      <c r="N14" s="18">
        <v>74.637707904969403</v>
      </c>
      <c r="O14" s="18">
        <v>116.62532611731068</v>
      </c>
      <c r="P14" s="18">
        <v>185.0326164898612</v>
      </c>
      <c r="Q14" s="8">
        <v>143.43110367892973</v>
      </c>
    </row>
    <row r="15" spans="2:17" ht="39.9" customHeight="1">
      <c r="B15" s="772"/>
      <c r="C15" s="28" t="s">
        <v>61</v>
      </c>
      <c r="D15" s="9">
        <f t="shared" ref="D15:Q15" si="0">D14/D13</f>
        <v>0.89749388807059238</v>
      </c>
      <c r="E15" s="9">
        <f t="shared" si="0"/>
        <v>0.88386215151362502</v>
      </c>
      <c r="F15" s="9">
        <f t="shared" si="0"/>
        <v>0.8886662141299122</v>
      </c>
      <c r="G15" s="9">
        <f t="shared" si="0"/>
        <v>0.9113977498850776</v>
      </c>
      <c r="H15" s="9">
        <f t="shared" si="0"/>
        <v>0.98137423000640067</v>
      </c>
      <c r="I15" s="9">
        <f t="shared" si="0"/>
        <v>0.8896685999655839</v>
      </c>
      <c r="J15" s="9">
        <f t="shared" si="0"/>
        <v>0.87210843014171013</v>
      </c>
      <c r="K15" s="9">
        <f t="shared" si="0"/>
        <v>0.88411138901248587</v>
      </c>
      <c r="L15" s="9">
        <f t="shared" si="0"/>
        <v>0.92949803519318075</v>
      </c>
      <c r="M15" s="9">
        <f t="shared" si="0"/>
        <v>0.88915112654749329</v>
      </c>
      <c r="N15" s="9">
        <f t="shared" si="0"/>
        <v>0.86614742095424935</v>
      </c>
      <c r="O15" s="9">
        <f t="shared" si="0"/>
        <v>0.83858993282762073</v>
      </c>
      <c r="P15" s="30">
        <f t="shared" si="0"/>
        <v>0.92313641427639392</v>
      </c>
      <c r="Q15" s="10">
        <f t="shared" si="0"/>
        <v>0.95620735785953148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774"/>
      <c r="C17" s="28" t="s">
        <v>36</v>
      </c>
      <c r="D17" s="11">
        <v>0.7319444444444444</v>
      </c>
      <c r="E17" s="11">
        <v>0.58958333333333335</v>
      </c>
      <c r="F17" s="11">
        <v>0.6284722222222221</v>
      </c>
      <c r="G17" s="11">
        <v>0.60972222222222217</v>
      </c>
      <c r="H17" s="11">
        <v>0.63194444444444442</v>
      </c>
      <c r="I17" s="11">
        <v>0.72847222222222219</v>
      </c>
      <c r="J17" s="11">
        <v>0.79999999999999982</v>
      </c>
      <c r="K17" s="11">
        <v>0.79513888888888862</v>
      </c>
      <c r="L17" s="11">
        <v>0.95347222222222194</v>
      </c>
      <c r="M17" s="11">
        <v>0.97152777777777788</v>
      </c>
      <c r="N17" s="11">
        <v>0.97847222222222219</v>
      </c>
      <c r="O17" s="21">
        <v>0.89375000000000004</v>
      </c>
      <c r="P17" s="11">
        <v>0.63194444444444442</v>
      </c>
      <c r="Q17" s="31">
        <v>0.60763888888888895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16.625</v>
      </c>
      <c r="F22" s="35">
        <v>15.285714285714286</v>
      </c>
      <c r="G22" s="35">
        <v>6.125</v>
      </c>
      <c r="H22" s="35">
        <v>6.4</v>
      </c>
      <c r="I22" s="35">
        <v>17.714285714285715</v>
      </c>
      <c r="J22" s="35">
        <v>17.571428571428573</v>
      </c>
      <c r="K22" s="35">
        <v>18.875</v>
      </c>
      <c r="L22" s="35">
        <v>15.666666666666666</v>
      </c>
      <c r="M22" s="35">
        <v>19.166666666666668</v>
      </c>
      <c r="N22" s="35">
        <v>17.5</v>
      </c>
      <c r="O22" s="35">
        <v>13</v>
      </c>
      <c r="P22" s="35">
        <v>12.166666666666666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0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0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942.85714285714289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183.97919191919195</v>
      </c>
      <c r="E31" s="7">
        <v>830.25247106420045</v>
      </c>
      <c r="F31" s="7">
        <v>762.81491477738336</v>
      </c>
      <c r="G31" s="7">
        <v>829.70741538836285</v>
      </c>
      <c r="H31" s="44">
        <v>1015.3281283681707</v>
      </c>
      <c r="I31" s="43">
        <v>0</v>
      </c>
      <c r="J31" s="7">
        <v>772.4807692307711</v>
      </c>
      <c r="K31" s="7">
        <v>904.51806525968436</v>
      </c>
      <c r="L31" s="7">
        <v>832.93892045454584</v>
      </c>
      <c r="M31" s="44">
        <v>943.97072544145703</v>
      </c>
      <c r="N31" s="27"/>
      <c r="O31" s="27"/>
      <c r="P31" s="27"/>
      <c r="Q31" s="27"/>
    </row>
    <row r="32" spans="2:23" ht="39.9" customHeight="1">
      <c r="B32" s="772"/>
      <c r="C32" s="600" t="s">
        <v>61</v>
      </c>
      <c r="D32" s="45">
        <f t="shared" ref="D32:M32" si="1">D31/D30</f>
        <v>0.83626905417814523</v>
      </c>
      <c r="E32" s="9">
        <f t="shared" si="1"/>
        <v>1.0063666315929702</v>
      </c>
      <c r="F32" s="9">
        <f t="shared" si="1"/>
        <v>0.92462413912410102</v>
      </c>
      <c r="G32" s="9">
        <f t="shared" si="1"/>
        <v>0.92189712820929204</v>
      </c>
      <c r="H32" s="9">
        <f t="shared" si="1"/>
        <v>1.1281423648535229</v>
      </c>
      <c r="I32" s="43">
        <f t="shared" si="1"/>
        <v>0</v>
      </c>
      <c r="J32" s="9">
        <f t="shared" si="1"/>
        <v>0.81929778554778754</v>
      </c>
      <c r="K32" s="9">
        <f t="shared" si="1"/>
        <v>1.1135165576113539</v>
      </c>
      <c r="L32" s="9">
        <f t="shared" si="1"/>
        <v>0.86764470880681854</v>
      </c>
      <c r="M32" s="10">
        <f t="shared" si="1"/>
        <v>0.8390850892812951</v>
      </c>
      <c r="N32" s="27"/>
      <c r="O32" s="27"/>
      <c r="P32" s="27"/>
      <c r="Q32" s="27"/>
    </row>
    <row r="33" spans="2:17" ht="28.8" customHeight="1">
      <c r="B33" s="773" t="s">
        <v>62</v>
      </c>
      <c r="C33" s="600" t="s">
        <v>63</v>
      </c>
      <c r="D33" s="46">
        <v>0.17361111111111113</v>
      </c>
      <c r="E33" s="11">
        <v>0.17708333333333334</v>
      </c>
      <c r="F33" s="11">
        <v>0.2638888888888889</v>
      </c>
      <c r="G33" s="11">
        <v>3092.9999999999991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600" t="s">
        <v>36</v>
      </c>
      <c r="D34" s="46">
        <v>0.3576388888888889</v>
      </c>
      <c r="E34" s="11">
        <v>0.43472222222222223</v>
      </c>
      <c r="F34" s="11">
        <v>0.33749999999999997</v>
      </c>
      <c r="G34" s="11">
        <v>1043.3333333333326</v>
      </c>
      <c r="H34" s="31">
        <v>0.52500000000000002</v>
      </c>
      <c r="I34" s="22">
        <v>0</v>
      </c>
      <c r="J34" s="11">
        <v>0.80555555555555547</v>
      </c>
      <c r="K34" s="11">
        <v>46280.076388888891</v>
      </c>
      <c r="L34" s="11">
        <v>0.90625</v>
      </c>
      <c r="M34" s="12">
        <v>46280.163194444445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125651</v>
      </c>
      <c r="F1" s="365" t="s">
        <v>3</v>
      </c>
      <c r="G1" s="366">
        <f>SUM(H5:H124)</f>
        <v>2357985.0181818181</v>
      </c>
      <c r="H1" s="367" t="s">
        <v>427</v>
      </c>
      <c r="I1" s="368">
        <f>+J16+J64+J24+J38+J51+J81+J100+J91+J57+J124+J111</f>
        <v>50.366666666666667</v>
      </c>
      <c r="J1" s="873" t="s">
        <v>428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933</v>
      </c>
      <c r="B2" s="880"/>
      <c r="C2" s="370"/>
      <c r="D2" s="603" t="s">
        <v>331</v>
      </c>
      <c r="E2" s="372">
        <f>AVERAGE(L16,L24,L38,L51,L100,L111,L91)</f>
        <v>632.91649091210104</v>
      </c>
      <c r="F2" s="373" t="s">
        <v>91</v>
      </c>
      <c r="G2" s="374">
        <f>G1/E1</f>
        <v>18.766146056790777</v>
      </c>
      <c r="H2" s="375" t="s">
        <v>430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332</v>
      </c>
      <c r="B3" s="883" t="s">
        <v>248</v>
      </c>
      <c r="C3" s="605"/>
      <c r="D3" s="884" t="s">
        <v>333</v>
      </c>
      <c r="E3" s="884"/>
      <c r="F3" s="885" t="s">
        <v>96</v>
      </c>
      <c r="G3" s="886" t="s">
        <v>249</v>
      </c>
      <c r="H3" s="887" t="s">
        <v>250</v>
      </c>
      <c r="I3" s="888" t="s">
        <v>334</v>
      </c>
      <c r="J3" s="861" t="s">
        <v>336</v>
      </c>
      <c r="K3" s="863" t="s">
        <v>335</v>
      </c>
      <c r="L3" s="865" t="s">
        <v>331</v>
      </c>
      <c r="M3" s="890" t="s">
        <v>106</v>
      </c>
      <c r="N3" s="890"/>
      <c r="O3" s="861" t="s">
        <v>251</v>
      </c>
      <c r="P3" s="891" t="s">
        <v>339</v>
      </c>
      <c r="Q3" s="861" t="s">
        <v>340</v>
      </c>
      <c r="R3" s="861"/>
    </row>
    <row r="4" spans="1:18" ht="15.75" customHeight="1">
      <c r="A4" s="882"/>
      <c r="B4" s="883"/>
      <c r="C4" s="605"/>
      <c r="D4" s="884"/>
      <c r="E4" s="884"/>
      <c r="F4" s="885"/>
      <c r="G4" s="886"/>
      <c r="H4" s="887"/>
      <c r="I4" s="889"/>
      <c r="J4" s="862"/>
      <c r="K4" s="864"/>
      <c r="L4" s="866"/>
      <c r="M4" s="609" t="s">
        <v>113</v>
      </c>
      <c r="N4" s="609" t="s">
        <v>114</v>
      </c>
      <c r="O4" s="862"/>
      <c r="P4" s="892"/>
      <c r="Q4" s="380" t="s">
        <v>421</v>
      </c>
      <c r="R4" s="380" t="s">
        <v>252</v>
      </c>
    </row>
    <row r="5" spans="1:18">
      <c r="A5" s="86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605">
        <v>1280</v>
      </c>
      <c r="H5" s="385">
        <f>F5*G5</f>
        <v>32819.199999999997</v>
      </c>
      <c r="I5" s="607"/>
      <c r="J5" s="387">
        <v>10</v>
      </c>
      <c r="K5" s="388">
        <f t="shared" ref="K5:K8" si="0">G5/P5*60</f>
        <v>1536.0000000000032</v>
      </c>
      <c r="L5" s="389">
        <f t="shared" ref="L5:L8" si="1">K5/J5</f>
        <v>153.60000000000031</v>
      </c>
      <c r="M5" s="390">
        <v>0.39930555555555558</v>
      </c>
      <c r="N5" s="390">
        <v>0.43402777777777773</v>
      </c>
      <c r="O5" s="380">
        <v>5</v>
      </c>
      <c r="P5" s="610">
        <f t="shared" ref="P5:P8" si="2">(N5-M5)*24*60</f>
        <v>49.999999999999901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605">
        <v>3414</v>
      </c>
      <c r="H6" s="385">
        <f t="shared" ref="H6:H15" si="3">F6*G6</f>
        <v>101907.90000000001</v>
      </c>
      <c r="I6" s="607"/>
      <c r="J6" s="387">
        <v>13</v>
      </c>
      <c r="K6" s="388">
        <f t="shared" si="0"/>
        <v>1781.2173913043491</v>
      </c>
      <c r="L6" s="389">
        <f t="shared" si="1"/>
        <v>137.01672240802685</v>
      </c>
      <c r="M6" s="390">
        <v>0.4375</v>
      </c>
      <c r="N6" s="390">
        <v>0.51736111111111105</v>
      </c>
      <c r="O6" s="380">
        <v>5</v>
      </c>
      <c r="P6" s="610">
        <f t="shared" si="2"/>
        <v>114.99999999999991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605">
        <v>2999</v>
      </c>
      <c r="H7" s="385">
        <f t="shared" si="3"/>
        <v>88530.48</v>
      </c>
      <c r="I7" s="607"/>
      <c r="J7" s="387">
        <v>13</v>
      </c>
      <c r="K7" s="388">
        <f t="shared" si="0"/>
        <v>1799.4000000000005</v>
      </c>
      <c r="L7" s="389">
        <f t="shared" si="1"/>
        <v>138.41538461538465</v>
      </c>
      <c r="M7" s="390">
        <v>0.52083333333333337</v>
      </c>
      <c r="N7" s="390">
        <v>0.59027777777777779</v>
      </c>
      <c r="O7" s="380">
        <v>5</v>
      </c>
      <c r="P7" s="610">
        <f t="shared" si="2"/>
        <v>99.999999999999972</v>
      </c>
      <c r="Q7" s="392"/>
      <c r="R7" s="392"/>
    </row>
    <row r="8" spans="1:18">
      <c r="A8" s="867"/>
      <c r="B8" s="381" t="s">
        <v>314</v>
      </c>
      <c r="C8" s="381"/>
      <c r="D8" s="382" t="s">
        <v>257</v>
      </c>
      <c r="E8" s="383"/>
      <c r="F8" s="384">
        <v>30</v>
      </c>
      <c r="G8" s="605">
        <v>627</v>
      </c>
      <c r="H8" s="385">
        <f t="shared" si="3"/>
        <v>18810</v>
      </c>
      <c r="I8" s="607"/>
      <c r="J8" s="387">
        <v>13</v>
      </c>
      <c r="K8" s="388">
        <f t="shared" si="0"/>
        <v>1880.9999999999916</v>
      </c>
      <c r="L8" s="389">
        <f t="shared" si="1"/>
        <v>144.69230769230705</v>
      </c>
      <c r="M8" s="390">
        <v>0.59375</v>
      </c>
      <c r="N8" s="390">
        <v>0.60763888888888895</v>
      </c>
      <c r="O8" s="380">
        <v>5</v>
      </c>
      <c r="P8" s="610">
        <f t="shared" si="2"/>
        <v>20.000000000000089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07"/>
      <c r="J9" s="387"/>
      <c r="K9" s="388"/>
      <c r="L9" s="389"/>
      <c r="M9" s="390"/>
      <c r="N9" s="390"/>
      <c r="O9" s="380"/>
      <c r="P9" s="610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07"/>
      <c r="J10" s="387"/>
      <c r="K10" s="388"/>
      <c r="L10" s="389"/>
      <c r="M10" s="390"/>
      <c r="N10" s="390"/>
      <c r="O10" s="380"/>
      <c r="P10" s="610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07"/>
      <c r="J11" s="387"/>
      <c r="K11" s="388"/>
      <c r="L11" s="389"/>
      <c r="M11" s="390"/>
      <c r="N11" s="390"/>
      <c r="O11" s="380"/>
      <c r="P11" s="610"/>
      <c r="Q11" s="392"/>
      <c r="R11" s="392"/>
    </row>
    <row r="12" spans="1:18">
      <c r="A12" s="868"/>
      <c r="B12" s="381">
        <v>0</v>
      </c>
      <c r="C12" s="606"/>
      <c r="D12" s="382"/>
      <c r="E12" s="383"/>
      <c r="F12" s="384" t="s">
        <v>236</v>
      </c>
      <c r="G12" s="604"/>
      <c r="H12" s="385">
        <f t="shared" si="3"/>
        <v>0</v>
      </c>
      <c r="I12" s="607"/>
      <c r="J12" s="387"/>
      <c r="K12" s="388"/>
      <c r="L12" s="389"/>
      <c r="M12" s="390"/>
      <c r="N12" s="390"/>
      <c r="O12" s="380"/>
      <c r="P12" s="610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07"/>
      <c r="J13" s="387"/>
      <c r="K13" s="388"/>
      <c r="L13" s="389"/>
      <c r="M13" s="390"/>
      <c r="N13" s="390"/>
      <c r="O13" s="380"/>
      <c r="P13" s="610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07"/>
      <c r="J14" s="387"/>
      <c r="K14" s="388"/>
      <c r="L14" s="389"/>
      <c r="M14" s="390"/>
      <c r="N14" s="390"/>
      <c r="O14" s="380"/>
      <c r="P14" s="610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07"/>
      <c r="J15" s="387"/>
      <c r="K15" s="388"/>
      <c r="L15" s="389"/>
      <c r="M15" s="390"/>
      <c r="N15" s="390"/>
      <c r="O15" s="380"/>
      <c r="P15" s="610"/>
      <c r="Q15" s="380"/>
      <c r="R15" s="380"/>
    </row>
    <row r="16" spans="1:18" ht="15.75" customHeight="1">
      <c r="A16" s="869"/>
      <c r="B16" s="381">
        <v>0</v>
      </c>
      <c r="C16" s="398" t="s">
        <v>258</v>
      </c>
      <c r="D16" s="852" t="s">
        <v>351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1749.4043478260862</v>
      </c>
      <c r="L16" s="404">
        <f>AVERAGE(L5:L15)</f>
        <v>143.43110367892973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259</v>
      </c>
      <c r="B17" s="381">
        <v>0</v>
      </c>
      <c r="C17" s="606"/>
      <c r="D17" s="382" t="s">
        <v>261</v>
      </c>
      <c r="E17" s="382"/>
      <c r="F17" s="384" t="s">
        <v>236</v>
      </c>
      <c r="G17" s="605">
        <v>2999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1635.8181818181822</v>
      </c>
      <c r="L17" s="389">
        <f>K17/J17</f>
        <v>181.75757575757581</v>
      </c>
      <c r="M17" s="390">
        <v>0.17361111111111113</v>
      </c>
      <c r="N17" s="390">
        <v>0.25</v>
      </c>
      <c r="O17" s="380">
        <v>10</v>
      </c>
      <c r="P17" s="610">
        <f>(N17-M17)*24*60</f>
        <v>109.99999999999997</v>
      </c>
      <c r="Q17" s="380"/>
      <c r="R17" s="380"/>
    </row>
    <row r="18" spans="1:18" ht="15.75" customHeight="1">
      <c r="A18" s="870"/>
      <c r="B18" s="381">
        <v>0</v>
      </c>
      <c r="C18" s="606"/>
      <c r="D18" s="382" t="s">
        <v>262</v>
      </c>
      <c r="E18" s="382"/>
      <c r="F18" s="384" t="s">
        <v>236</v>
      </c>
      <c r="G18" s="604">
        <v>3414</v>
      </c>
      <c r="H18" s="385">
        <f t="shared" si="4"/>
        <v>0</v>
      </c>
      <c r="I18" s="607"/>
      <c r="J18" s="387">
        <v>9</v>
      </c>
      <c r="K18" s="388">
        <f t="shared" si="5"/>
        <v>1638.7200000000005</v>
      </c>
      <c r="L18" s="389">
        <f t="shared" ref="L18:L19" si="6">K18/J18</f>
        <v>182.08000000000004</v>
      </c>
      <c r="M18" s="390">
        <v>0.25347222222222221</v>
      </c>
      <c r="N18" s="390">
        <v>0.34027777777777773</v>
      </c>
      <c r="O18" s="380">
        <v>5</v>
      </c>
      <c r="P18" s="610">
        <f t="shared" ref="P18:P19" si="7">(N18-M18)*24*60</f>
        <v>124.99999999999996</v>
      </c>
      <c r="Q18" s="392"/>
      <c r="R18" s="392"/>
    </row>
    <row r="19" spans="1:18" ht="15.75" customHeight="1">
      <c r="A19" s="870"/>
      <c r="B19" s="381">
        <v>0</v>
      </c>
      <c r="C19" s="606"/>
      <c r="D19" s="382" t="s">
        <v>260</v>
      </c>
      <c r="E19" s="382"/>
      <c r="F19" s="384" t="s">
        <v>236</v>
      </c>
      <c r="G19" s="604">
        <v>627</v>
      </c>
      <c r="H19" s="385">
        <f t="shared" si="4"/>
        <v>0</v>
      </c>
      <c r="I19" s="607"/>
      <c r="J19" s="387">
        <v>10</v>
      </c>
      <c r="K19" s="388">
        <f t="shared" si="5"/>
        <v>1880.9999999999993</v>
      </c>
      <c r="L19" s="389">
        <f t="shared" si="6"/>
        <v>188.09999999999994</v>
      </c>
      <c r="M19" s="390">
        <v>0.34375</v>
      </c>
      <c r="N19" s="390">
        <v>0.3576388888888889</v>
      </c>
      <c r="O19" s="380">
        <v>5</v>
      </c>
      <c r="P19" s="610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871"/>
      <c r="B20" s="381">
        <v>0</v>
      </c>
      <c r="C20" s="606"/>
      <c r="D20" s="382"/>
      <c r="E20" s="382"/>
      <c r="F20" s="384" t="s">
        <v>236</v>
      </c>
      <c r="G20" s="604"/>
      <c r="H20" s="385">
        <f t="shared" si="4"/>
        <v>0</v>
      </c>
      <c r="I20" s="607"/>
      <c r="J20" s="387"/>
      <c r="K20" s="388"/>
      <c r="L20" s="389"/>
      <c r="M20" s="390"/>
      <c r="N20" s="390"/>
      <c r="O20" s="380"/>
      <c r="P20" s="610"/>
      <c r="Q20" s="392"/>
      <c r="R20" s="392"/>
    </row>
    <row r="21" spans="1:18" ht="15.75" customHeight="1">
      <c r="A21" s="871"/>
      <c r="B21" s="381">
        <v>0</v>
      </c>
      <c r="C21" s="606"/>
      <c r="D21" s="382"/>
      <c r="E21" s="382"/>
      <c r="F21" s="384" t="s">
        <v>236</v>
      </c>
      <c r="G21" s="604"/>
      <c r="H21" s="385"/>
      <c r="I21" s="607"/>
      <c r="J21" s="387"/>
      <c r="K21" s="388"/>
      <c r="L21" s="389"/>
      <c r="M21" s="390"/>
      <c r="N21" s="390"/>
      <c r="O21" s="380"/>
      <c r="P21" s="610"/>
      <c r="Q21" s="392"/>
      <c r="R21" s="392"/>
    </row>
    <row r="22" spans="1:18" ht="15.75" customHeight="1">
      <c r="A22" s="871"/>
      <c r="B22" s="381">
        <v>0</v>
      </c>
      <c r="C22" s="606"/>
      <c r="D22" s="382"/>
      <c r="E22" s="383"/>
      <c r="F22" s="384" t="s">
        <v>236</v>
      </c>
      <c r="G22" s="604"/>
      <c r="H22" s="385">
        <f t="shared" si="4"/>
        <v>0</v>
      </c>
      <c r="I22" s="607"/>
      <c r="J22" s="387"/>
      <c r="K22" s="388"/>
      <c r="L22" s="389"/>
      <c r="M22" s="390"/>
      <c r="N22" s="390"/>
      <c r="O22" s="380"/>
      <c r="P22" s="610"/>
      <c r="Q22" s="380"/>
      <c r="R22" s="380"/>
    </row>
    <row r="23" spans="1:18" ht="15.75" customHeight="1">
      <c r="A23" s="871"/>
      <c r="B23" s="381">
        <v>0</v>
      </c>
      <c r="C23" s="606"/>
      <c r="D23" s="382"/>
      <c r="E23" s="383"/>
      <c r="F23" s="384" t="s">
        <v>236</v>
      </c>
      <c r="G23" s="604"/>
      <c r="H23" s="385">
        <f t="shared" si="4"/>
        <v>0</v>
      </c>
      <c r="I23" s="607"/>
      <c r="J23" s="387"/>
      <c r="K23" s="388"/>
      <c r="L23" s="389"/>
      <c r="M23" s="390"/>
      <c r="N23" s="390"/>
      <c r="O23" s="380"/>
      <c r="P23" s="610"/>
      <c r="Q23" s="380"/>
      <c r="R23" s="380"/>
    </row>
    <row r="24" spans="1:18" ht="17.399999999999999" customHeight="1">
      <c r="A24" s="872"/>
      <c r="B24" s="381">
        <v>0</v>
      </c>
      <c r="C24" s="240" t="s">
        <v>263</v>
      </c>
      <c r="D24" s="852" t="s">
        <v>351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1718.5127272727275</v>
      </c>
      <c r="L24" s="404">
        <f>AVERAGE(L17:L23)</f>
        <v>183.97919191919195</v>
      </c>
      <c r="M24" s="390"/>
      <c r="N24" s="390"/>
      <c r="O24" s="380"/>
      <c r="P24" s="380"/>
      <c r="Q24" s="380"/>
      <c r="R24" s="380"/>
    </row>
    <row r="25" spans="1:18">
      <c r="A25" s="859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605">
        <v>2180</v>
      </c>
      <c r="H25" s="385">
        <f t="shared" ref="H25:H37" si="8">F25*G25</f>
        <v>40395.4</v>
      </c>
      <c r="I25" s="607"/>
      <c r="J25" s="387">
        <v>3</v>
      </c>
      <c r="K25" s="388">
        <f t="shared" ref="K25:K30" si="9">G25/P25*60</f>
        <v>2782.978723404256</v>
      </c>
      <c r="L25" s="389">
        <f t="shared" ref="L25:L30" si="10">K25/J25</f>
        <v>927.65957446808534</v>
      </c>
      <c r="M25" s="390">
        <v>0.17708333333333334</v>
      </c>
      <c r="N25" s="390">
        <v>0.20972222222222223</v>
      </c>
      <c r="O25" s="380">
        <v>15</v>
      </c>
      <c r="P25" s="610">
        <f>(N25-M25)*24*60</f>
        <v>46.999999999999993</v>
      </c>
      <c r="Q25" s="392"/>
      <c r="R25" s="392"/>
    </row>
    <row r="26" spans="1:18">
      <c r="A26" s="859"/>
      <c r="B26" s="381" t="s">
        <v>240</v>
      </c>
      <c r="C26" s="408"/>
      <c r="D26" s="382" t="s">
        <v>584</v>
      </c>
      <c r="E26" s="411"/>
      <c r="F26" s="384">
        <v>18.18</v>
      </c>
      <c r="G26" s="605">
        <v>3213</v>
      </c>
      <c r="H26" s="385">
        <f t="shared" si="8"/>
        <v>58412.34</v>
      </c>
      <c r="I26" s="607"/>
      <c r="J26" s="387">
        <v>4</v>
      </c>
      <c r="K26" s="388">
        <f t="shared" si="9"/>
        <v>2793.9130434782628</v>
      </c>
      <c r="L26" s="389">
        <f t="shared" si="10"/>
        <v>698.4782608695657</v>
      </c>
      <c r="M26" s="390">
        <v>0.22500000000000001</v>
      </c>
      <c r="N26" s="390">
        <v>0.27291666666666664</v>
      </c>
      <c r="O26" s="380">
        <v>22</v>
      </c>
      <c r="P26" s="610">
        <f>(N26-M26)*24*60</f>
        <v>68.999999999999957</v>
      </c>
      <c r="Q26" s="392"/>
      <c r="R26" s="392"/>
    </row>
    <row r="27" spans="1:18">
      <c r="A27" s="859"/>
      <c r="B27" s="381" t="s">
        <v>314</v>
      </c>
      <c r="C27" s="408"/>
      <c r="D27" s="409" t="s">
        <v>267</v>
      </c>
      <c r="E27" s="411"/>
      <c r="F27" s="384">
        <v>22.32</v>
      </c>
      <c r="G27" s="605">
        <v>2804</v>
      </c>
      <c r="H27" s="385">
        <f t="shared" si="8"/>
        <v>62585.279999999999</v>
      </c>
      <c r="I27" s="607"/>
      <c r="J27" s="387">
        <v>4</v>
      </c>
      <c r="K27" s="388">
        <f t="shared" si="9"/>
        <v>2758.0327868852482</v>
      </c>
      <c r="L27" s="389">
        <f t="shared" si="10"/>
        <v>689.50819672131206</v>
      </c>
      <c r="M27" s="390">
        <v>0.28750000000000003</v>
      </c>
      <c r="N27" s="390">
        <v>0.3298611111111111</v>
      </c>
      <c r="O27" s="380">
        <v>21</v>
      </c>
      <c r="P27" s="610">
        <f t="shared" ref="P27:P30" si="11">(N27-M27)*24*60</f>
        <v>60.999999999999943</v>
      </c>
      <c r="Q27" s="392"/>
      <c r="R27" s="392"/>
    </row>
    <row r="28" spans="1:18">
      <c r="A28" s="859"/>
      <c r="B28" s="381" t="s">
        <v>240</v>
      </c>
      <c r="C28" s="606"/>
      <c r="D28" s="410" t="s">
        <v>268</v>
      </c>
      <c r="E28" s="411"/>
      <c r="F28" s="384">
        <v>17.890909090909091</v>
      </c>
      <c r="G28" s="605">
        <v>2495</v>
      </c>
      <c r="H28" s="385">
        <f t="shared" si="8"/>
        <v>44637.818181818184</v>
      </c>
      <c r="I28" s="607"/>
      <c r="J28" s="387">
        <v>3</v>
      </c>
      <c r="K28" s="388">
        <f t="shared" si="9"/>
        <v>3185.1063829787236</v>
      </c>
      <c r="L28" s="389">
        <f t="shared" si="10"/>
        <v>1061.7021276595744</v>
      </c>
      <c r="M28" s="390">
        <v>0.34375</v>
      </c>
      <c r="N28" s="390">
        <v>0.37638888888888888</v>
      </c>
      <c r="O28" s="380">
        <v>20</v>
      </c>
      <c r="P28" s="610">
        <f t="shared" si="11"/>
        <v>46.999999999999993</v>
      </c>
      <c r="Q28" s="392"/>
      <c r="R28" s="392"/>
    </row>
    <row r="29" spans="1:18">
      <c r="A29" s="859"/>
      <c r="B29" s="381" t="s">
        <v>314</v>
      </c>
      <c r="C29" s="605"/>
      <c r="D29" s="382" t="s">
        <v>269</v>
      </c>
      <c r="E29" s="411"/>
      <c r="F29" s="384">
        <v>18.77</v>
      </c>
      <c r="G29" s="605">
        <v>1302</v>
      </c>
      <c r="H29" s="385">
        <f t="shared" si="8"/>
        <v>24438.54</v>
      </c>
      <c r="I29" s="607"/>
      <c r="J29" s="387">
        <v>4</v>
      </c>
      <c r="K29" s="388">
        <f t="shared" si="9"/>
        <v>2790.0000000000023</v>
      </c>
      <c r="L29" s="389">
        <f t="shared" si="10"/>
        <v>697.50000000000057</v>
      </c>
      <c r="M29" s="390">
        <v>0.38958333333333334</v>
      </c>
      <c r="N29" s="390">
        <v>0.40902777777777777</v>
      </c>
      <c r="O29" s="380">
        <v>19</v>
      </c>
      <c r="P29" s="610">
        <f t="shared" si="11"/>
        <v>27.999999999999979</v>
      </c>
      <c r="Q29" s="392"/>
      <c r="R29" s="392"/>
    </row>
    <row r="30" spans="1:18">
      <c r="A30" s="859"/>
      <c r="B30" s="381" t="s">
        <v>240</v>
      </c>
      <c r="C30" s="605"/>
      <c r="D30" s="409" t="s">
        <v>270</v>
      </c>
      <c r="E30" s="411"/>
      <c r="F30" s="384">
        <v>24.93</v>
      </c>
      <c r="G30" s="605">
        <v>680</v>
      </c>
      <c r="H30" s="385">
        <f t="shared" si="8"/>
        <v>16952.400000000001</v>
      </c>
      <c r="I30" s="607"/>
      <c r="J30" s="387">
        <v>3</v>
      </c>
      <c r="K30" s="388">
        <f t="shared" si="9"/>
        <v>2719.999999999995</v>
      </c>
      <c r="L30" s="389">
        <f t="shared" si="10"/>
        <v>906.66666666666504</v>
      </c>
      <c r="M30" s="390">
        <v>0.42430555555555555</v>
      </c>
      <c r="N30" s="390">
        <v>0.43472222222222223</v>
      </c>
      <c r="O30" s="380">
        <v>22</v>
      </c>
      <c r="P30" s="610">
        <f t="shared" si="11"/>
        <v>15.000000000000027</v>
      </c>
      <c r="Q30" s="392"/>
      <c r="R30" s="392"/>
    </row>
    <row r="31" spans="1:18" ht="15.75" customHeight="1">
      <c r="A31" s="859"/>
      <c r="B31" s="381">
        <v>0</v>
      </c>
      <c r="C31" s="606"/>
      <c r="D31" s="409"/>
      <c r="E31" s="411"/>
      <c r="F31" s="384" t="s">
        <v>236</v>
      </c>
      <c r="G31" s="605"/>
      <c r="H31" s="385">
        <f t="shared" si="8"/>
        <v>0</v>
      </c>
      <c r="I31" s="607"/>
      <c r="J31" s="387"/>
      <c r="K31" s="388"/>
      <c r="L31" s="389"/>
      <c r="M31" s="390"/>
      <c r="N31" s="390"/>
      <c r="O31" s="380"/>
      <c r="P31" s="610"/>
      <c r="Q31" s="392"/>
      <c r="R31" s="392"/>
    </row>
    <row r="32" spans="1:18">
      <c r="A32" s="859"/>
      <c r="B32" s="381">
        <v>0</v>
      </c>
      <c r="C32" s="606"/>
      <c r="D32" s="409"/>
      <c r="E32" s="383"/>
      <c r="F32" s="384" t="s">
        <v>236</v>
      </c>
      <c r="G32" s="605"/>
      <c r="H32" s="385">
        <f t="shared" si="8"/>
        <v>0</v>
      </c>
      <c r="I32" s="607"/>
      <c r="J32" s="387"/>
      <c r="K32" s="388"/>
      <c r="L32" s="389"/>
      <c r="M32" s="390"/>
      <c r="N32" s="390"/>
      <c r="O32" s="380"/>
      <c r="P32" s="610"/>
      <c r="Q32" s="392"/>
      <c r="R32" s="392"/>
    </row>
    <row r="33" spans="1:18">
      <c r="A33" s="859"/>
      <c r="B33" s="381">
        <v>0</v>
      </c>
      <c r="C33" s="605"/>
      <c r="D33" s="412"/>
      <c r="E33" s="411"/>
      <c r="F33" s="384" t="s">
        <v>236</v>
      </c>
      <c r="G33" s="605"/>
      <c r="H33" s="385">
        <f t="shared" si="8"/>
        <v>0</v>
      </c>
      <c r="I33" s="607"/>
      <c r="J33" s="387"/>
      <c r="K33" s="388"/>
      <c r="L33" s="389"/>
      <c r="M33" s="390"/>
      <c r="N33" s="390"/>
      <c r="O33" s="380"/>
      <c r="P33" s="610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07"/>
      <c r="J34" s="387"/>
      <c r="K34" s="388"/>
      <c r="L34" s="389"/>
      <c r="M34" s="390"/>
      <c r="N34" s="390"/>
      <c r="O34" s="380"/>
      <c r="P34" s="610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07"/>
      <c r="J35" s="387"/>
      <c r="K35" s="388"/>
      <c r="L35" s="389"/>
      <c r="M35" s="390"/>
      <c r="N35" s="390"/>
      <c r="O35" s="380"/>
      <c r="P35" s="610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07"/>
      <c r="J36" s="387"/>
      <c r="K36" s="388"/>
      <c r="L36" s="389"/>
      <c r="M36" s="390"/>
      <c r="N36" s="390"/>
      <c r="O36" s="380"/>
      <c r="P36" s="610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07"/>
      <c r="J37" s="387"/>
      <c r="K37" s="388"/>
      <c r="L37" s="389"/>
      <c r="M37" s="390"/>
      <c r="N37" s="390"/>
      <c r="O37" s="380"/>
      <c r="P37" s="610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2838.338489457748</v>
      </c>
      <c r="L38" s="404">
        <f>AVERAGE(L25:L37)</f>
        <v>830.25247106420045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272</v>
      </c>
      <c r="B39" s="381" t="s">
        <v>240</v>
      </c>
      <c r="C39" s="606"/>
      <c r="D39" s="409" t="s">
        <v>273</v>
      </c>
      <c r="E39" s="383"/>
      <c r="F39" s="384">
        <v>16.66</v>
      </c>
      <c r="G39" s="605">
        <v>4914</v>
      </c>
      <c r="H39" s="385">
        <f t="shared" ref="H39:H47" si="12">F39*G39</f>
        <v>81867.240000000005</v>
      </c>
      <c r="I39" s="607"/>
      <c r="J39" s="387">
        <v>4</v>
      </c>
      <c r="K39" s="388">
        <f t="shared" ref="K39" si="13">G39/P39*60</f>
        <v>2781.5094339622656</v>
      </c>
      <c r="L39" s="389">
        <f t="shared" ref="L39" si="14">K39/J39</f>
        <v>695.37735849056639</v>
      </c>
      <c r="M39" s="390">
        <v>0.2638888888888889</v>
      </c>
      <c r="N39" s="390">
        <v>0.33749999999999997</v>
      </c>
      <c r="O39" s="380">
        <v>20</v>
      </c>
      <c r="P39" s="610">
        <f t="shared" ref="P39" si="15">(N39-M39)*24*60</f>
        <v>105.99999999999994</v>
      </c>
      <c r="Q39" s="392"/>
      <c r="R39" s="392"/>
    </row>
    <row r="40" spans="1:18">
      <c r="A40" s="849"/>
      <c r="B40" s="381">
        <v>0</v>
      </c>
      <c r="C40" s="606"/>
      <c r="D40" s="410"/>
      <c r="E40" s="383"/>
      <c r="F40" s="384" t="s">
        <v>236</v>
      </c>
      <c r="G40" s="605"/>
      <c r="H40" s="385">
        <f t="shared" si="12"/>
        <v>0</v>
      </c>
      <c r="I40" s="607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606"/>
      <c r="D41" s="410"/>
      <c r="E41" s="383"/>
      <c r="F41" s="384" t="s">
        <v>236</v>
      </c>
      <c r="G41" s="605"/>
      <c r="H41" s="385">
        <f t="shared" si="12"/>
        <v>0</v>
      </c>
      <c r="I41" s="607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606"/>
      <c r="D42" s="410"/>
      <c r="E42" s="383"/>
      <c r="F42" s="384" t="s">
        <v>236</v>
      </c>
      <c r="G42" s="605"/>
      <c r="H42" s="385">
        <f t="shared" si="12"/>
        <v>0</v>
      </c>
      <c r="I42" s="607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606"/>
      <c r="D43" s="412"/>
      <c r="E43" s="383"/>
      <c r="F43" s="384" t="s">
        <v>236</v>
      </c>
      <c r="G43" s="605"/>
      <c r="H43" s="385">
        <f t="shared" si="12"/>
        <v>0</v>
      </c>
      <c r="I43" s="607"/>
      <c r="J43" s="387"/>
      <c r="K43" s="388"/>
      <c r="L43" s="389"/>
      <c r="M43" s="390"/>
      <c r="N43" s="390"/>
      <c r="O43" s="380"/>
      <c r="P43" s="610"/>
      <c r="Q43" s="392"/>
      <c r="R43" s="392"/>
    </row>
    <row r="44" spans="1:18">
      <c r="A44" s="849"/>
      <c r="B44" s="381">
        <v>0</v>
      </c>
      <c r="C44" s="606"/>
      <c r="D44" s="410"/>
      <c r="E44" s="416"/>
      <c r="F44" s="384" t="s">
        <v>236</v>
      </c>
      <c r="G44" s="417"/>
      <c r="H44" s="418">
        <f t="shared" si="12"/>
        <v>0</v>
      </c>
      <c r="I44" s="608"/>
      <c r="J44" s="387"/>
      <c r="K44" s="388"/>
      <c r="L44" s="389"/>
      <c r="M44" s="390"/>
      <c r="N44" s="390"/>
      <c r="O44" s="380"/>
      <c r="P44" s="610"/>
      <c r="Q44" s="392"/>
      <c r="R44" s="392"/>
    </row>
    <row r="45" spans="1:18">
      <c r="A45" s="849"/>
      <c r="B45" s="381">
        <v>0</v>
      </c>
      <c r="C45" s="606"/>
      <c r="D45" s="410"/>
      <c r="E45" s="411"/>
      <c r="F45" s="384" t="s">
        <v>236</v>
      </c>
      <c r="G45" s="605"/>
      <c r="H45" s="385">
        <f t="shared" si="12"/>
        <v>0</v>
      </c>
      <c r="I45" s="607"/>
      <c r="J45" s="387"/>
      <c r="K45" s="388"/>
      <c r="L45" s="389"/>
      <c r="M45" s="390"/>
      <c r="N45" s="390"/>
      <c r="O45" s="380"/>
      <c r="P45" s="610"/>
      <c r="Q45" s="392"/>
      <c r="R45" s="392"/>
    </row>
    <row r="46" spans="1:18">
      <c r="A46" s="849"/>
      <c r="B46" s="381">
        <v>0</v>
      </c>
      <c r="C46" s="606"/>
      <c r="D46" s="412"/>
      <c r="E46" s="416"/>
      <c r="F46" s="384" t="s">
        <v>236</v>
      </c>
      <c r="G46" s="417"/>
      <c r="H46" s="418">
        <f t="shared" si="12"/>
        <v>0</v>
      </c>
      <c r="I46" s="608"/>
      <c r="J46" s="387"/>
      <c r="K46" s="388"/>
      <c r="L46" s="389"/>
      <c r="M46" s="390"/>
      <c r="N46" s="390"/>
      <c r="O46" s="380"/>
      <c r="P46" s="610"/>
      <c r="Q46" s="392"/>
      <c r="R46" s="392"/>
    </row>
    <row r="47" spans="1:18">
      <c r="A47" s="849"/>
      <c r="B47" s="381">
        <v>0</v>
      </c>
      <c r="C47" s="606"/>
      <c r="D47" s="410"/>
      <c r="E47" s="411"/>
      <c r="F47" s="384" t="s">
        <v>236</v>
      </c>
      <c r="G47" s="605"/>
      <c r="H47" s="385">
        <f t="shared" si="12"/>
        <v>0</v>
      </c>
      <c r="I47" s="607"/>
      <c r="J47" s="387"/>
      <c r="K47" s="388"/>
      <c r="L47" s="389"/>
      <c r="M47" s="390"/>
      <c r="N47" s="390"/>
      <c r="O47" s="380"/>
      <c r="P47" s="610"/>
      <c r="Q47" s="392"/>
      <c r="R47" s="392"/>
    </row>
    <row r="48" spans="1:18">
      <c r="A48" s="850"/>
      <c r="B48" s="381">
        <v>0</v>
      </c>
      <c r="C48" s="605"/>
      <c r="D48" s="410"/>
      <c r="E48" s="420"/>
      <c r="F48" s="384" t="s">
        <v>236</v>
      </c>
      <c r="G48" s="605"/>
      <c r="H48" s="385"/>
      <c r="I48" s="607"/>
      <c r="J48" s="387"/>
      <c r="K48" s="388"/>
      <c r="L48" s="389"/>
      <c r="M48" s="390"/>
      <c r="N48" s="390"/>
      <c r="O48" s="380"/>
      <c r="P48" s="610"/>
      <c r="Q48" s="392"/>
      <c r="R48" s="392"/>
    </row>
    <row r="49" spans="1:18">
      <c r="A49" s="850"/>
      <c r="B49" s="381">
        <v>0</v>
      </c>
      <c r="C49" s="605"/>
      <c r="D49" s="409"/>
      <c r="E49" s="421"/>
      <c r="F49" s="384" t="s">
        <v>236</v>
      </c>
      <c r="G49" s="380"/>
      <c r="H49" s="418">
        <f>F49*G49</f>
        <v>0</v>
      </c>
      <c r="I49" s="610"/>
      <c r="J49" s="387"/>
      <c r="K49" s="388"/>
      <c r="L49" s="389"/>
      <c r="M49" s="390"/>
      <c r="N49" s="390"/>
      <c r="O49" s="380"/>
      <c r="P49" s="610"/>
      <c r="Q49" s="392"/>
      <c r="R49" s="392"/>
    </row>
    <row r="50" spans="1:18">
      <c r="A50" s="850"/>
      <c r="B50" s="381">
        <v>0</v>
      </c>
      <c r="C50" s="605"/>
      <c r="D50" s="410"/>
      <c r="E50" s="421"/>
      <c r="F50" s="384" t="s">
        <v>236</v>
      </c>
      <c r="G50" s="380"/>
      <c r="H50" s="418">
        <f>F50*G50</f>
        <v>0</v>
      </c>
      <c r="I50" s="610"/>
      <c r="J50" s="387"/>
      <c r="K50" s="388"/>
      <c r="L50" s="389"/>
      <c r="M50" s="390"/>
      <c r="N50" s="390"/>
      <c r="O50" s="380"/>
      <c r="P50" s="610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351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2809.9239617100066</v>
      </c>
      <c r="L51" s="404">
        <f>AVERAGE(L38:L50)</f>
        <v>762.81491477738336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274</v>
      </c>
      <c r="B52" s="381" t="s">
        <v>240</v>
      </c>
      <c r="C52" s="606"/>
      <c r="D52" s="410" t="s">
        <v>275</v>
      </c>
      <c r="E52" s="425"/>
      <c r="F52" s="384">
        <v>25.03</v>
      </c>
      <c r="G52" s="605">
        <v>989</v>
      </c>
      <c r="H52" s="385">
        <f>F52*G52</f>
        <v>24754.670000000002</v>
      </c>
      <c r="I52" s="607"/>
      <c r="J52" s="387">
        <v>4</v>
      </c>
      <c r="K52" s="388">
        <f>G52/P52*60</f>
        <v>3123.1578947368471</v>
      </c>
      <c r="L52" s="389">
        <f>K52/J52</f>
        <v>780.78947368421177</v>
      </c>
      <c r="M52" s="390">
        <v>0.17708333333333334</v>
      </c>
      <c r="N52" s="390">
        <v>0.19027777777777777</v>
      </c>
      <c r="O52" s="388">
        <v>15</v>
      </c>
      <c r="P52" s="610">
        <f>(N52-M52)*24*60</f>
        <v>18.999999999999972</v>
      </c>
      <c r="Q52" s="392"/>
      <c r="R52" s="392"/>
    </row>
    <row r="53" spans="1:18" ht="15.6" customHeight="1">
      <c r="A53" s="854"/>
      <c r="B53" s="381" t="s">
        <v>240</v>
      </c>
      <c r="C53" s="606"/>
      <c r="D53" s="410" t="s">
        <v>276</v>
      </c>
      <c r="E53" s="426"/>
      <c r="F53" s="384">
        <v>24.82</v>
      </c>
      <c r="G53" s="393">
        <v>1239</v>
      </c>
      <c r="H53" s="385">
        <f t="shared" ref="H53:H116" si="16">F53*G53</f>
        <v>30751.98</v>
      </c>
      <c r="I53" s="607"/>
      <c r="J53" s="387">
        <v>4</v>
      </c>
      <c r="K53" s="388">
        <f t="shared" ref="K53:K57" si="17">G53/P53*60</f>
        <v>3232.1739130434844</v>
      </c>
      <c r="L53" s="389">
        <f t="shared" ref="L53:L57" si="18">K53/J53</f>
        <v>808.0434782608711</v>
      </c>
      <c r="M53" s="390">
        <v>0.20277777777777781</v>
      </c>
      <c r="N53" s="390">
        <v>0.21875</v>
      </c>
      <c r="O53" s="388">
        <v>18</v>
      </c>
      <c r="P53" s="610">
        <f t="shared" ref="P53:P57" si="19">(N53-M53)*24*60</f>
        <v>22.999999999999957</v>
      </c>
      <c r="Q53" s="392"/>
      <c r="R53" s="392"/>
    </row>
    <row r="54" spans="1:18" ht="15.6" customHeight="1">
      <c r="A54" s="854"/>
      <c r="B54" s="381" t="s">
        <v>240</v>
      </c>
      <c r="C54" s="606"/>
      <c r="D54" s="410" t="s">
        <v>277</v>
      </c>
      <c r="E54" s="383"/>
      <c r="F54" s="384">
        <v>30</v>
      </c>
      <c r="G54" s="393">
        <v>1614</v>
      </c>
      <c r="H54" s="385">
        <f t="shared" si="16"/>
        <v>48420</v>
      </c>
      <c r="I54" s="607"/>
      <c r="J54" s="387">
        <v>4</v>
      </c>
      <c r="K54" s="388">
        <f t="shared" si="17"/>
        <v>3123.8709677419347</v>
      </c>
      <c r="L54" s="389">
        <f t="shared" si="18"/>
        <v>780.96774193548367</v>
      </c>
      <c r="M54" s="390">
        <v>0.23263888888888887</v>
      </c>
      <c r="N54" s="390">
        <v>0.25416666666666665</v>
      </c>
      <c r="O54" s="388">
        <v>19</v>
      </c>
      <c r="P54" s="610">
        <f t="shared" si="19"/>
        <v>31.000000000000011</v>
      </c>
      <c r="Q54" s="392"/>
      <c r="R54" s="392"/>
    </row>
    <row r="55" spans="1:18" ht="15.6" customHeight="1">
      <c r="A55" s="854"/>
      <c r="B55" s="381" t="s">
        <v>240</v>
      </c>
      <c r="C55" s="606"/>
      <c r="D55" s="412" t="s">
        <v>278</v>
      </c>
      <c r="E55" s="411"/>
      <c r="F55" s="384">
        <v>30</v>
      </c>
      <c r="G55" s="393">
        <v>1031</v>
      </c>
      <c r="H55" s="385">
        <f t="shared" si="16"/>
        <v>30930</v>
      </c>
      <c r="I55" s="607"/>
      <c r="J55" s="387">
        <v>4</v>
      </c>
      <c r="K55" s="388">
        <f t="shared" si="17"/>
        <v>3092.9999999999991</v>
      </c>
      <c r="L55" s="389">
        <f t="shared" si="18"/>
        <v>773.24999999999977</v>
      </c>
      <c r="M55" s="390">
        <v>0.2673611111111111</v>
      </c>
      <c r="N55" s="390">
        <v>0.28125</v>
      </c>
      <c r="O55" s="388">
        <v>19</v>
      </c>
      <c r="P55" s="610">
        <f t="shared" si="19"/>
        <v>20.000000000000007</v>
      </c>
      <c r="Q55" s="392"/>
      <c r="R55" s="392"/>
    </row>
    <row r="56" spans="1:18" ht="15.6" customHeight="1">
      <c r="A56" s="854"/>
      <c r="B56" s="381" t="s">
        <v>240</v>
      </c>
      <c r="C56" s="606"/>
      <c r="D56" s="410" t="s">
        <v>279</v>
      </c>
      <c r="E56" s="411"/>
      <c r="F56" s="384">
        <v>27.48</v>
      </c>
      <c r="G56" s="393">
        <v>1878</v>
      </c>
      <c r="H56" s="385">
        <f t="shared" si="16"/>
        <v>51607.44</v>
      </c>
      <c r="I56" s="607"/>
      <c r="J56" s="387">
        <v>3</v>
      </c>
      <c r="K56" s="388">
        <f t="shared" si="17"/>
        <v>3129.9999999999977</v>
      </c>
      <c r="L56" s="389">
        <f t="shared" si="18"/>
        <v>1043.3333333333326</v>
      </c>
      <c r="M56" s="390">
        <v>0.29652777777777778</v>
      </c>
      <c r="N56" s="390">
        <v>0.3215277777777778</v>
      </c>
      <c r="O56" s="388">
        <v>22</v>
      </c>
      <c r="P56" s="610">
        <f t="shared" si="19"/>
        <v>36.000000000000028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2270</v>
      </c>
      <c r="H57" s="385">
        <f t="shared" si="16"/>
        <v>54026</v>
      </c>
      <c r="I57" s="607"/>
      <c r="J57" s="387">
        <v>4</v>
      </c>
      <c r="K57" s="388">
        <f t="shared" si="17"/>
        <v>3167.4418604651155</v>
      </c>
      <c r="L57" s="389">
        <f t="shared" si="18"/>
        <v>791.86046511627887</v>
      </c>
      <c r="M57" s="390">
        <v>0.33680555555555558</v>
      </c>
      <c r="N57" s="390">
        <v>0.3666666666666667</v>
      </c>
      <c r="O57" s="388">
        <v>22</v>
      </c>
      <c r="P57" s="610">
        <f t="shared" si="19"/>
        <v>43.000000000000007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07"/>
      <c r="J58" s="387"/>
      <c r="K58" s="388"/>
      <c r="L58" s="389"/>
      <c r="M58" s="390"/>
      <c r="N58" s="390"/>
      <c r="O58" s="388"/>
      <c r="P58" s="610"/>
      <c r="Q58" s="392"/>
      <c r="R58" s="392"/>
    </row>
    <row r="59" spans="1:18" ht="15.6" customHeight="1">
      <c r="A59" s="854"/>
      <c r="B59" s="381">
        <v>0</v>
      </c>
      <c r="C59" s="606"/>
      <c r="D59" s="410"/>
      <c r="E59" s="411"/>
      <c r="F59" s="384" t="s">
        <v>236</v>
      </c>
      <c r="G59" s="393"/>
      <c r="H59" s="385">
        <f t="shared" si="16"/>
        <v>0</v>
      </c>
      <c r="I59" s="607"/>
      <c r="J59" s="387"/>
      <c r="K59" s="388"/>
      <c r="L59" s="389"/>
      <c r="M59" s="390"/>
      <c r="N59" s="390"/>
      <c r="O59" s="388"/>
      <c r="P59" s="610"/>
      <c r="Q59" s="392"/>
      <c r="R59" s="392"/>
    </row>
    <row r="60" spans="1:18" ht="15.6" customHeight="1">
      <c r="A60" s="854"/>
      <c r="B60" s="381">
        <v>0</v>
      </c>
      <c r="C60" s="606"/>
      <c r="D60" s="410"/>
      <c r="E60" s="429"/>
      <c r="F60" s="384" t="s">
        <v>236</v>
      </c>
      <c r="G60" s="393"/>
      <c r="H60" s="385">
        <f t="shared" si="16"/>
        <v>0</v>
      </c>
      <c r="I60" s="607"/>
      <c r="J60" s="387"/>
      <c r="K60" s="388"/>
      <c r="L60" s="389"/>
      <c r="M60" s="390"/>
      <c r="N60" s="390"/>
      <c r="O60" s="388"/>
      <c r="P60" s="610"/>
      <c r="Q60" s="392"/>
      <c r="R60" s="392"/>
    </row>
    <row r="61" spans="1:18" ht="15.6" customHeight="1">
      <c r="A61" s="854"/>
      <c r="B61" s="381">
        <v>0</v>
      </c>
      <c r="C61" s="606"/>
      <c r="D61" s="409"/>
      <c r="E61" s="411"/>
      <c r="F61" s="384" t="s">
        <v>236</v>
      </c>
      <c r="G61" s="393"/>
      <c r="H61" s="385">
        <f t="shared" si="16"/>
        <v>0</v>
      </c>
      <c r="I61" s="607"/>
      <c r="J61" s="387"/>
      <c r="K61" s="388"/>
      <c r="L61" s="389"/>
      <c r="M61" s="390"/>
      <c r="N61" s="390"/>
      <c r="O61" s="388"/>
      <c r="P61" s="610"/>
      <c r="Q61" s="392"/>
      <c r="R61" s="392"/>
    </row>
    <row r="62" spans="1:18" ht="15.6" customHeight="1">
      <c r="A62" s="854"/>
      <c r="B62" s="381">
        <v>0</v>
      </c>
      <c r="C62" s="606"/>
      <c r="D62" s="410"/>
      <c r="E62" s="430"/>
      <c r="F62" s="384" t="s">
        <v>236</v>
      </c>
      <c r="G62" s="393"/>
      <c r="H62" s="385">
        <f t="shared" si="16"/>
        <v>0</v>
      </c>
      <c r="I62" s="607"/>
      <c r="J62" s="387"/>
      <c r="K62" s="388"/>
      <c r="L62" s="389"/>
      <c r="M62" s="390"/>
      <c r="N62" s="390"/>
      <c r="O62" s="388"/>
      <c r="P62" s="610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08"/>
      <c r="J63" s="387"/>
      <c r="K63" s="388"/>
      <c r="L63" s="389"/>
      <c r="M63" s="390"/>
      <c r="N63" s="390"/>
      <c r="O63" s="380"/>
      <c r="P63" s="610"/>
      <c r="Q63" s="392"/>
      <c r="R63" s="392"/>
    </row>
    <row r="64" spans="1:18" ht="15.75" customHeight="1">
      <c r="A64" s="855"/>
      <c r="B64" s="381">
        <v>0</v>
      </c>
      <c r="C64" s="240" t="s">
        <v>281</v>
      </c>
      <c r="D64" s="852" t="s">
        <v>351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3144.9407726645636</v>
      </c>
      <c r="L64" s="404">
        <f>AVERAGE(L52:L63)</f>
        <v>829.70741538836285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282</v>
      </c>
      <c r="B65" s="381" t="s">
        <v>240</v>
      </c>
      <c r="C65" s="606"/>
      <c r="D65" s="410" t="s">
        <v>283</v>
      </c>
      <c r="E65" s="425"/>
      <c r="F65" s="384">
        <v>18.18</v>
      </c>
      <c r="G65" s="605">
        <v>1096</v>
      </c>
      <c r="H65" s="385">
        <f>F65*G65</f>
        <v>19925.28</v>
      </c>
      <c r="I65" s="607"/>
      <c r="J65" s="387">
        <v>3</v>
      </c>
      <c r="K65" s="388">
        <f t="shared" ref="K65:K71" si="20">G65/P65*60</f>
        <v>3131.428571428577</v>
      </c>
      <c r="L65" s="389">
        <f t="shared" ref="L65:L71" si="21">K65/J65</f>
        <v>1043.8095238095257</v>
      </c>
      <c r="M65" s="390">
        <v>0.17708333333333334</v>
      </c>
      <c r="N65" s="390">
        <v>0.19166666666666665</v>
      </c>
      <c r="O65" s="388">
        <v>15</v>
      </c>
      <c r="P65" s="610">
        <f>(N65-M65)*24*60</f>
        <v>20.999999999999964</v>
      </c>
      <c r="Q65" s="392"/>
      <c r="R65" s="392"/>
    </row>
    <row r="66" spans="1:18" ht="15.6" customHeight="1">
      <c r="A66" s="857"/>
      <c r="B66" s="381" t="s">
        <v>240</v>
      </c>
      <c r="C66" s="606"/>
      <c r="D66" s="432" t="s">
        <v>284</v>
      </c>
      <c r="E66" s="426"/>
      <c r="F66" s="384">
        <v>14.03</v>
      </c>
      <c r="G66" s="393">
        <v>4568</v>
      </c>
      <c r="H66" s="385">
        <f t="shared" ref="H66:H74" si="22">F66*G66</f>
        <v>64089.039999999994</v>
      </c>
      <c r="I66" s="607"/>
      <c r="J66" s="387">
        <v>3</v>
      </c>
      <c r="K66" s="388">
        <f t="shared" si="20"/>
        <v>3186.9767441860477</v>
      </c>
      <c r="L66" s="389">
        <f t="shared" si="21"/>
        <v>1062.3255813953492</v>
      </c>
      <c r="M66" s="390">
        <v>0.20694444444444446</v>
      </c>
      <c r="N66" s="390">
        <v>0.26666666666666666</v>
      </c>
      <c r="O66" s="388">
        <v>22</v>
      </c>
      <c r="P66" s="610">
        <f t="shared" ref="P66:P71" si="23">(N66-M66)*24*60</f>
        <v>85.999999999999972</v>
      </c>
      <c r="Q66" s="392"/>
      <c r="R66" s="392"/>
    </row>
    <row r="67" spans="1:18" ht="15.6" customHeight="1">
      <c r="A67" s="857"/>
      <c r="B67" s="381" t="s">
        <v>240</v>
      </c>
      <c r="C67" s="606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607"/>
      <c r="J67" s="387">
        <v>3</v>
      </c>
      <c r="K67" s="388">
        <f t="shared" si="20"/>
        <v>3170.5263157894715</v>
      </c>
      <c r="L67" s="389">
        <f t="shared" si="21"/>
        <v>1056.8421052631572</v>
      </c>
      <c r="M67" s="390">
        <v>0.28125</v>
      </c>
      <c r="N67" s="390">
        <v>0.30763888888888891</v>
      </c>
      <c r="O67" s="388">
        <v>21</v>
      </c>
      <c r="P67" s="610">
        <f t="shared" si="23"/>
        <v>38.000000000000028</v>
      </c>
      <c r="Q67" s="392"/>
      <c r="R67" s="392"/>
    </row>
    <row r="68" spans="1:18" ht="15.6" customHeight="1">
      <c r="A68" s="857"/>
      <c r="B68" s="381" t="s">
        <v>240</v>
      </c>
      <c r="C68" s="606"/>
      <c r="D68" s="410" t="s">
        <v>286</v>
      </c>
      <c r="E68" s="411"/>
      <c r="F68" s="384">
        <v>17.07</v>
      </c>
      <c r="G68" s="393">
        <v>1396</v>
      </c>
      <c r="H68" s="385">
        <f t="shared" si="22"/>
        <v>23829.72</v>
      </c>
      <c r="I68" s="607"/>
      <c r="J68" s="387">
        <v>3</v>
      </c>
      <c r="K68" s="388">
        <f t="shared" si="20"/>
        <v>3102.2222222222331</v>
      </c>
      <c r="L68" s="389">
        <f t="shared" si="21"/>
        <v>1034.0740740740778</v>
      </c>
      <c r="M68" s="390">
        <v>0.32291666666666669</v>
      </c>
      <c r="N68" s="390">
        <v>0.34166666666666662</v>
      </c>
      <c r="O68" s="388">
        <v>22</v>
      </c>
      <c r="P68" s="610">
        <f t="shared" si="23"/>
        <v>26.999999999999904</v>
      </c>
      <c r="Q68" s="392"/>
      <c r="R68" s="392"/>
    </row>
    <row r="69" spans="1:18" ht="15.6" customHeight="1">
      <c r="A69" s="857"/>
      <c r="B69" s="381" t="s">
        <v>240</v>
      </c>
      <c r="C69" s="606"/>
      <c r="D69" s="412" t="s">
        <v>287</v>
      </c>
      <c r="E69" s="411"/>
      <c r="F69" s="384">
        <v>20.72</v>
      </c>
      <c r="G69" s="393">
        <v>794</v>
      </c>
      <c r="H69" s="385">
        <f t="shared" si="22"/>
        <v>16451.68</v>
      </c>
      <c r="I69" s="607"/>
      <c r="J69" s="387">
        <v>3</v>
      </c>
      <c r="K69" s="388">
        <f t="shared" si="20"/>
        <v>3175.9999999999941</v>
      </c>
      <c r="L69" s="389">
        <f t="shared" si="21"/>
        <v>1058.6666666666647</v>
      </c>
      <c r="M69" s="390">
        <v>0.35625000000000001</v>
      </c>
      <c r="N69" s="390">
        <v>0.3666666666666667</v>
      </c>
      <c r="O69" s="388">
        <v>21</v>
      </c>
      <c r="P69" s="610">
        <f t="shared" si="23"/>
        <v>15.000000000000027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607"/>
      <c r="J70" s="387">
        <v>3</v>
      </c>
      <c r="K70" s="388">
        <f t="shared" si="20"/>
        <v>3195.7894736842104</v>
      </c>
      <c r="L70" s="389">
        <f t="shared" si="21"/>
        <v>1065.2631578947369</v>
      </c>
      <c r="M70" s="390">
        <v>0.37986111111111115</v>
      </c>
      <c r="N70" s="390">
        <v>0.47222222222222227</v>
      </c>
      <c r="O70" s="388">
        <v>19</v>
      </c>
      <c r="P70" s="610">
        <f t="shared" si="23"/>
        <v>133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289</v>
      </c>
      <c r="E71" s="411"/>
      <c r="F71" s="384">
        <v>24.76</v>
      </c>
      <c r="G71" s="428">
        <v>2988</v>
      </c>
      <c r="H71" s="385">
        <f t="shared" si="22"/>
        <v>73982.880000000005</v>
      </c>
      <c r="I71" s="607"/>
      <c r="J71" s="387">
        <v>4</v>
      </c>
      <c r="K71" s="388">
        <f t="shared" si="20"/>
        <v>3145.2631578947348</v>
      </c>
      <c r="L71" s="389">
        <f t="shared" si="21"/>
        <v>786.31578947368371</v>
      </c>
      <c r="M71" s="390">
        <v>0.48541666666666666</v>
      </c>
      <c r="N71" s="390">
        <v>0.52500000000000002</v>
      </c>
      <c r="O71" s="388">
        <v>19</v>
      </c>
      <c r="P71" s="610">
        <f t="shared" si="23"/>
        <v>57.000000000000036</v>
      </c>
      <c r="Q71" s="392"/>
      <c r="R71" s="392"/>
    </row>
    <row r="72" spans="1:18" ht="15.6" customHeight="1">
      <c r="A72" s="857"/>
      <c r="B72" s="381">
        <v>0</v>
      </c>
      <c r="C72" s="606"/>
      <c r="D72" s="412"/>
      <c r="E72" s="411"/>
      <c r="F72" s="384" t="s">
        <v>236</v>
      </c>
      <c r="G72" s="393"/>
      <c r="H72" s="385">
        <f t="shared" si="22"/>
        <v>0</v>
      </c>
      <c r="I72" s="607"/>
      <c r="J72" s="387"/>
      <c r="K72" s="388"/>
      <c r="L72" s="389"/>
      <c r="M72" s="390"/>
      <c r="N72" s="390"/>
      <c r="O72" s="388"/>
      <c r="P72" s="610"/>
      <c r="Q72" s="392"/>
      <c r="R72" s="392"/>
    </row>
    <row r="73" spans="1:18" ht="15.6" customHeight="1">
      <c r="A73" s="857"/>
      <c r="B73" s="381">
        <v>0</v>
      </c>
      <c r="C73" s="606"/>
      <c r="D73" s="410"/>
      <c r="E73" s="411"/>
      <c r="F73" s="384" t="s">
        <v>236</v>
      </c>
      <c r="G73" s="393"/>
      <c r="H73" s="385">
        <f t="shared" si="22"/>
        <v>0</v>
      </c>
      <c r="I73" s="607"/>
      <c r="J73" s="387"/>
      <c r="K73" s="388"/>
      <c r="L73" s="389"/>
      <c r="M73" s="390"/>
      <c r="N73" s="390"/>
      <c r="O73" s="388"/>
      <c r="P73" s="610"/>
      <c r="Q73" s="392"/>
      <c r="R73" s="392"/>
    </row>
    <row r="74" spans="1:18" ht="15.6" customHeight="1">
      <c r="A74" s="857"/>
      <c r="B74" s="381">
        <v>0</v>
      </c>
      <c r="C74" s="606"/>
      <c r="D74" s="412"/>
      <c r="E74" s="411"/>
      <c r="F74" s="384" t="s">
        <v>236</v>
      </c>
      <c r="G74" s="393"/>
      <c r="H74" s="385">
        <f t="shared" si="22"/>
        <v>0</v>
      </c>
      <c r="I74" s="607"/>
      <c r="J74" s="387"/>
      <c r="K74" s="388"/>
      <c r="L74" s="389"/>
      <c r="M74" s="390"/>
      <c r="N74" s="390"/>
      <c r="O74" s="388"/>
      <c r="P74" s="610"/>
      <c r="Q74" s="392"/>
      <c r="R74" s="392"/>
    </row>
    <row r="75" spans="1:18" ht="15.75" customHeight="1">
      <c r="A75" s="858"/>
      <c r="B75" s="381">
        <v>0</v>
      </c>
      <c r="C75" s="240" t="s">
        <v>290</v>
      </c>
      <c r="D75" s="852" t="s">
        <v>351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3158.3152121721819</v>
      </c>
      <c r="L75" s="404">
        <f>AVERAGE(L65:L74)</f>
        <v>1015.3281283681707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10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605"/>
      <c r="H77" s="385">
        <f t="shared" si="16"/>
        <v>0</v>
      </c>
      <c r="I77" s="607"/>
      <c r="J77" s="387"/>
      <c r="K77" s="388"/>
      <c r="L77" s="389"/>
      <c r="M77" s="390"/>
      <c r="N77" s="390"/>
      <c r="O77" s="380"/>
      <c r="P77" s="610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07"/>
      <c r="J78" s="387"/>
      <c r="K78" s="388"/>
      <c r="L78" s="389"/>
      <c r="M78" s="390"/>
      <c r="N78" s="390"/>
      <c r="O78" s="380"/>
      <c r="P78" s="610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07"/>
      <c r="J79" s="387"/>
      <c r="K79" s="388"/>
      <c r="L79" s="389"/>
      <c r="M79" s="390"/>
      <c r="N79" s="390"/>
      <c r="O79" s="380"/>
      <c r="P79" s="610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07"/>
      <c r="J80" s="387"/>
      <c r="K80" s="388"/>
      <c r="L80" s="389"/>
      <c r="M80" s="390"/>
      <c r="N80" s="390"/>
      <c r="O80" s="380"/>
      <c r="P80" s="610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351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2906</v>
      </c>
      <c r="H82" s="439">
        <f t="shared" ref="H82:H90" si="24">F82*G82</f>
        <v>64861.919999999998</v>
      </c>
      <c r="I82" s="607"/>
      <c r="J82" s="387">
        <v>4</v>
      </c>
      <c r="K82" s="388">
        <f>G82/P82*60</f>
        <v>2906.0000000000027</v>
      </c>
      <c r="L82" s="389">
        <f t="shared" ref="L82:L83" si="25">K82/J82</f>
        <v>726.50000000000068</v>
      </c>
      <c r="M82" s="390">
        <v>0.72222222222222221</v>
      </c>
      <c r="N82" s="390">
        <v>0.76388888888888884</v>
      </c>
      <c r="O82" s="388">
        <v>20</v>
      </c>
      <c r="P82" s="610">
        <f>(N82-M82)*24*60</f>
        <v>59.999999999999943</v>
      </c>
      <c r="Q82" s="392"/>
      <c r="R82" s="392"/>
    </row>
    <row r="83" spans="1:18">
      <c r="A83" s="843"/>
      <c r="B83" s="381" t="s">
        <v>240</v>
      </c>
      <c r="C83" s="408"/>
      <c r="D83" s="444" t="s">
        <v>297</v>
      </c>
      <c r="E83" s="438"/>
      <c r="F83" s="384">
        <v>24.54</v>
      </c>
      <c r="G83" s="413">
        <v>1596</v>
      </c>
      <c r="H83" s="439">
        <f t="shared" si="24"/>
        <v>39165.839999999997</v>
      </c>
      <c r="I83" s="607"/>
      <c r="J83" s="387">
        <v>3</v>
      </c>
      <c r="K83" s="388">
        <f t="shared" ref="K83" si="26">G83/P83*60</f>
        <v>2455.3846153846243</v>
      </c>
      <c r="L83" s="389">
        <f t="shared" si="25"/>
        <v>818.46153846154141</v>
      </c>
      <c r="M83" s="390">
        <v>0.77847222222222223</v>
      </c>
      <c r="N83" s="390">
        <v>0.80555555555555547</v>
      </c>
      <c r="O83" s="388">
        <v>21</v>
      </c>
      <c r="P83" s="610">
        <f t="shared" ref="P83" si="27">(N83-M83)*24*60</f>
        <v>38.999999999999858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07"/>
      <c r="J84" s="387"/>
      <c r="K84" s="388"/>
      <c r="L84" s="389"/>
      <c r="M84" s="390"/>
      <c r="N84" s="390"/>
      <c r="O84" s="388"/>
      <c r="P84" s="610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07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605"/>
      <c r="H86" s="440">
        <f t="shared" si="24"/>
        <v>0</v>
      </c>
      <c r="I86" s="607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605"/>
      <c r="H87" s="440">
        <f t="shared" si="24"/>
        <v>0</v>
      </c>
      <c r="I87" s="607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605"/>
      <c r="H88" s="440">
        <f t="shared" si="24"/>
        <v>0</v>
      </c>
      <c r="I88" s="607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605"/>
      <c r="H89" s="440">
        <f t="shared" si="24"/>
        <v>0</v>
      </c>
      <c r="I89" s="607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605"/>
      <c r="H90" s="440">
        <f t="shared" si="24"/>
        <v>0</v>
      </c>
      <c r="I90" s="607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264</v>
      </c>
      <c r="D91" s="844" t="s">
        <v>351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2680.6923076923135</v>
      </c>
      <c r="L91" s="404">
        <f>AVERAGE(L82:L90)</f>
        <v>772.4807692307711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81" t="s">
        <v>240</v>
      </c>
      <c r="C92" s="398"/>
      <c r="D92" s="412" t="s">
        <v>310</v>
      </c>
      <c r="E92" s="438"/>
      <c r="F92" s="384">
        <v>28.57</v>
      </c>
      <c r="G92" s="605">
        <v>4464</v>
      </c>
      <c r="H92" s="385">
        <f t="shared" ref="H92:H99" si="28">F92*G92</f>
        <v>127536.48</v>
      </c>
      <c r="I92" s="607"/>
      <c r="J92" s="387">
        <v>3</v>
      </c>
      <c r="K92" s="388">
        <f>G92/P92*60</f>
        <v>2976</v>
      </c>
      <c r="L92" s="389">
        <f t="shared" ref="L92:L95" si="29">K92/J92</f>
        <v>992</v>
      </c>
      <c r="M92" s="390">
        <v>0.72222222222222221</v>
      </c>
      <c r="N92" s="390">
        <v>0.78472222222222221</v>
      </c>
      <c r="O92" s="380">
        <v>20</v>
      </c>
      <c r="P92" s="610">
        <f>(N92-M92)*24*60</f>
        <v>90</v>
      </c>
      <c r="Q92" s="392"/>
      <c r="R92" s="392"/>
    </row>
    <row r="93" spans="1:18">
      <c r="A93" s="846"/>
      <c r="B93" s="381" t="s">
        <v>240</v>
      </c>
      <c r="C93" s="398"/>
      <c r="D93" s="436" t="s">
        <v>308</v>
      </c>
      <c r="E93" s="429"/>
      <c r="F93" s="384">
        <v>18.18</v>
      </c>
      <c r="G93" s="393">
        <v>1634</v>
      </c>
      <c r="H93" s="385">
        <f t="shared" si="28"/>
        <v>29706.12</v>
      </c>
      <c r="I93" s="607"/>
      <c r="J93" s="387">
        <v>3</v>
      </c>
      <c r="K93" s="388">
        <f t="shared" ref="K93:K95" si="30">G93/P93*60</f>
        <v>2970.9090909090869</v>
      </c>
      <c r="L93" s="389">
        <f t="shared" si="29"/>
        <v>990.303030303029</v>
      </c>
      <c r="M93" s="390">
        <v>0.7993055555555556</v>
      </c>
      <c r="N93" s="390">
        <v>0.8222222222222223</v>
      </c>
      <c r="O93" s="380">
        <v>21</v>
      </c>
      <c r="P93" s="610">
        <f>(N93-M93)*24*60</f>
        <v>33.000000000000043</v>
      </c>
      <c r="Q93" s="392"/>
      <c r="R93" s="392"/>
    </row>
    <row r="94" spans="1:18">
      <c r="A94" s="846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9099</v>
      </c>
      <c r="H94" s="385">
        <f t="shared" si="28"/>
        <v>151589.34</v>
      </c>
      <c r="I94" s="607"/>
      <c r="J94" s="387">
        <v>4</v>
      </c>
      <c r="K94" s="388">
        <f t="shared" si="30"/>
        <v>2799.6923076923063</v>
      </c>
      <c r="L94" s="389">
        <f t="shared" si="29"/>
        <v>699.92307692307656</v>
      </c>
      <c r="M94" s="390">
        <v>0.83680555555555547</v>
      </c>
      <c r="N94" s="390">
        <v>0.97222222222222221</v>
      </c>
      <c r="O94" s="380">
        <v>21</v>
      </c>
      <c r="P94" s="610">
        <f>(N94-M94)*24*60</f>
        <v>195.00000000000011</v>
      </c>
      <c r="Q94" s="392"/>
      <c r="R94" s="392"/>
    </row>
    <row r="95" spans="1:18">
      <c r="A95" s="847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6083</v>
      </c>
      <c r="H95" s="385">
        <f t="shared" si="28"/>
        <v>108830.39999999999</v>
      </c>
      <c r="I95" s="607"/>
      <c r="J95" s="387">
        <v>3</v>
      </c>
      <c r="K95" s="388">
        <f t="shared" si="30"/>
        <v>2807.5384614378954</v>
      </c>
      <c r="L95" s="389">
        <f t="shared" si="29"/>
        <v>935.84615381263177</v>
      </c>
      <c r="M95" s="390">
        <v>46279.986111111109</v>
      </c>
      <c r="N95" s="390">
        <v>46280.076388888891</v>
      </c>
      <c r="O95" s="380">
        <v>20</v>
      </c>
      <c r="P95" s="610">
        <f>(N95-M95)*24*60</f>
        <v>130.00000000465661</v>
      </c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07"/>
      <c r="J96" s="387"/>
      <c r="K96" s="388"/>
      <c r="L96" s="389"/>
      <c r="M96" s="390"/>
      <c r="N96" s="390"/>
      <c r="O96" s="380"/>
      <c r="P96" s="610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07"/>
      <c r="J97" s="387"/>
      <c r="K97" s="388"/>
      <c r="L97" s="389"/>
      <c r="M97" s="390"/>
      <c r="N97" s="390"/>
      <c r="O97" s="380"/>
      <c r="P97" s="610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07"/>
      <c r="J98" s="387"/>
      <c r="K98" s="388"/>
      <c r="L98" s="389"/>
      <c r="M98" s="390"/>
      <c r="N98" s="390"/>
      <c r="O98" s="380"/>
      <c r="P98" s="610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07"/>
      <c r="J99" s="387"/>
      <c r="K99" s="388"/>
      <c r="L99" s="389"/>
      <c r="M99" s="390"/>
      <c r="N99" s="390"/>
      <c r="O99" s="380"/>
      <c r="P99" s="610"/>
      <c r="Q99" s="392"/>
      <c r="R99" s="392"/>
    </row>
    <row r="100" spans="1:18" ht="15.75" customHeight="1">
      <c r="A100" s="847"/>
      <c r="B100" s="381">
        <v>0</v>
      </c>
      <c r="C100" s="240" t="s">
        <v>299</v>
      </c>
      <c r="D100" s="840" t="s">
        <v>351</v>
      </c>
      <c r="E100" s="841"/>
      <c r="F100" s="399"/>
      <c r="G100" s="400"/>
      <c r="H100" s="445"/>
      <c r="I100" s="402"/>
      <c r="J100" s="403">
        <f>AVERAGE(J92:J99)</f>
        <v>3.25</v>
      </c>
      <c r="K100" s="403">
        <f>AVERAGE(K92:K99)</f>
        <v>2888.5349650098224</v>
      </c>
      <c r="L100" s="404">
        <f>AVERAGE(L92:L99)</f>
        <v>904.51806525968436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300</v>
      </c>
      <c r="B101" s="381" t="s">
        <v>240</v>
      </c>
      <c r="C101" s="240"/>
      <c r="D101" s="410" t="s">
        <v>303</v>
      </c>
      <c r="E101" s="611"/>
      <c r="F101" s="384">
        <v>30</v>
      </c>
      <c r="G101" s="605">
        <v>2726</v>
      </c>
      <c r="H101" s="385">
        <f t="shared" ref="H101:H110" si="31">F101*G101</f>
        <v>81780</v>
      </c>
      <c r="I101" s="607"/>
      <c r="J101" s="387">
        <v>3</v>
      </c>
      <c r="K101" s="388">
        <f>G101/P101*60</f>
        <v>2973.8181818181838</v>
      </c>
      <c r="L101" s="389">
        <f t="shared" ref="L101:L104" si="32">K101/J101</f>
        <v>991.27272727272793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611"/>
      <c r="F102" s="384">
        <v>24.82</v>
      </c>
      <c r="G102" s="605">
        <v>2387</v>
      </c>
      <c r="H102" s="385">
        <f t="shared" si="31"/>
        <v>59245.340000000004</v>
      </c>
      <c r="I102" s="607"/>
      <c r="J102" s="387">
        <v>4</v>
      </c>
      <c r="K102" s="388">
        <f t="shared" ref="K102:K104" si="34">G102/P102*60</f>
        <v>2983.7500000000105</v>
      </c>
      <c r="L102" s="389">
        <f t="shared" si="32"/>
        <v>745.93750000000261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832"/>
      <c r="B103" s="381" t="s">
        <v>240</v>
      </c>
      <c r="C103" s="240"/>
      <c r="D103" s="410" t="s">
        <v>305</v>
      </c>
      <c r="E103" s="410"/>
      <c r="F103" s="384">
        <v>23.8</v>
      </c>
      <c r="G103" s="605">
        <v>2325</v>
      </c>
      <c r="H103" s="385">
        <f t="shared" si="31"/>
        <v>55335</v>
      </c>
      <c r="I103" s="607"/>
      <c r="J103" s="387">
        <v>4</v>
      </c>
      <c r="K103" s="388">
        <f t="shared" si="34"/>
        <v>3100</v>
      </c>
      <c r="L103" s="389">
        <f t="shared" si="32"/>
        <v>775</v>
      </c>
      <c r="M103" s="390">
        <v>0.82291666666666663</v>
      </c>
      <c r="N103" s="390">
        <v>0.85416666666666663</v>
      </c>
      <c r="O103" s="380">
        <v>21</v>
      </c>
      <c r="P103" s="388">
        <f t="shared" si="33"/>
        <v>45</v>
      </c>
      <c r="Q103" s="392"/>
      <c r="R103" s="392"/>
    </row>
    <row r="104" spans="1:18">
      <c r="A104" s="832"/>
      <c r="B104" s="381" t="s">
        <v>240</v>
      </c>
      <c r="C104" s="240"/>
      <c r="D104" s="410" t="s">
        <v>304</v>
      </c>
      <c r="E104" s="429"/>
      <c r="F104" s="384">
        <v>24.76</v>
      </c>
      <c r="G104" s="605">
        <v>3005</v>
      </c>
      <c r="H104" s="385">
        <f t="shared" si="31"/>
        <v>74403.8</v>
      </c>
      <c r="I104" s="607"/>
      <c r="J104" s="387">
        <v>4</v>
      </c>
      <c r="K104" s="388">
        <f t="shared" si="34"/>
        <v>3278.1818181818107</v>
      </c>
      <c r="L104" s="389">
        <f t="shared" si="32"/>
        <v>819.54545454545269</v>
      </c>
      <c r="M104" s="390">
        <v>0.86805555555555547</v>
      </c>
      <c r="N104" s="390">
        <v>0.90625</v>
      </c>
      <c r="O104" s="380">
        <v>20</v>
      </c>
      <c r="P104" s="388">
        <f>(N104-M104)*24*60</f>
        <v>55.000000000000128</v>
      </c>
      <c r="Q104" s="392"/>
      <c r="R104" s="392"/>
    </row>
    <row r="105" spans="1:18">
      <c r="A105" s="832"/>
      <c r="B105" s="381">
        <v>0</v>
      </c>
      <c r="C105" s="240"/>
      <c r="D105" s="410"/>
      <c r="E105" s="412"/>
      <c r="F105" s="384" t="s">
        <v>236</v>
      </c>
      <c r="G105" s="605"/>
      <c r="H105" s="385">
        <f t="shared" si="31"/>
        <v>0</v>
      </c>
      <c r="I105" s="607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32"/>
      <c r="B106" s="381">
        <v>0</v>
      </c>
      <c r="C106" s="240"/>
      <c r="D106" s="412"/>
      <c r="E106" s="611"/>
      <c r="F106" s="384" t="s">
        <v>236</v>
      </c>
      <c r="G106" s="393"/>
      <c r="H106" s="385">
        <f t="shared" si="31"/>
        <v>0</v>
      </c>
      <c r="I106" s="607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605"/>
      <c r="H107" s="385">
        <f t="shared" si="31"/>
        <v>0</v>
      </c>
      <c r="I107" s="607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605"/>
      <c r="H108" s="385">
        <f t="shared" si="31"/>
        <v>0</v>
      </c>
      <c r="I108" s="607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605"/>
      <c r="H109" s="385">
        <f t="shared" si="31"/>
        <v>0</v>
      </c>
      <c r="I109" s="607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605"/>
      <c r="H110" s="385">
        <f t="shared" si="31"/>
        <v>0</v>
      </c>
      <c r="I110" s="607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281</v>
      </c>
      <c r="D111" s="833" t="s">
        <v>351</v>
      </c>
      <c r="E111" s="834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3083.9375000000014</v>
      </c>
      <c r="L111" s="404">
        <f>AVERAGE(L101:L110)</f>
        <v>832.93892045454584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307</v>
      </c>
      <c r="B112" s="381" t="s">
        <v>240</v>
      </c>
      <c r="C112" s="240"/>
      <c r="D112" s="436" t="s">
        <v>585</v>
      </c>
      <c r="E112" s="449"/>
      <c r="F112" s="384">
        <v>25.03</v>
      </c>
      <c r="G112" s="605">
        <v>1563</v>
      </c>
      <c r="H112" s="439">
        <f t="shared" si="16"/>
        <v>39121.89</v>
      </c>
      <c r="I112" s="607"/>
      <c r="J112" s="387">
        <v>4</v>
      </c>
      <c r="K112" s="388">
        <f t="shared" ref="K112:K116" si="35">G112/P112*60</f>
        <v>2930.6249999999964</v>
      </c>
      <c r="L112" s="389">
        <f t="shared" ref="L112:L116" si="36">K112/J112</f>
        <v>732.65624999999909</v>
      </c>
      <c r="M112" s="390">
        <v>0.72222222222222221</v>
      </c>
      <c r="N112" s="390">
        <v>0.74444444444444446</v>
      </c>
      <c r="O112" s="380">
        <v>20</v>
      </c>
      <c r="P112" s="610">
        <f t="shared" ref="P112:P116" si="37">(N112-M112)*24*60</f>
        <v>32.000000000000043</v>
      </c>
      <c r="Q112" s="380"/>
      <c r="R112" s="380"/>
    </row>
    <row r="113" spans="1:18">
      <c r="A113" s="835"/>
      <c r="B113" s="381" t="s">
        <v>240</v>
      </c>
      <c r="C113" s="408"/>
      <c r="D113" s="436" t="s">
        <v>586</v>
      </c>
      <c r="E113" s="436"/>
      <c r="F113" s="384">
        <v>16.7</v>
      </c>
      <c r="G113" s="605">
        <v>1522</v>
      </c>
      <c r="H113" s="439">
        <f t="shared" si="16"/>
        <v>25417.399999999998</v>
      </c>
      <c r="I113" s="607"/>
      <c r="J113" s="387">
        <v>3</v>
      </c>
      <c r="K113" s="388">
        <f t="shared" si="35"/>
        <v>3044.0000000000109</v>
      </c>
      <c r="L113" s="389">
        <f t="shared" si="36"/>
        <v>1014.6666666666703</v>
      </c>
      <c r="M113" s="390">
        <v>0.7597222222222223</v>
      </c>
      <c r="N113" s="390">
        <v>0.78055555555555556</v>
      </c>
      <c r="O113" s="380">
        <v>22</v>
      </c>
      <c r="P113" s="610">
        <f t="shared" si="37"/>
        <v>29.999999999999893</v>
      </c>
      <c r="Q113" s="392"/>
      <c r="R113" s="392"/>
    </row>
    <row r="114" spans="1:18">
      <c r="A114" s="835"/>
      <c r="B114" s="381" t="s">
        <v>240</v>
      </c>
      <c r="C114" s="408"/>
      <c r="D114" s="412" t="s">
        <v>587</v>
      </c>
      <c r="E114" s="410"/>
      <c r="F114" s="384">
        <v>18.18</v>
      </c>
      <c r="G114" s="605">
        <v>1673</v>
      </c>
      <c r="H114" s="439">
        <f t="shared" si="16"/>
        <v>30415.14</v>
      </c>
      <c r="I114" s="607"/>
      <c r="J114" s="387">
        <v>3</v>
      </c>
      <c r="K114" s="388">
        <f t="shared" si="35"/>
        <v>2867.9999999999836</v>
      </c>
      <c r="L114" s="389">
        <f t="shared" si="36"/>
        <v>955.99999999999454</v>
      </c>
      <c r="M114" s="390">
        <v>0.79513888888888884</v>
      </c>
      <c r="N114" s="390">
        <v>0.81944444444444453</v>
      </c>
      <c r="O114" s="380">
        <v>21</v>
      </c>
      <c r="P114" s="610">
        <f t="shared" si="37"/>
        <v>35.000000000000199</v>
      </c>
      <c r="Q114" s="392"/>
      <c r="R114" s="392"/>
    </row>
    <row r="115" spans="1:18">
      <c r="A115" s="835"/>
      <c r="B115" s="381" t="s">
        <v>240</v>
      </c>
      <c r="C115" s="408"/>
      <c r="D115" s="410" t="s">
        <v>312</v>
      </c>
      <c r="E115" s="429"/>
      <c r="F115" s="384">
        <v>14.03</v>
      </c>
      <c r="G115" s="605">
        <v>9654</v>
      </c>
      <c r="H115" s="439">
        <f t="shared" si="16"/>
        <v>135445.62</v>
      </c>
      <c r="I115" s="607"/>
      <c r="J115" s="387">
        <v>3</v>
      </c>
      <c r="K115" s="388">
        <f t="shared" si="35"/>
        <v>3081.0638297872347</v>
      </c>
      <c r="L115" s="389">
        <f t="shared" si="36"/>
        <v>1027.0212765957449</v>
      </c>
      <c r="M115" s="390">
        <v>0.83333333333333337</v>
      </c>
      <c r="N115" s="390">
        <v>0.96388888888888891</v>
      </c>
      <c r="O115" s="380">
        <v>20</v>
      </c>
      <c r="P115" s="610">
        <f t="shared" si="37"/>
        <v>187.99999999999997</v>
      </c>
      <c r="Q115" s="392"/>
      <c r="R115" s="392"/>
    </row>
    <row r="116" spans="1:18">
      <c r="A116" s="835"/>
      <c r="B116" s="381" t="s">
        <v>240</v>
      </c>
      <c r="C116" s="408"/>
      <c r="D116" s="410" t="s">
        <v>588</v>
      </c>
      <c r="E116" s="412"/>
      <c r="F116" s="384">
        <v>14.285714285714283</v>
      </c>
      <c r="G116" s="605">
        <v>13111</v>
      </c>
      <c r="H116" s="439">
        <f t="shared" si="16"/>
        <v>187299.99999999997</v>
      </c>
      <c r="I116" s="607"/>
      <c r="J116" s="387">
        <v>3</v>
      </c>
      <c r="K116" s="388">
        <f t="shared" si="35"/>
        <v>2968.528301834629</v>
      </c>
      <c r="L116" s="389">
        <f t="shared" si="36"/>
        <v>989.50943394487638</v>
      </c>
      <c r="M116" s="390">
        <v>46279.979166666664</v>
      </c>
      <c r="N116" s="441">
        <v>46280.163194444445</v>
      </c>
      <c r="O116" s="380">
        <v>22</v>
      </c>
      <c r="P116" s="610">
        <f t="shared" si="37"/>
        <v>265.00000000465661</v>
      </c>
      <c r="Q116" s="392"/>
      <c r="R116" s="392"/>
    </row>
    <row r="117" spans="1:18">
      <c r="A117" s="835"/>
      <c r="B117" s="381">
        <v>0</v>
      </c>
      <c r="C117" s="408"/>
      <c r="D117" s="410"/>
      <c r="E117" s="426"/>
      <c r="F117" s="384" t="s">
        <v>236</v>
      </c>
      <c r="G117" s="605"/>
      <c r="H117" s="439">
        <f t="shared" ref="H117:H123" si="38">F117*G117</f>
        <v>0</v>
      </c>
      <c r="I117" s="607"/>
      <c r="J117" s="387"/>
      <c r="K117" s="388"/>
      <c r="L117" s="389"/>
      <c r="M117" s="390"/>
      <c r="N117" s="390"/>
      <c r="O117" s="388"/>
      <c r="P117" s="610"/>
      <c r="Q117" s="392"/>
      <c r="R117" s="392"/>
    </row>
    <row r="118" spans="1:18">
      <c r="A118" s="835"/>
      <c r="B118" s="381">
        <v>0</v>
      </c>
      <c r="C118" s="408"/>
      <c r="D118" s="410"/>
      <c r="E118" s="426"/>
      <c r="F118" s="384" t="s">
        <v>236</v>
      </c>
      <c r="G118" s="605"/>
      <c r="H118" s="439">
        <f t="shared" si="38"/>
        <v>0</v>
      </c>
      <c r="I118" s="607"/>
      <c r="J118" s="387"/>
      <c r="K118" s="388"/>
      <c r="L118" s="389"/>
      <c r="M118" s="390"/>
      <c r="N118" s="390"/>
      <c r="O118" s="388"/>
      <c r="P118" s="610"/>
      <c r="Q118" s="392"/>
      <c r="R118" s="392"/>
    </row>
    <row r="119" spans="1:18">
      <c r="A119" s="835"/>
      <c r="B119" s="381">
        <v>0</v>
      </c>
      <c r="C119" s="408"/>
      <c r="D119" s="412"/>
      <c r="E119" s="426"/>
      <c r="F119" s="384" t="s">
        <v>236</v>
      </c>
      <c r="G119" s="605"/>
      <c r="H119" s="439">
        <f t="shared" si="38"/>
        <v>0</v>
      </c>
      <c r="I119" s="607"/>
      <c r="J119" s="387"/>
      <c r="K119" s="388"/>
      <c r="L119" s="389"/>
      <c r="M119" s="390"/>
      <c r="N119" s="390"/>
      <c r="O119" s="380"/>
      <c r="P119" s="610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605"/>
      <c r="H120" s="439">
        <f t="shared" si="38"/>
        <v>0</v>
      </c>
      <c r="I120" s="607"/>
      <c r="J120" s="387"/>
      <c r="K120" s="388"/>
      <c r="L120" s="389"/>
      <c r="M120" s="390"/>
      <c r="N120" s="390"/>
      <c r="O120" s="380"/>
      <c r="P120" s="610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605"/>
      <c r="H121" s="439">
        <f t="shared" si="38"/>
        <v>0</v>
      </c>
      <c r="I121" s="607"/>
      <c r="J121" s="387"/>
      <c r="K121" s="388"/>
      <c r="L121" s="389"/>
      <c r="M121" s="390"/>
      <c r="N121" s="390"/>
      <c r="O121" s="380"/>
      <c r="P121" s="610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605"/>
      <c r="H122" s="439">
        <f t="shared" si="38"/>
        <v>0</v>
      </c>
      <c r="I122" s="607"/>
      <c r="J122" s="387"/>
      <c r="K122" s="388"/>
      <c r="L122" s="389"/>
      <c r="M122" s="390"/>
      <c r="N122" s="390"/>
      <c r="O122" s="380"/>
      <c r="P122" s="610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605"/>
      <c r="H123" s="439">
        <f t="shared" si="38"/>
        <v>0</v>
      </c>
      <c r="I123" s="607"/>
      <c r="J123" s="387"/>
      <c r="K123" s="388"/>
      <c r="L123" s="389"/>
      <c r="M123" s="390"/>
      <c r="N123" s="390"/>
      <c r="O123" s="380"/>
      <c r="P123" s="610"/>
      <c r="Q123" s="392"/>
      <c r="R123" s="392"/>
    </row>
    <row r="124" spans="1:18" ht="17.399999999999999" customHeight="1">
      <c r="A124" s="835"/>
      <c r="B124" s="398">
        <v>0</v>
      </c>
      <c r="C124" s="240" t="s">
        <v>290</v>
      </c>
      <c r="D124" s="836" t="s">
        <v>351</v>
      </c>
      <c r="E124" s="836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2978.4434263243706</v>
      </c>
      <c r="L124" s="404">
        <f>AVERAGE(L112:L123)</f>
        <v>943.97072544145703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D8" sqref="D8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935</v>
      </c>
      <c r="B1" s="67"/>
      <c r="C1" s="67"/>
      <c r="D1" s="615" t="s">
        <v>936</v>
      </c>
      <c r="E1" s="69">
        <f>SUM(G5:G173)</f>
        <v>183773.55</v>
      </c>
      <c r="F1" s="616" t="s">
        <v>3</v>
      </c>
      <c r="G1" s="71">
        <f>SUM(H5:H173)</f>
        <v>7482586.9015850248</v>
      </c>
      <c r="H1" s="612" t="s">
        <v>79</v>
      </c>
      <c r="I1" s="73">
        <f>M17+M30+M43+M56+M69+M82+M95+M108+M121+M134+M147+M160+M173</f>
        <v>193.84642857142856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937</v>
      </c>
      <c r="Q1" s="956"/>
      <c r="R1" s="956"/>
      <c r="S1" s="956"/>
      <c r="T1" s="956" t="s">
        <v>938</v>
      </c>
      <c r="U1" s="956"/>
      <c r="V1" s="956"/>
      <c r="W1" s="956"/>
      <c r="X1" s="956"/>
      <c r="Y1" s="956"/>
      <c r="Z1" s="74" t="s">
        <v>939</v>
      </c>
      <c r="AA1" s="74" t="s">
        <v>940</v>
      </c>
      <c r="AB1" s="963" t="s">
        <v>941</v>
      </c>
      <c r="AC1" s="964"/>
      <c r="AD1" s="74" t="s">
        <v>939</v>
      </c>
      <c r="AE1" s="74" t="s">
        <v>942</v>
      </c>
      <c r="AF1" s="956" t="s">
        <v>943</v>
      </c>
      <c r="AG1" s="957"/>
      <c r="AH1" s="957"/>
    </row>
    <row r="2" spans="1:34" ht="26.25" customHeight="1">
      <c r="A2" s="958" t="s">
        <v>944</v>
      </c>
      <c r="B2" s="958"/>
      <c r="C2" s="615"/>
      <c r="D2" s="615" t="s">
        <v>945</v>
      </c>
      <c r="E2" s="78">
        <f>AVERAGE(O17,O30,O43,O56,O69,O82,O95,O108,O121,O134,O147,O160,O173)</f>
        <v>123.41126685402311</v>
      </c>
      <c r="F2" s="79" t="s">
        <v>91</v>
      </c>
      <c r="G2" s="80">
        <f>G1/E1</f>
        <v>40.716343029696198</v>
      </c>
      <c r="H2" s="612" t="s">
        <v>92</v>
      </c>
      <c r="I2" s="612">
        <f>COUNT(I5:I173)</f>
        <v>12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957"/>
      <c r="AG2" s="957"/>
      <c r="AH2" s="957"/>
    </row>
    <row r="3" spans="1:34" ht="30.6" customHeight="1">
      <c r="A3" s="897" t="s">
        <v>946</v>
      </c>
      <c r="B3" s="897" t="s">
        <v>94</v>
      </c>
      <c r="C3" s="954"/>
      <c r="D3" s="897" t="s">
        <v>947</v>
      </c>
      <c r="E3" s="897"/>
      <c r="F3" s="954" t="s">
        <v>96</v>
      </c>
      <c r="G3" s="946" t="s">
        <v>97</v>
      </c>
      <c r="H3" s="954" t="s">
        <v>98</v>
      </c>
      <c r="I3" s="948" t="s">
        <v>948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949</v>
      </c>
      <c r="O3" s="926" t="s">
        <v>945</v>
      </c>
      <c r="P3" s="952" t="s">
        <v>950</v>
      </c>
      <c r="Q3" s="926" t="s">
        <v>945</v>
      </c>
      <c r="R3" s="953" t="s">
        <v>951</v>
      </c>
      <c r="S3" s="927" t="s">
        <v>952</v>
      </c>
      <c r="T3" s="946" t="s">
        <v>106</v>
      </c>
      <c r="U3" s="946"/>
      <c r="V3" s="947" t="s">
        <v>107</v>
      </c>
      <c r="W3" s="948" t="s">
        <v>953</v>
      </c>
      <c r="X3" s="946" t="s">
        <v>954</v>
      </c>
      <c r="Y3" s="946"/>
      <c r="Z3" s="949" t="s">
        <v>955</v>
      </c>
      <c r="AA3" s="950"/>
      <c r="AB3" s="959" t="s">
        <v>956</v>
      </c>
      <c r="AC3" s="960"/>
      <c r="AD3" s="961" t="s">
        <v>957</v>
      </c>
      <c r="AE3" s="962"/>
      <c r="AF3" s="951" t="s">
        <v>958</v>
      </c>
      <c r="AG3" s="953" t="s">
        <v>959</v>
      </c>
      <c r="AH3" s="927" t="s">
        <v>960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622" t="s">
        <v>113</v>
      </c>
      <c r="U4" s="622" t="s">
        <v>114</v>
      </c>
      <c r="V4" s="946"/>
      <c r="W4" s="948"/>
      <c r="X4" s="616" t="s">
        <v>961</v>
      </c>
      <c r="Y4" s="616" t="s">
        <v>36</v>
      </c>
      <c r="Z4" s="622" t="s">
        <v>962</v>
      </c>
      <c r="AA4" s="622" t="s">
        <v>963</v>
      </c>
      <c r="AB4" s="960"/>
      <c r="AC4" s="960"/>
      <c r="AD4" s="622" t="s">
        <v>964</v>
      </c>
      <c r="AE4" s="85" t="s">
        <v>965</v>
      </c>
      <c r="AF4" s="951"/>
      <c r="AG4" s="953"/>
      <c r="AH4" s="927"/>
    </row>
    <row r="5" spans="1:34" ht="18.75" customHeight="1">
      <c r="A5" s="943" t="s">
        <v>966</v>
      </c>
      <c r="B5" s="86" t="s">
        <v>238</v>
      </c>
      <c r="C5" s="87"/>
      <c r="D5" s="88" t="s">
        <v>122</v>
      </c>
      <c r="E5" s="89"/>
      <c r="F5" s="90">
        <v>36.92</v>
      </c>
      <c r="G5" s="91">
        <v>654.40000000000009</v>
      </c>
      <c r="H5" s="92">
        <f t="shared" ref="H5:H16" si="0">F5*G5</f>
        <v>24160.448000000004</v>
      </c>
      <c r="I5" s="613"/>
      <c r="J5" s="94">
        <v>12</v>
      </c>
      <c r="K5" s="91">
        <v>2000</v>
      </c>
      <c r="L5" s="95">
        <v>166.66666666666666</v>
      </c>
      <c r="M5" s="614">
        <v>12</v>
      </c>
      <c r="N5" s="91">
        <f t="shared" ref="N5:N12" si="1">G5/W5*60</f>
        <v>1570.5600000000009</v>
      </c>
      <c r="O5" s="95">
        <f t="shared" ref="O5:O12" si="2">N5/M5</f>
        <v>130.88000000000008</v>
      </c>
      <c r="P5" s="97">
        <f t="shared" ref="P5:P12" si="3">M5-J5</f>
        <v>0</v>
      </c>
      <c r="Q5" s="98">
        <f t="shared" ref="Q5:Q12" si="4">O5-L5</f>
        <v>-35.786666666666576</v>
      </c>
      <c r="R5" s="620">
        <f t="shared" ref="R5:R12" si="5">O5/L5</f>
        <v>0.78528000000000053</v>
      </c>
      <c r="S5" s="912">
        <f>R17</f>
        <v>0.89749388807059238</v>
      </c>
      <c r="T5" s="101">
        <v>0.25</v>
      </c>
      <c r="U5" s="101">
        <v>0.2673611111111111</v>
      </c>
      <c r="V5" s="616">
        <v>5</v>
      </c>
      <c r="W5" s="613">
        <f>(U5-T5)*24*60</f>
        <v>24.999999999999993</v>
      </c>
      <c r="X5" s="616"/>
      <c r="Y5" s="616"/>
      <c r="Z5" s="102"/>
      <c r="AA5" s="102"/>
      <c r="AB5" s="897"/>
      <c r="AC5" s="897"/>
      <c r="AD5" s="103"/>
      <c r="AE5" s="103"/>
      <c r="AF5" s="97">
        <f t="shared" ref="AF5:AF70" si="6">N5-K5</f>
        <v>-429.43999999999915</v>
      </c>
      <c r="AG5" s="620">
        <f t="shared" ref="AG5:AG70" si="7">N5/K5</f>
        <v>0.78528000000000042</v>
      </c>
      <c r="AH5" s="912">
        <f>AG17</f>
        <v>0.90433724584788744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6797</v>
      </c>
      <c r="H6" s="92">
        <f t="shared" si="0"/>
        <v>257130.50999999998</v>
      </c>
      <c r="I6" s="613"/>
      <c r="J6" s="94">
        <v>20</v>
      </c>
      <c r="K6" s="91">
        <v>2400</v>
      </c>
      <c r="L6" s="95">
        <v>120</v>
      </c>
      <c r="M6" s="614">
        <v>20</v>
      </c>
      <c r="N6" s="91">
        <f t="shared" si="1"/>
        <v>2371.0465116279065</v>
      </c>
      <c r="O6" s="95">
        <f t="shared" si="2"/>
        <v>118.55232558139532</v>
      </c>
      <c r="P6" s="97">
        <f t="shared" si="3"/>
        <v>0</v>
      </c>
      <c r="Q6" s="98">
        <f t="shared" si="4"/>
        <v>-1.4476744186046773</v>
      </c>
      <c r="R6" s="620">
        <f t="shared" si="5"/>
        <v>0.9879360465116277</v>
      </c>
      <c r="S6" s="912"/>
      <c r="T6" s="101">
        <v>0.2722222222222222</v>
      </c>
      <c r="U6" s="101">
        <v>0.39166666666666666</v>
      </c>
      <c r="V6" s="616">
        <v>7</v>
      </c>
      <c r="W6" s="613">
        <f t="shared" ref="W6:W17" si="8">(U6-T6)*24*60</f>
        <v>172.00000000000003</v>
      </c>
      <c r="X6" s="104"/>
      <c r="Y6" s="104"/>
      <c r="Z6" s="105"/>
      <c r="AA6" s="105"/>
      <c r="AB6" s="897"/>
      <c r="AC6" s="897"/>
      <c r="AD6" s="629"/>
      <c r="AE6" s="629"/>
      <c r="AF6" s="97">
        <f t="shared" si="6"/>
        <v>-28.953488372093489</v>
      </c>
      <c r="AG6" s="620">
        <f t="shared" si="7"/>
        <v>0.9879360465116277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3199</v>
      </c>
      <c r="H7" s="92">
        <f t="shared" si="0"/>
        <v>114812.11</v>
      </c>
      <c r="I7" s="613"/>
      <c r="J7" s="94">
        <v>18</v>
      </c>
      <c r="K7" s="91">
        <v>2571</v>
      </c>
      <c r="L7" s="95">
        <v>142.83333333333334</v>
      </c>
      <c r="M7" s="614">
        <v>18</v>
      </c>
      <c r="N7" s="91">
        <f t="shared" si="1"/>
        <v>2312.5301204819266</v>
      </c>
      <c r="O7" s="95">
        <f t="shared" si="2"/>
        <v>128.47389558232925</v>
      </c>
      <c r="P7" s="97">
        <f t="shared" si="3"/>
        <v>0</v>
      </c>
      <c r="Q7" s="98">
        <f t="shared" si="4"/>
        <v>-14.359437751004094</v>
      </c>
      <c r="R7" s="620">
        <f t="shared" si="5"/>
        <v>0.89946718027301686</v>
      </c>
      <c r="S7" s="912"/>
      <c r="T7" s="101">
        <v>0.40763888888888888</v>
      </c>
      <c r="U7" s="101">
        <v>0.46527777777777779</v>
      </c>
      <c r="V7" s="616">
        <v>23</v>
      </c>
      <c r="W7" s="613">
        <f t="shared" si="8"/>
        <v>83.000000000000028</v>
      </c>
      <c r="X7" s="104">
        <v>0.39583333333333331</v>
      </c>
      <c r="Y7" s="104">
        <v>0.4069444444444445</v>
      </c>
      <c r="Z7" s="105"/>
      <c r="AA7" s="105"/>
      <c r="AB7" s="897"/>
      <c r="AC7" s="897"/>
      <c r="AD7" s="629"/>
      <c r="AE7" s="629"/>
      <c r="AF7" s="97">
        <f t="shared" si="6"/>
        <v>-258.46987951807341</v>
      </c>
      <c r="AG7" s="620">
        <f t="shared" si="7"/>
        <v>0.89946718027301698</v>
      </c>
      <c r="AH7" s="912"/>
    </row>
    <row r="8" spans="1:34" ht="19.2" customHeight="1">
      <c r="A8" s="944"/>
      <c r="B8" s="86" t="s">
        <v>237</v>
      </c>
      <c r="C8" s="87"/>
      <c r="D8" s="88" t="s">
        <v>125</v>
      </c>
      <c r="E8" s="89"/>
      <c r="F8" s="90">
        <v>28.86</v>
      </c>
      <c r="G8" s="107">
        <v>1417</v>
      </c>
      <c r="H8" s="92">
        <f t="shared" si="0"/>
        <v>40894.620000000003</v>
      </c>
      <c r="I8" s="613"/>
      <c r="J8" s="94">
        <v>17</v>
      </c>
      <c r="K8" s="91">
        <v>2571</v>
      </c>
      <c r="L8" s="95">
        <v>151.23529411764707</v>
      </c>
      <c r="M8" s="614">
        <v>17</v>
      </c>
      <c r="N8" s="91">
        <f t="shared" si="1"/>
        <v>2361.6666666666647</v>
      </c>
      <c r="O8" s="95">
        <f t="shared" si="2"/>
        <v>138.92156862745085</v>
      </c>
      <c r="P8" s="97">
        <f t="shared" si="3"/>
        <v>0</v>
      </c>
      <c r="Q8" s="98">
        <f t="shared" si="4"/>
        <v>-12.313725490196219</v>
      </c>
      <c r="R8" s="620">
        <f t="shared" si="5"/>
        <v>0.91857902242966327</v>
      </c>
      <c r="S8" s="912"/>
      <c r="T8" s="101">
        <v>0.47013888888888888</v>
      </c>
      <c r="U8" s="101">
        <v>0.49513888888888891</v>
      </c>
      <c r="V8" s="616">
        <v>7</v>
      </c>
      <c r="W8" s="613">
        <f t="shared" si="8"/>
        <v>36.000000000000028</v>
      </c>
      <c r="X8" s="104"/>
      <c r="Y8" s="104"/>
      <c r="Z8" s="105"/>
      <c r="AA8" s="105"/>
      <c r="AB8" s="897"/>
      <c r="AC8" s="897"/>
      <c r="AD8" s="629"/>
      <c r="AE8" s="629"/>
      <c r="AF8" s="97">
        <f t="shared" si="6"/>
        <v>-209.3333333333353</v>
      </c>
      <c r="AG8" s="620">
        <f t="shared" si="7"/>
        <v>0.91857902242966338</v>
      </c>
      <c r="AH8" s="912"/>
    </row>
    <row r="9" spans="1:34" ht="19.2" customHeight="1">
      <c r="A9" s="94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1142</v>
      </c>
      <c r="H9" s="92">
        <f t="shared" si="0"/>
        <v>41945.659999999996</v>
      </c>
      <c r="I9" s="629"/>
      <c r="J9" s="94">
        <v>18</v>
      </c>
      <c r="K9" s="91">
        <v>2571</v>
      </c>
      <c r="L9" s="95">
        <v>142.83333333333334</v>
      </c>
      <c r="M9" s="614">
        <v>18</v>
      </c>
      <c r="N9" s="91">
        <f t="shared" si="1"/>
        <v>2362.7586206896503</v>
      </c>
      <c r="O9" s="95">
        <f t="shared" si="2"/>
        <v>131.26436781609169</v>
      </c>
      <c r="P9" s="97">
        <f t="shared" si="3"/>
        <v>0</v>
      </c>
      <c r="Q9" s="98">
        <f t="shared" si="4"/>
        <v>-11.568965517241651</v>
      </c>
      <c r="R9" s="620">
        <f t="shared" si="5"/>
        <v>0.91900374200297563</v>
      </c>
      <c r="S9" s="912"/>
      <c r="T9" s="101">
        <v>0.53472222222222221</v>
      </c>
      <c r="U9" s="101">
        <v>0.55486111111111114</v>
      </c>
      <c r="V9" s="616">
        <v>4</v>
      </c>
      <c r="W9" s="613">
        <f t="shared" si="8"/>
        <v>29.000000000000057</v>
      </c>
      <c r="X9" s="104"/>
      <c r="Y9" s="104"/>
      <c r="Z9" s="105"/>
      <c r="AA9" s="105"/>
      <c r="AB9" s="897"/>
      <c r="AC9" s="897"/>
      <c r="AD9" s="629"/>
      <c r="AE9" s="629"/>
      <c r="AF9" s="97">
        <f t="shared" si="6"/>
        <v>-208.24137931034966</v>
      </c>
      <c r="AG9" s="620">
        <f t="shared" si="7"/>
        <v>0.91900374200297563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2241</v>
      </c>
      <c r="H10" s="92">
        <f t="shared" si="0"/>
        <v>69717.509999999995</v>
      </c>
      <c r="I10" s="613"/>
      <c r="J10" s="94">
        <v>18</v>
      </c>
      <c r="K10" s="91">
        <v>2769</v>
      </c>
      <c r="L10" s="95">
        <v>153.83333333333334</v>
      </c>
      <c r="M10" s="614">
        <v>18</v>
      </c>
      <c r="N10" s="91">
        <f t="shared" si="1"/>
        <v>2401.0714285714303</v>
      </c>
      <c r="O10" s="95">
        <f t="shared" si="2"/>
        <v>133.39285714285722</v>
      </c>
      <c r="P10" s="97">
        <f t="shared" si="3"/>
        <v>0</v>
      </c>
      <c r="Q10" s="98">
        <f t="shared" si="4"/>
        <v>-20.440476190476119</v>
      </c>
      <c r="R10" s="620">
        <f t="shared" si="5"/>
        <v>0.86712583191456483</v>
      </c>
      <c r="S10" s="913"/>
      <c r="T10" s="101">
        <v>0.55902777777777779</v>
      </c>
      <c r="U10" s="101">
        <v>0.59791666666666665</v>
      </c>
      <c r="V10" s="616">
        <v>6</v>
      </c>
      <c r="W10" s="613">
        <f t="shared" si="8"/>
        <v>55.999999999999957</v>
      </c>
      <c r="X10" s="104"/>
      <c r="Y10" s="104"/>
      <c r="Z10" s="105"/>
      <c r="AA10" s="105"/>
      <c r="AB10" s="897"/>
      <c r="AC10" s="897"/>
      <c r="AD10" s="629"/>
      <c r="AE10" s="629"/>
      <c r="AF10" s="97">
        <f>N10-K10</f>
        <v>-367.92857142856974</v>
      </c>
      <c r="AG10" s="620">
        <f>N10/K10</f>
        <v>0.86712583191456494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3007</v>
      </c>
      <c r="H11" s="92">
        <f t="shared" si="0"/>
        <v>115709.35999999999</v>
      </c>
      <c r="I11" s="613"/>
      <c r="J11" s="94">
        <v>19</v>
      </c>
      <c r="K11" s="91">
        <v>2769</v>
      </c>
      <c r="L11" s="95">
        <v>145.73684210526315</v>
      </c>
      <c r="M11" s="614">
        <v>19</v>
      </c>
      <c r="N11" s="91">
        <f t="shared" si="1"/>
        <v>2541.1267605633775</v>
      </c>
      <c r="O11" s="95">
        <f t="shared" si="2"/>
        <v>133.74351371386197</v>
      </c>
      <c r="P11" s="97">
        <f t="shared" si="3"/>
        <v>0</v>
      </c>
      <c r="Q11" s="98">
        <f t="shared" si="4"/>
        <v>-11.993328391401178</v>
      </c>
      <c r="R11" s="620">
        <f t="shared" si="5"/>
        <v>0.91770558344650688</v>
      </c>
      <c r="S11" s="913"/>
      <c r="T11" s="101">
        <v>0.60277777777777775</v>
      </c>
      <c r="U11" s="101">
        <v>0.65208333333333335</v>
      </c>
      <c r="V11" s="616">
        <v>7</v>
      </c>
      <c r="W11" s="613">
        <f t="shared" si="8"/>
        <v>71.000000000000071</v>
      </c>
      <c r="X11" s="104"/>
      <c r="Y11" s="104"/>
      <c r="Z11" s="105"/>
      <c r="AA11" s="105"/>
      <c r="AB11" s="897"/>
      <c r="AC11" s="897"/>
      <c r="AD11" s="629">
        <v>1</v>
      </c>
      <c r="AE11" s="629"/>
      <c r="AF11" s="97">
        <f>N11-K11</f>
        <v>-227.8732394366225</v>
      </c>
      <c r="AG11" s="620">
        <f>N11/K11</f>
        <v>0.91770558344650688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3946</v>
      </c>
      <c r="H12" s="92">
        <f t="shared" si="0"/>
        <v>149158.79999999999</v>
      </c>
      <c r="I12" s="613"/>
      <c r="J12" s="94">
        <v>20</v>
      </c>
      <c r="K12" s="91">
        <v>2769</v>
      </c>
      <c r="L12" s="95">
        <v>138.44999999999999</v>
      </c>
      <c r="M12" s="614">
        <v>20</v>
      </c>
      <c r="N12" s="91">
        <f t="shared" si="1"/>
        <v>2545.8064516129034</v>
      </c>
      <c r="O12" s="95">
        <f t="shared" si="2"/>
        <v>127.29032258064517</v>
      </c>
      <c r="P12" s="97">
        <f t="shared" si="3"/>
        <v>0</v>
      </c>
      <c r="Q12" s="98">
        <f t="shared" si="4"/>
        <v>-11.159677419354821</v>
      </c>
      <c r="R12" s="620">
        <f t="shared" si="5"/>
        <v>0.91939561271683046</v>
      </c>
      <c r="S12" s="913"/>
      <c r="T12" s="101">
        <v>0.66736111111111107</v>
      </c>
      <c r="U12" s="101">
        <v>0.7319444444444444</v>
      </c>
      <c r="V12" s="616">
        <v>22</v>
      </c>
      <c r="W12" s="613">
        <f t="shared" si="8"/>
        <v>92.999999999999986</v>
      </c>
      <c r="X12" s="104">
        <v>0.65625</v>
      </c>
      <c r="Y12" s="104">
        <v>0.66666666666666663</v>
      </c>
      <c r="Z12" s="105"/>
      <c r="AA12" s="105"/>
      <c r="AB12" s="897"/>
      <c r="AC12" s="897"/>
      <c r="AD12" s="629"/>
      <c r="AE12" s="629"/>
      <c r="AF12" s="97">
        <f t="shared" si="6"/>
        <v>-223.1935483870966</v>
      </c>
      <c r="AG12" s="620">
        <f t="shared" si="7"/>
        <v>0.91939561271683046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17"/>
      <c r="J13" s="94"/>
      <c r="K13" s="91"/>
      <c r="L13" s="95"/>
      <c r="M13" s="115"/>
      <c r="N13" s="91"/>
      <c r="O13" s="95"/>
      <c r="P13" s="97"/>
      <c r="Q13" s="98"/>
      <c r="R13" s="620"/>
      <c r="S13" s="913"/>
      <c r="T13" s="101"/>
      <c r="U13" s="101"/>
      <c r="V13" s="617"/>
      <c r="W13" s="613">
        <f t="shared" si="8"/>
        <v>0</v>
      </c>
      <c r="X13" s="116"/>
      <c r="Y13" s="116"/>
      <c r="Z13" s="105"/>
      <c r="AA13" s="105"/>
      <c r="AB13" s="897"/>
      <c r="AC13" s="897"/>
      <c r="AD13" s="629"/>
      <c r="AE13" s="629"/>
      <c r="AF13" s="97">
        <f t="shared" si="6"/>
        <v>0</v>
      </c>
      <c r="AG13" s="620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17"/>
      <c r="J14" s="94"/>
      <c r="K14" s="91"/>
      <c r="L14" s="95"/>
      <c r="M14" s="115"/>
      <c r="N14" s="91"/>
      <c r="O14" s="95"/>
      <c r="P14" s="97"/>
      <c r="Q14" s="98"/>
      <c r="R14" s="620"/>
      <c r="S14" s="913"/>
      <c r="T14" s="101"/>
      <c r="U14" s="101"/>
      <c r="V14" s="617"/>
      <c r="W14" s="613">
        <f t="shared" si="8"/>
        <v>0</v>
      </c>
      <c r="X14" s="116"/>
      <c r="Y14" s="116"/>
      <c r="Z14" s="105"/>
      <c r="AA14" s="105"/>
      <c r="AB14" s="897"/>
      <c r="AC14" s="897"/>
      <c r="AD14" s="629"/>
      <c r="AE14" s="629"/>
      <c r="AF14" s="97">
        <f t="shared" si="6"/>
        <v>0</v>
      </c>
      <c r="AG14" s="620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17"/>
      <c r="J15" s="94"/>
      <c r="K15" s="91"/>
      <c r="L15" s="95"/>
      <c r="M15" s="115"/>
      <c r="N15" s="119"/>
      <c r="O15" s="95"/>
      <c r="P15" s="97"/>
      <c r="Q15" s="98"/>
      <c r="R15" s="620"/>
      <c r="S15" s="913"/>
      <c r="T15" s="101"/>
      <c r="U15" s="101"/>
      <c r="V15" s="617"/>
      <c r="W15" s="613">
        <f t="shared" si="8"/>
        <v>0</v>
      </c>
      <c r="X15" s="116"/>
      <c r="Y15" s="116"/>
      <c r="Z15" s="105"/>
      <c r="AA15" s="105"/>
      <c r="AB15" s="897"/>
      <c r="AC15" s="897"/>
      <c r="AD15" s="629"/>
      <c r="AE15" s="629"/>
      <c r="AF15" s="97">
        <f t="shared" si="6"/>
        <v>0</v>
      </c>
      <c r="AG15" s="620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17"/>
      <c r="J16" s="94"/>
      <c r="K16" s="91"/>
      <c r="L16" s="95"/>
      <c r="M16" s="115"/>
      <c r="N16" s="119"/>
      <c r="O16" s="95"/>
      <c r="P16" s="97"/>
      <c r="Q16" s="98"/>
      <c r="R16" s="620"/>
      <c r="S16" s="913"/>
      <c r="T16" s="101"/>
      <c r="U16" s="101"/>
      <c r="V16" s="617"/>
      <c r="W16" s="613">
        <f t="shared" si="8"/>
        <v>0</v>
      </c>
      <c r="X16" s="116"/>
      <c r="Y16" s="116"/>
      <c r="Z16" s="105"/>
      <c r="AA16" s="105"/>
      <c r="AB16" s="897"/>
      <c r="AC16" s="897"/>
      <c r="AD16" s="629"/>
      <c r="AE16" s="629"/>
      <c r="AF16" s="97">
        <f t="shared" si="6"/>
        <v>0</v>
      </c>
      <c r="AG16" s="620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350</v>
      </c>
      <c r="D17" s="907" t="s">
        <v>351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2308.3208200267327</v>
      </c>
      <c r="O17" s="125">
        <f t="shared" si="9"/>
        <v>130.31485638057893</v>
      </c>
      <c r="P17" s="127">
        <f t="shared" ref="P17:P25" si="10">M17-J17</f>
        <v>0</v>
      </c>
      <c r="Q17" s="128">
        <f t="shared" ref="Q17:Q25" si="11">O17-L17</f>
        <v>-14.883743980618192</v>
      </c>
      <c r="R17" s="129">
        <f>O17/L17</f>
        <v>0.89749388807059238</v>
      </c>
      <c r="S17" s="913"/>
      <c r="T17" s="101"/>
      <c r="U17" s="101"/>
      <c r="V17" s="617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-244.17917997326731</v>
      </c>
      <c r="AG17" s="621">
        <f t="shared" si="7"/>
        <v>0.90433724584788744</v>
      </c>
      <c r="AH17" s="913"/>
    </row>
    <row r="18" spans="1:34" ht="19.2" customHeight="1">
      <c r="A18" s="895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472</v>
      </c>
      <c r="H18" s="140">
        <f t="shared" ref="H18:H29" si="12">F18*G18</f>
        <v>12980</v>
      </c>
      <c r="I18" s="62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1573.3333333333321</v>
      </c>
      <c r="O18" s="142">
        <f t="shared" ref="O18:O25" si="14">N18/M18</f>
        <v>131.111111111111</v>
      </c>
      <c r="P18" s="105">
        <f t="shared" si="10"/>
        <v>0</v>
      </c>
      <c r="Q18" s="143">
        <f t="shared" si="11"/>
        <v>-35.555555555555657</v>
      </c>
      <c r="R18" s="623">
        <f t="shared" ref="R18:R25" si="15">O18/L18</f>
        <v>0.78666666666666607</v>
      </c>
      <c r="S18" s="896">
        <f>R30</f>
        <v>0.88386215151362502</v>
      </c>
      <c r="T18" s="101">
        <v>0.125</v>
      </c>
      <c r="U18" s="101">
        <v>0.13750000000000001</v>
      </c>
      <c r="V18" s="629">
        <v>5</v>
      </c>
      <c r="W18" s="146">
        <f>(U18-T18)*24*60</f>
        <v>18.000000000000014</v>
      </c>
      <c r="X18" s="142"/>
      <c r="Y18" s="142"/>
      <c r="Z18" s="105"/>
      <c r="AA18" s="105"/>
      <c r="AB18" s="897"/>
      <c r="AC18" s="897"/>
      <c r="AD18" s="629"/>
      <c r="AE18" s="629"/>
      <c r="AF18" s="147">
        <f t="shared" si="6"/>
        <v>-426.66666666666788</v>
      </c>
      <c r="AG18" s="148">
        <f t="shared" si="7"/>
        <v>0.78666666666666607</v>
      </c>
      <c r="AH18" s="938">
        <f>AG30</f>
        <v>0.89014155610073409</v>
      </c>
    </row>
    <row r="19" spans="1:34" ht="19.2" customHeight="1">
      <c r="A19" s="895"/>
      <c r="B19" s="627" t="s">
        <v>239</v>
      </c>
      <c r="C19" s="626"/>
      <c r="D19" s="137" t="s">
        <v>133</v>
      </c>
      <c r="E19" s="138"/>
      <c r="F19" s="90">
        <v>53.27</v>
      </c>
      <c r="G19" s="107">
        <v>1824</v>
      </c>
      <c r="H19" s="140">
        <f t="shared" si="12"/>
        <v>97164.48000000001</v>
      </c>
      <c r="I19" s="62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1318.5542168674701</v>
      </c>
      <c r="O19" s="153">
        <f t="shared" si="14"/>
        <v>77.562012756910008</v>
      </c>
      <c r="P19" s="105">
        <f t="shared" si="10"/>
        <v>0</v>
      </c>
      <c r="Q19" s="143">
        <f t="shared" si="11"/>
        <v>-14.49681077250176</v>
      </c>
      <c r="R19" s="623">
        <f t="shared" si="15"/>
        <v>0.84252665614534827</v>
      </c>
      <c r="S19" s="896"/>
      <c r="T19" s="101">
        <v>0.14166666666666669</v>
      </c>
      <c r="U19" s="101">
        <v>0.19930555555555557</v>
      </c>
      <c r="V19" s="629">
        <v>6</v>
      </c>
      <c r="W19" s="146">
        <f>(U19-T19)*24*60</f>
        <v>82.999999999999986</v>
      </c>
      <c r="X19" s="154"/>
      <c r="Y19" s="154"/>
      <c r="Z19" s="105"/>
      <c r="AA19" s="105"/>
      <c r="AB19" s="897"/>
      <c r="AC19" s="897"/>
      <c r="AD19" s="629"/>
      <c r="AE19" s="629"/>
      <c r="AF19" s="97">
        <f t="shared" si="6"/>
        <v>-246.44578313252987</v>
      </c>
      <c r="AG19" s="620">
        <f t="shared" si="7"/>
        <v>0.84252665614534827</v>
      </c>
      <c r="AH19" s="939"/>
    </row>
    <row r="20" spans="1:34" ht="19.2" customHeight="1">
      <c r="A20" s="895"/>
      <c r="B20" s="627" t="s">
        <v>239</v>
      </c>
      <c r="C20" s="108"/>
      <c r="D20" s="88" t="s">
        <v>134</v>
      </c>
      <c r="E20" s="138"/>
      <c r="F20" s="90">
        <v>49.91</v>
      </c>
      <c r="G20" s="107">
        <v>2058</v>
      </c>
      <c r="H20" s="140">
        <f t="shared" si="12"/>
        <v>102714.78</v>
      </c>
      <c r="I20" s="62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1452.7058823529414</v>
      </c>
      <c r="O20" s="153">
        <f t="shared" si="14"/>
        <v>85.453287197231845</v>
      </c>
      <c r="P20" s="105">
        <f t="shared" si="10"/>
        <v>0</v>
      </c>
      <c r="Q20" s="143">
        <f t="shared" si="11"/>
        <v>-6.6055363321799234</v>
      </c>
      <c r="R20" s="623">
        <f t="shared" si="15"/>
        <v>0.92824657019357271</v>
      </c>
      <c r="S20" s="896"/>
      <c r="T20" s="101">
        <v>0.20416666666666669</v>
      </c>
      <c r="U20" s="101">
        <v>0.26319444444444445</v>
      </c>
      <c r="V20" s="629">
        <v>7</v>
      </c>
      <c r="W20" s="146">
        <f t="shared" ref="W20:W29" si="16">(U20-T20)*24*60</f>
        <v>84.999999999999972</v>
      </c>
      <c r="X20" s="154"/>
      <c r="Y20" s="154"/>
      <c r="Z20" s="105"/>
      <c r="AA20" s="105"/>
      <c r="AB20" s="897"/>
      <c r="AC20" s="897"/>
      <c r="AD20" s="629"/>
      <c r="AE20" s="629"/>
      <c r="AF20" s="147">
        <f t="shared" si="6"/>
        <v>-112.29411764705856</v>
      </c>
      <c r="AG20" s="148">
        <f t="shared" si="7"/>
        <v>0.92824657019357282</v>
      </c>
      <c r="AH20" s="939"/>
    </row>
    <row r="21" spans="1:34" ht="19.2" customHeight="1">
      <c r="A21" s="895"/>
      <c r="B21" s="627" t="s">
        <v>239</v>
      </c>
      <c r="C21" s="155"/>
      <c r="D21" s="156" t="s">
        <v>136</v>
      </c>
      <c r="E21" s="89"/>
      <c r="F21" s="90">
        <v>44.3</v>
      </c>
      <c r="G21" s="91">
        <v>1878</v>
      </c>
      <c r="H21" s="140">
        <f t="shared" si="12"/>
        <v>83195.399999999994</v>
      </c>
      <c r="I21" s="61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1426.32911392405</v>
      </c>
      <c r="O21" s="153">
        <f t="shared" si="14"/>
        <v>79.240506329113884</v>
      </c>
      <c r="P21" s="105">
        <f t="shared" si="10"/>
        <v>0</v>
      </c>
      <c r="Q21" s="143">
        <f t="shared" si="11"/>
        <v>-7.7039381153305584</v>
      </c>
      <c r="R21" s="623">
        <f t="shared" si="15"/>
        <v>0.91139240506329067</v>
      </c>
      <c r="S21" s="896"/>
      <c r="T21" s="101">
        <v>0.27847222222222223</v>
      </c>
      <c r="U21" s="101">
        <v>0.33333333333333337</v>
      </c>
      <c r="V21" s="629">
        <v>22</v>
      </c>
      <c r="W21" s="146">
        <f t="shared" si="16"/>
        <v>79.000000000000043</v>
      </c>
      <c r="X21" s="154">
        <v>0.2673611111111111</v>
      </c>
      <c r="Y21" s="154">
        <v>0.27777777777777779</v>
      </c>
      <c r="Z21" s="105"/>
      <c r="AA21" s="105"/>
      <c r="AB21" s="897"/>
      <c r="AC21" s="897"/>
      <c r="AD21" s="629"/>
      <c r="AE21" s="629"/>
      <c r="AF21" s="97">
        <f t="shared" si="6"/>
        <v>-138.67088607594997</v>
      </c>
      <c r="AG21" s="620">
        <f t="shared" si="7"/>
        <v>0.91139240506329078</v>
      </c>
      <c r="AH21" s="940"/>
    </row>
    <row r="22" spans="1:34" ht="19.2" customHeight="1">
      <c r="A22" s="895"/>
      <c r="B22" s="627" t="s">
        <v>239</v>
      </c>
      <c r="C22" s="155"/>
      <c r="D22" s="88" t="s">
        <v>135</v>
      </c>
      <c r="E22" s="89"/>
      <c r="F22" s="90">
        <v>38.39</v>
      </c>
      <c r="G22" s="91">
        <v>2110.5500000000002</v>
      </c>
      <c r="H22" s="140">
        <f t="shared" si="12"/>
        <v>81024.014500000005</v>
      </c>
      <c r="I22" s="61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1439.0113636363637</v>
      </c>
      <c r="O22" s="153">
        <f t="shared" si="14"/>
        <v>84.64772727272728</v>
      </c>
      <c r="P22" s="105">
        <f t="shared" si="10"/>
        <v>0</v>
      </c>
      <c r="Q22" s="143">
        <f t="shared" si="11"/>
        <v>-7.4110962566844876</v>
      </c>
      <c r="R22" s="623">
        <f t="shared" si="15"/>
        <v>0.91949607900087138</v>
      </c>
      <c r="S22" s="896"/>
      <c r="T22" s="101">
        <v>0.33750000000000002</v>
      </c>
      <c r="U22" s="101">
        <v>0.39861111111111114</v>
      </c>
      <c r="V22" s="629">
        <v>6</v>
      </c>
      <c r="W22" s="146">
        <f t="shared" si="16"/>
        <v>88</v>
      </c>
      <c r="X22" s="154"/>
      <c r="Y22" s="154"/>
      <c r="Z22" s="105"/>
      <c r="AA22" s="105"/>
      <c r="AB22" s="897"/>
      <c r="AC22" s="897"/>
      <c r="AD22" s="629"/>
      <c r="AE22" s="629"/>
      <c r="AF22" s="147">
        <f t="shared" si="6"/>
        <v>-125.98863636363626</v>
      </c>
      <c r="AG22" s="148">
        <f t="shared" si="7"/>
        <v>0.91949607900087138</v>
      </c>
      <c r="AH22" s="940"/>
    </row>
    <row r="23" spans="1:34" ht="19.2" customHeight="1">
      <c r="A23" s="895"/>
      <c r="B23" s="627" t="s">
        <v>239</v>
      </c>
      <c r="C23" s="155"/>
      <c r="D23" s="88" t="s">
        <v>137</v>
      </c>
      <c r="E23" s="89"/>
      <c r="F23" s="90">
        <v>49.91</v>
      </c>
      <c r="G23" s="91">
        <v>2823.6</v>
      </c>
      <c r="H23" s="140">
        <f t="shared" si="12"/>
        <v>140925.87599999999</v>
      </c>
      <c r="I23" s="61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1448.0000000000002</v>
      </c>
      <c r="O23" s="153">
        <f t="shared" si="14"/>
        <v>85.176470588235304</v>
      </c>
      <c r="P23" s="105">
        <f t="shared" si="10"/>
        <v>0</v>
      </c>
      <c r="Q23" s="143">
        <f t="shared" si="11"/>
        <v>-6.8823529411764639</v>
      </c>
      <c r="R23" s="623">
        <f t="shared" si="15"/>
        <v>0.92523961661341858</v>
      </c>
      <c r="S23" s="896"/>
      <c r="T23" s="101">
        <v>0.40347222222222223</v>
      </c>
      <c r="U23" s="101">
        <v>0.48472222222222222</v>
      </c>
      <c r="V23" s="629">
        <v>7</v>
      </c>
      <c r="W23" s="146">
        <f t="shared" si="16"/>
        <v>116.99999999999999</v>
      </c>
      <c r="X23" s="154"/>
      <c r="Y23" s="154"/>
      <c r="Z23" s="105"/>
      <c r="AA23" s="105"/>
      <c r="AB23" s="897"/>
      <c r="AC23" s="897"/>
      <c r="AD23" s="629"/>
      <c r="AE23" s="629"/>
      <c r="AF23" s="97">
        <f t="shared" si="6"/>
        <v>-116.99999999999977</v>
      </c>
      <c r="AG23" s="620">
        <f t="shared" si="7"/>
        <v>0.92523961661341869</v>
      </c>
      <c r="AH23" s="940"/>
    </row>
    <row r="24" spans="1:34" ht="19.2" customHeight="1">
      <c r="A24" s="895"/>
      <c r="B24" s="627" t="s">
        <v>237</v>
      </c>
      <c r="C24" s="136"/>
      <c r="D24" s="137" t="s">
        <v>138</v>
      </c>
      <c r="E24" s="138"/>
      <c r="F24" s="90">
        <v>36.729999999999997</v>
      </c>
      <c r="G24" s="107">
        <v>2063</v>
      </c>
      <c r="H24" s="140">
        <f t="shared" si="12"/>
        <v>75773.989999999991</v>
      </c>
      <c r="I24" s="61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2171.5789473684226</v>
      </c>
      <c r="O24" s="153">
        <f t="shared" si="14"/>
        <v>120.64327485380126</v>
      </c>
      <c r="P24" s="105">
        <f t="shared" si="10"/>
        <v>0</v>
      </c>
      <c r="Q24" s="143">
        <f t="shared" si="11"/>
        <v>-12.690058479532084</v>
      </c>
      <c r="R24" s="623">
        <f t="shared" si="15"/>
        <v>0.90482456140350942</v>
      </c>
      <c r="S24" s="896"/>
      <c r="T24" s="101">
        <v>0.52430555555555558</v>
      </c>
      <c r="U24" s="101">
        <v>0.56388888888888888</v>
      </c>
      <c r="V24" s="629">
        <v>4</v>
      </c>
      <c r="W24" s="146">
        <f t="shared" si="16"/>
        <v>56.999999999999957</v>
      </c>
      <c r="X24" s="154"/>
      <c r="Y24" s="154"/>
      <c r="Z24" s="105"/>
      <c r="AA24" s="105"/>
      <c r="AB24" s="897"/>
      <c r="AC24" s="897"/>
      <c r="AD24" s="629"/>
      <c r="AE24" s="629"/>
      <c r="AF24" s="147">
        <f t="shared" si="6"/>
        <v>-228.42105263157737</v>
      </c>
      <c r="AG24" s="148">
        <f t="shared" si="7"/>
        <v>0.90482456140350942</v>
      </c>
      <c r="AH24" s="940"/>
    </row>
    <row r="25" spans="1:34" ht="19.2" customHeight="1">
      <c r="A25" s="895"/>
      <c r="B25" s="627" t="s">
        <v>238</v>
      </c>
      <c r="C25" s="136"/>
      <c r="D25" s="137" t="s">
        <v>145</v>
      </c>
      <c r="E25" s="138"/>
      <c r="F25" s="90">
        <v>43.14</v>
      </c>
      <c r="G25" s="107">
        <v>693.84</v>
      </c>
      <c r="H25" s="140">
        <f t="shared" si="12"/>
        <v>29932.257600000001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3"/>
        <v>1387.6799999999976</v>
      </c>
      <c r="O25" s="153">
        <f t="shared" si="14"/>
        <v>81.628235294117502</v>
      </c>
      <c r="P25" s="105">
        <f t="shared" si="10"/>
        <v>0</v>
      </c>
      <c r="Q25" s="143">
        <f t="shared" si="11"/>
        <v>-6.607058823529556</v>
      </c>
      <c r="R25" s="623">
        <f t="shared" si="15"/>
        <v>0.92511999999999839</v>
      </c>
      <c r="S25" s="896"/>
      <c r="T25" s="101">
        <v>0.56874999999999998</v>
      </c>
      <c r="U25" s="101">
        <v>0.58958333333333335</v>
      </c>
      <c r="V25" s="629">
        <v>7</v>
      </c>
      <c r="W25" s="146">
        <f t="shared" si="16"/>
        <v>30.000000000000053</v>
      </c>
      <c r="X25" s="629"/>
      <c r="Y25" s="629"/>
      <c r="Z25" s="105"/>
      <c r="AA25" s="105"/>
      <c r="AB25" s="897"/>
      <c r="AC25" s="897"/>
      <c r="AD25" s="629"/>
      <c r="AE25" s="629"/>
      <c r="AF25" s="97">
        <f t="shared" si="6"/>
        <v>-112.32000000000244</v>
      </c>
      <c r="AG25" s="620">
        <f t="shared" si="7"/>
        <v>0.92511999999999839</v>
      </c>
      <c r="AH25" s="940"/>
    </row>
    <row r="26" spans="1:34" ht="19.2" customHeight="1">
      <c r="A26" s="895"/>
      <c r="B26" s="627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23"/>
      <c r="S26" s="896"/>
      <c r="T26" s="101"/>
      <c r="U26" s="101"/>
      <c r="V26" s="629"/>
      <c r="W26" s="146">
        <f t="shared" si="16"/>
        <v>0</v>
      </c>
      <c r="X26" s="629"/>
      <c r="Y26" s="629"/>
      <c r="Z26" s="105"/>
      <c r="AA26" s="105"/>
      <c r="AB26" s="897"/>
      <c r="AC26" s="897"/>
      <c r="AD26" s="629"/>
      <c r="AE26" s="629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23"/>
      <c r="S27" s="896"/>
      <c r="T27" s="101"/>
      <c r="U27" s="101"/>
      <c r="V27" s="629"/>
      <c r="W27" s="146">
        <f t="shared" si="16"/>
        <v>0</v>
      </c>
      <c r="X27" s="629"/>
      <c r="Y27" s="629"/>
      <c r="Z27" s="105"/>
      <c r="AA27" s="105"/>
      <c r="AB27" s="897"/>
      <c r="AC27" s="897"/>
      <c r="AD27" s="629"/>
      <c r="AE27" s="629"/>
      <c r="AF27" s="97">
        <f t="shared" si="6"/>
        <v>0</v>
      </c>
      <c r="AG27" s="620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23"/>
      <c r="S28" s="896"/>
      <c r="T28" s="101"/>
      <c r="U28" s="101"/>
      <c r="V28" s="629"/>
      <c r="W28" s="146">
        <f t="shared" si="16"/>
        <v>0</v>
      </c>
      <c r="X28" s="629"/>
      <c r="Y28" s="629"/>
      <c r="Z28" s="105"/>
      <c r="AA28" s="105"/>
      <c r="AB28" s="897"/>
      <c r="AC28" s="897"/>
      <c r="AD28" s="629"/>
      <c r="AE28" s="629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23"/>
      <c r="S29" s="896"/>
      <c r="T29" s="101"/>
      <c r="U29" s="101"/>
      <c r="V29" s="629"/>
      <c r="W29" s="146">
        <f t="shared" si="16"/>
        <v>0</v>
      </c>
      <c r="X29" s="629"/>
      <c r="Y29" s="629"/>
      <c r="Z29" s="105"/>
      <c r="AA29" s="105"/>
      <c r="AB29" s="897"/>
      <c r="AC29" s="897"/>
      <c r="AD29" s="629"/>
      <c r="AE29" s="629"/>
      <c r="AF29" s="97">
        <f t="shared" si="6"/>
        <v>0</v>
      </c>
      <c r="AG29" s="620"/>
      <c r="AH29" s="940"/>
    </row>
    <row r="30" spans="1:34" ht="19.2" customHeight="1">
      <c r="A30" s="895"/>
      <c r="B30" s="159">
        <v>0</v>
      </c>
      <c r="C30" s="160" t="s">
        <v>140</v>
      </c>
      <c r="D30" s="942" t="s">
        <v>351</v>
      </c>
      <c r="E30" s="942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105.42687908496733</v>
      </c>
      <c r="M30" s="126">
        <f t="shared" ref="M30:O30" si="17">AVERAGE(M18:M29)</f>
        <v>16.625</v>
      </c>
      <c r="N30" s="126">
        <f t="shared" si="17"/>
        <v>1527.149107185322</v>
      </c>
      <c r="O30" s="164">
        <f t="shared" si="17"/>
        <v>93.182828175406016</v>
      </c>
      <c r="P30" s="105">
        <f t="shared" ref="P30:P37" si="18">M30-J30</f>
        <v>0</v>
      </c>
      <c r="Q30" s="143">
        <f t="shared" ref="Q30:Q37" si="19">O30-L30</f>
        <v>-12.244050909561309</v>
      </c>
      <c r="R30" s="165">
        <f t="shared" ref="R30:R37" si="20">O30/L30</f>
        <v>0.88386215151362502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-188.47589281467799</v>
      </c>
      <c r="AG30" s="169">
        <f t="shared" ref="AG30" si="21">N30/K30</f>
        <v>0.89014155610073409</v>
      </c>
      <c r="AH30" s="941"/>
    </row>
    <row r="31" spans="1:34" ht="19.2" customHeight="1">
      <c r="A31" s="93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1734.2</v>
      </c>
      <c r="H31" s="174">
        <f t="shared" ref="H31:H41" si="22">F31*G31</f>
        <v>45956.3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1530.1764705882354</v>
      </c>
      <c r="O31" s="177">
        <f t="shared" ref="O31:O37" si="24">N31/M31</f>
        <v>127.51470588235294</v>
      </c>
      <c r="P31" s="178">
        <f t="shared" si="18"/>
        <v>0</v>
      </c>
      <c r="Q31" s="179">
        <f t="shared" si="19"/>
        <v>-39.151960784313715</v>
      </c>
      <c r="R31" s="624">
        <f t="shared" si="20"/>
        <v>0.76508823529411774</v>
      </c>
      <c r="S31" s="933">
        <f>R43</f>
        <v>0.8886662141299122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-469.82352941176464</v>
      </c>
      <c r="AG31" s="184">
        <f t="shared" si="7"/>
        <v>0.76508823529411774</v>
      </c>
      <c r="AH31" s="911">
        <f>AG43</f>
        <v>0.88952730581271244</v>
      </c>
    </row>
    <row r="32" spans="1:34" ht="19.2" customHeight="1">
      <c r="A32" s="925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2851.7999999999997</v>
      </c>
      <c r="H32" s="140">
        <f t="shared" si="22"/>
        <v>97617.113999999987</v>
      </c>
      <c r="I32" s="61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2112.4444444444443</v>
      </c>
      <c r="O32" s="95">
        <f t="shared" si="24"/>
        <v>162.4957264957265</v>
      </c>
      <c r="P32" s="178">
        <f t="shared" si="18"/>
        <v>0</v>
      </c>
      <c r="Q32" s="98">
        <f t="shared" si="19"/>
        <v>-10.581196581196565</v>
      </c>
      <c r="R32" s="620">
        <f t="shared" si="20"/>
        <v>0.93886419753086425</v>
      </c>
      <c r="S32" s="896"/>
      <c r="T32" s="101">
        <v>0.17569444444444443</v>
      </c>
      <c r="U32" s="101">
        <v>0.23194444444444443</v>
      </c>
      <c r="V32" s="182">
        <v>5</v>
      </c>
      <c r="W32" s="146">
        <f t="shared" si="25"/>
        <v>80.999999999999986</v>
      </c>
      <c r="X32" s="188"/>
      <c r="Y32" s="188"/>
      <c r="Z32" s="189"/>
      <c r="AA32" s="189"/>
      <c r="AB32" s="897"/>
      <c r="AC32" s="897"/>
      <c r="AD32" s="629"/>
      <c r="AE32" s="629"/>
      <c r="AF32" s="97">
        <f t="shared" si="6"/>
        <v>-137.55555555555566</v>
      </c>
      <c r="AG32" s="620">
        <f t="shared" si="7"/>
        <v>0.93886419753086414</v>
      </c>
      <c r="AH32" s="912"/>
    </row>
    <row r="33" spans="1:34" ht="19.2" customHeight="1">
      <c r="A33" s="925"/>
      <c r="B33" s="186" t="s">
        <v>240</v>
      </c>
      <c r="C33" s="629"/>
      <c r="D33" s="88" t="s">
        <v>144</v>
      </c>
      <c r="E33" s="138"/>
      <c r="F33" s="90">
        <v>35.83</v>
      </c>
      <c r="G33" s="173">
        <v>4178.3</v>
      </c>
      <c r="H33" s="140">
        <f t="shared" si="22"/>
        <v>149708.489</v>
      </c>
      <c r="I33" s="629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2106.7058823529419</v>
      </c>
      <c r="O33" s="95">
        <f t="shared" si="24"/>
        <v>191.51871657754018</v>
      </c>
      <c r="P33" s="178">
        <f t="shared" si="18"/>
        <v>0</v>
      </c>
      <c r="Q33" s="98">
        <f t="shared" si="19"/>
        <v>-13.026737967914357</v>
      </c>
      <c r="R33" s="620">
        <f t="shared" si="20"/>
        <v>0.93631372549019642</v>
      </c>
      <c r="S33" s="896"/>
      <c r="T33" s="101">
        <v>0.2361111111111111</v>
      </c>
      <c r="U33" s="101">
        <v>0.31874999999999998</v>
      </c>
      <c r="V33" s="182">
        <v>6</v>
      </c>
      <c r="W33" s="146">
        <f t="shared" si="25"/>
        <v>118.99999999999997</v>
      </c>
      <c r="X33" s="188"/>
      <c r="Y33" s="188"/>
      <c r="Z33" s="189"/>
      <c r="AA33" s="189"/>
      <c r="AB33" s="897"/>
      <c r="AC33" s="897"/>
      <c r="AD33" s="629"/>
      <c r="AE33" s="629">
        <v>1</v>
      </c>
      <c r="AF33" s="97">
        <f t="shared" si="6"/>
        <v>-143.2941176470581</v>
      </c>
      <c r="AG33" s="190">
        <f t="shared" si="7"/>
        <v>0.93631372549019642</v>
      </c>
      <c r="AH33" s="912"/>
    </row>
    <row r="34" spans="1:34" ht="19.2" customHeight="1">
      <c r="A34" s="925"/>
      <c r="B34" s="186" t="s">
        <v>238</v>
      </c>
      <c r="C34" s="191"/>
      <c r="D34" s="192" t="s">
        <v>145</v>
      </c>
      <c r="E34" s="138"/>
      <c r="F34" s="90">
        <v>43.14</v>
      </c>
      <c r="G34" s="193">
        <v>1784.1599999999999</v>
      </c>
      <c r="H34" s="140">
        <f t="shared" si="22"/>
        <v>76968.662400000001</v>
      </c>
      <c r="I34" s="629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1355.058227848102</v>
      </c>
      <c r="O34" s="95">
        <f t="shared" si="24"/>
        <v>79.709307520476585</v>
      </c>
      <c r="P34" s="178">
        <f t="shared" si="18"/>
        <v>0</v>
      </c>
      <c r="Q34" s="98">
        <f t="shared" si="19"/>
        <v>-8.5259865971704727</v>
      </c>
      <c r="R34" s="620">
        <f t="shared" si="20"/>
        <v>0.90337215189873465</v>
      </c>
      <c r="S34" s="896"/>
      <c r="T34" s="101">
        <v>0.33402777777777776</v>
      </c>
      <c r="U34" s="101">
        <v>0.38888888888888884</v>
      </c>
      <c r="V34" s="193">
        <v>22</v>
      </c>
      <c r="W34" s="146">
        <f t="shared" si="25"/>
        <v>78.999999999999957</v>
      </c>
      <c r="X34" s="188">
        <v>0.32291666666666669</v>
      </c>
      <c r="Y34" s="188">
        <v>0.33333333333333331</v>
      </c>
      <c r="Z34" s="189"/>
      <c r="AA34" s="189"/>
      <c r="AB34" s="897"/>
      <c r="AC34" s="897"/>
      <c r="AD34" s="629"/>
      <c r="AE34" s="629"/>
      <c r="AF34" s="97">
        <f t="shared" si="6"/>
        <v>-144.94177215189802</v>
      </c>
      <c r="AG34" s="190">
        <f t="shared" si="7"/>
        <v>0.90337215189873465</v>
      </c>
      <c r="AH34" s="912"/>
    </row>
    <row r="35" spans="1:34" ht="19.2" customHeight="1">
      <c r="A35" s="925"/>
      <c r="B35" s="186" t="s">
        <v>239</v>
      </c>
      <c r="C35" s="87"/>
      <c r="D35" s="195" t="s">
        <v>139</v>
      </c>
      <c r="E35" s="89"/>
      <c r="F35" s="90">
        <v>49.52</v>
      </c>
      <c r="G35" s="193">
        <v>3272.8</v>
      </c>
      <c r="H35" s="140">
        <f t="shared" si="22"/>
        <v>162069.05600000001</v>
      </c>
      <c r="I35" s="61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1433.3430656934306</v>
      </c>
      <c r="O35" s="95">
        <f t="shared" si="24"/>
        <v>79.630170316301701</v>
      </c>
      <c r="P35" s="178">
        <f t="shared" si="18"/>
        <v>0</v>
      </c>
      <c r="Q35" s="98">
        <f t="shared" si="19"/>
        <v>-7.3142741281427419</v>
      </c>
      <c r="R35" s="620">
        <f t="shared" si="20"/>
        <v>0.91587416338238381</v>
      </c>
      <c r="S35" s="896"/>
      <c r="T35" s="101">
        <v>0.39305555555555549</v>
      </c>
      <c r="U35" s="101">
        <v>0.48819444444444438</v>
      </c>
      <c r="V35" s="173">
        <v>6</v>
      </c>
      <c r="W35" s="146">
        <f t="shared" si="25"/>
        <v>137</v>
      </c>
      <c r="X35" s="188"/>
      <c r="Y35" s="188"/>
      <c r="Z35" s="189"/>
      <c r="AA35" s="189"/>
      <c r="AB35" s="897"/>
      <c r="AC35" s="897"/>
      <c r="AD35" s="629"/>
      <c r="AE35" s="629"/>
      <c r="AF35" s="178">
        <f t="shared" si="6"/>
        <v>-131.65693430656938</v>
      </c>
      <c r="AG35" s="184">
        <f t="shared" si="7"/>
        <v>0.91587416338238381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1636.4</v>
      </c>
      <c r="H36" s="140">
        <f t="shared" si="22"/>
        <v>81034.528000000006</v>
      </c>
      <c r="I36" s="629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1363.6666666666656</v>
      </c>
      <c r="O36" s="95">
        <f t="shared" si="24"/>
        <v>75.759259259259196</v>
      </c>
      <c r="P36" s="178">
        <f t="shared" si="18"/>
        <v>0</v>
      </c>
      <c r="Q36" s="98">
        <f t="shared" si="19"/>
        <v>-11.185185185185247</v>
      </c>
      <c r="R36" s="620">
        <f t="shared" si="20"/>
        <v>0.87135250266240605</v>
      </c>
      <c r="S36" s="896"/>
      <c r="T36" s="101">
        <v>0.52777777777777768</v>
      </c>
      <c r="U36" s="101">
        <v>0.57777777777777772</v>
      </c>
      <c r="V36" s="173">
        <v>4</v>
      </c>
      <c r="W36" s="146">
        <f t="shared" si="25"/>
        <v>72.000000000000057</v>
      </c>
      <c r="X36" s="188"/>
      <c r="Y36" s="188"/>
      <c r="Z36" s="189"/>
      <c r="AA36" s="189"/>
      <c r="AB36" s="897"/>
      <c r="AC36" s="897"/>
      <c r="AD36" s="629"/>
      <c r="AE36" s="629"/>
      <c r="AF36" s="97">
        <f t="shared" si="6"/>
        <v>-201.33333333333439</v>
      </c>
      <c r="AG36" s="620">
        <f t="shared" si="7"/>
        <v>0.87135250266240616</v>
      </c>
      <c r="AH36" s="913"/>
    </row>
    <row r="37" spans="1:34" ht="19.2" customHeight="1">
      <c r="A37" s="925"/>
      <c r="B37" s="186" t="s">
        <v>240</v>
      </c>
      <c r="C37" s="196"/>
      <c r="D37" s="195" t="s">
        <v>217</v>
      </c>
      <c r="E37" s="138"/>
      <c r="F37" s="90">
        <v>30.13</v>
      </c>
      <c r="G37" s="173">
        <v>1155.3499999999999</v>
      </c>
      <c r="H37" s="140">
        <f t="shared" si="22"/>
        <v>34810.695499999994</v>
      </c>
      <c r="I37" s="629">
        <v>1</v>
      </c>
      <c r="J37" s="94">
        <v>18</v>
      </c>
      <c r="K37" s="91">
        <v>1200</v>
      </c>
      <c r="L37" s="95">
        <v>66.666666666666671</v>
      </c>
      <c r="M37" s="194">
        <v>18</v>
      </c>
      <c r="N37" s="91">
        <f t="shared" si="23"/>
        <v>1066.4769230769241</v>
      </c>
      <c r="O37" s="95">
        <f t="shared" si="24"/>
        <v>59.248717948718003</v>
      </c>
      <c r="P37" s="178">
        <f t="shared" si="18"/>
        <v>0</v>
      </c>
      <c r="Q37" s="98">
        <f t="shared" si="19"/>
        <v>-7.4179487179486685</v>
      </c>
      <c r="R37" s="620">
        <f t="shared" si="20"/>
        <v>0.88873076923076999</v>
      </c>
      <c r="S37" s="896"/>
      <c r="T37" s="101">
        <v>0.58333333333333326</v>
      </c>
      <c r="U37" s="101">
        <v>0.6284722222222221</v>
      </c>
      <c r="V37" s="173">
        <v>8</v>
      </c>
      <c r="W37" s="146">
        <f t="shared" si="25"/>
        <v>64.999999999999929</v>
      </c>
      <c r="X37" s="188"/>
      <c r="Y37" s="188"/>
      <c r="Z37" s="189"/>
      <c r="AA37" s="189"/>
      <c r="AB37" s="897"/>
      <c r="AC37" s="897"/>
      <c r="AD37" s="629"/>
      <c r="AE37" s="629"/>
      <c r="AF37" s="97">
        <f t="shared" si="6"/>
        <v>-133.52307692307591</v>
      </c>
      <c r="AG37" s="190">
        <f t="shared" si="7"/>
        <v>0.8887307692307701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629"/>
      <c r="J38" s="175"/>
      <c r="K38" s="152"/>
      <c r="L38" s="153"/>
      <c r="M38" s="619"/>
      <c r="N38" s="91"/>
      <c r="O38" s="95"/>
      <c r="P38" s="178"/>
      <c r="Q38" s="98"/>
      <c r="R38" s="620"/>
      <c r="S38" s="896"/>
      <c r="T38" s="198"/>
      <c r="U38" s="198"/>
      <c r="V38" s="629"/>
      <c r="W38" s="146">
        <f t="shared" si="25"/>
        <v>0</v>
      </c>
      <c r="X38" s="188"/>
      <c r="Y38" s="188"/>
      <c r="Z38" s="189"/>
      <c r="AA38" s="189"/>
      <c r="AB38" s="897"/>
      <c r="AC38" s="897"/>
      <c r="AD38" s="629"/>
      <c r="AE38" s="629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29"/>
      <c r="J39" s="175"/>
      <c r="K39" s="152"/>
      <c r="L39" s="153"/>
      <c r="M39" s="619"/>
      <c r="N39" s="91"/>
      <c r="O39" s="95"/>
      <c r="P39" s="178"/>
      <c r="Q39" s="98"/>
      <c r="R39" s="620"/>
      <c r="S39" s="896"/>
      <c r="T39" s="101"/>
      <c r="U39" s="101"/>
      <c r="V39" s="629"/>
      <c r="W39" s="146">
        <f t="shared" si="25"/>
        <v>0</v>
      </c>
      <c r="X39" s="188"/>
      <c r="Y39" s="188"/>
      <c r="Z39" s="189"/>
      <c r="AA39" s="189"/>
      <c r="AB39" s="897"/>
      <c r="AC39" s="897"/>
      <c r="AD39" s="629"/>
      <c r="AE39" s="629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16"/>
      <c r="J40" s="94"/>
      <c r="K40" s="91"/>
      <c r="L40" s="95"/>
      <c r="M40" s="614"/>
      <c r="N40" s="91"/>
      <c r="O40" s="95"/>
      <c r="P40" s="178"/>
      <c r="Q40" s="98"/>
      <c r="R40" s="620"/>
      <c r="S40" s="896"/>
      <c r="T40" s="101"/>
      <c r="U40" s="101"/>
      <c r="V40" s="629"/>
      <c r="W40" s="146">
        <f>(U40-T40)*24*60</f>
        <v>0</v>
      </c>
      <c r="X40" s="188"/>
      <c r="Y40" s="188"/>
      <c r="Z40" s="189"/>
      <c r="AA40" s="189"/>
      <c r="AB40" s="897"/>
      <c r="AC40" s="897"/>
      <c r="AD40" s="629"/>
      <c r="AE40" s="629"/>
      <c r="AF40" s="97">
        <f t="shared" si="6"/>
        <v>0</v>
      </c>
      <c r="AG40" s="620" t="e">
        <f t="shared" si="7"/>
        <v>#DIV/0!</v>
      </c>
      <c r="AH40" s="913"/>
    </row>
    <row r="41" spans="1:34" ht="19.2" customHeight="1">
      <c r="A41" s="925"/>
      <c r="B41" s="629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29"/>
      <c r="J41" s="157"/>
      <c r="K41" s="107"/>
      <c r="L41" s="142"/>
      <c r="M41" s="619"/>
      <c r="N41" s="107"/>
      <c r="O41" s="142"/>
      <c r="P41" s="105"/>
      <c r="Q41" s="143"/>
      <c r="R41" s="623"/>
      <c r="S41" s="896"/>
      <c r="T41" s="101"/>
      <c r="U41" s="101"/>
      <c r="V41" s="629"/>
      <c r="W41" s="146">
        <f>(U41-T41)*24*60</f>
        <v>0</v>
      </c>
      <c r="X41" s="188"/>
      <c r="Y41" s="188"/>
      <c r="Z41" s="189"/>
      <c r="AA41" s="189"/>
      <c r="AB41" s="897"/>
      <c r="AC41" s="897"/>
      <c r="AD41" s="629"/>
      <c r="AE41" s="629"/>
      <c r="AF41" s="97"/>
      <c r="AG41" s="200"/>
      <c r="AH41" s="913"/>
    </row>
    <row r="42" spans="1:34" ht="19.2" customHeight="1">
      <c r="A42" s="925"/>
      <c r="B42" s="62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29"/>
      <c r="J42" s="157"/>
      <c r="K42" s="107"/>
      <c r="L42" s="142"/>
      <c r="M42" s="619" t="s">
        <v>15</v>
      </c>
      <c r="N42" s="107"/>
      <c r="O42" s="142"/>
      <c r="P42" s="105"/>
      <c r="Q42" s="143"/>
      <c r="R42" s="623"/>
      <c r="S42" s="896"/>
      <c r="T42" s="101"/>
      <c r="U42" s="101"/>
      <c r="V42" s="629"/>
      <c r="W42" s="146">
        <f t="shared" si="25"/>
        <v>0</v>
      </c>
      <c r="X42" s="188"/>
      <c r="Y42" s="188"/>
      <c r="Z42" s="189"/>
      <c r="AA42" s="189"/>
      <c r="AB42" s="897"/>
      <c r="AC42" s="897"/>
      <c r="AD42" s="629"/>
      <c r="AE42" s="629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146</v>
      </c>
      <c r="D43" s="893" t="s">
        <v>351</v>
      </c>
      <c r="E43" s="893"/>
      <c r="F43" s="161"/>
      <c r="G43" s="126"/>
      <c r="H43" s="162"/>
      <c r="I43" s="163"/>
      <c r="J43" s="126">
        <v>15.285714285714286</v>
      </c>
      <c r="K43" s="126">
        <v>1761.4285714285713</v>
      </c>
      <c r="L43" s="164">
        <v>124.72569913746383</v>
      </c>
      <c r="M43" s="126">
        <f t="shared" ref="M43:O43" si="26">AVERAGE(M31:M42)</f>
        <v>15.285714285714286</v>
      </c>
      <c r="N43" s="126">
        <f t="shared" si="26"/>
        <v>1566.838811524392</v>
      </c>
      <c r="O43" s="164">
        <f t="shared" si="26"/>
        <v>110.83951485719645</v>
      </c>
      <c r="P43" s="105">
        <f>M43-J43</f>
        <v>0</v>
      </c>
      <c r="Q43" s="143">
        <f>N43-K43</f>
        <v>-194.58975990417935</v>
      </c>
      <c r="R43" s="165">
        <f t="shared" ref="R43:R51" si="27">O43/L43</f>
        <v>0.8886662141299122</v>
      </c>
      <c r="S43" s="896"/>
      <c r="T43" s="101"/>
      <c r="U43" s="101"/>
      <c r="V43" s="629"/>
      <c r="W43" s="629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0</v>
      </c>
      <c r="AE43" s="167">
        <f>SUM(AE31:AE42)</f>
        <v>1</v>
      </c>
      <c r="AF43" s="97">
        <f t="shared" ref="AF43:AF54" si="28">N43-K43</f>
        <v>-194.58975990417935</v>
      </c>
      <c r="AG43" s="621">
        <f t="shared" si="7"/>
        <v>0.88952730581271244</v>
      </c>
      <c r="AH43" s="913"/>
    </row>
    <row r="44" spans="1:34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2144</v>
      </c>
      <c r="H44" s="92">
        <f>F44*G44</f>
        <v>53021.120000000003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2108.8524590163929</v>
      </c>
      <c r="O44" s="208">
        <f t="shared" ref="O44:O51" si="30">N44/M44</f>
        <v>421.77049180327856</v>
      </c>
      <c r="P44" s="102">
        <f t="shared" ref="P44:P51" si="31">M44-J44</f>
        <v>1</v>
      </c>
      <c r="Q44" s="209">
        <f t="shared" ref="Q44:Q51" si="32">O44-L44</f>
        <v>-78.22950819672144</v>
      </c>
      <c r="R44" s="210">
        <f t="shared" si="27"/>
        <v>0.84354098360655716</v>
      </c>
      <c r="S44" s="912">
        <f>R56</f>
        <v>0.9113977498850776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897"/>
      <c r="AC44" s="897"/>
      <c r="AD44" s="629"/>
      <c r="AE44" s="629"/>
      <c r="AF44" s="212">
        <f t="shared" si="28"/>
        <v>108.85245901639291</v>
      </c>
      <c r="AG44" s="625">
        <f t="shared" si="7"/>
        <v>1.0544262295081965</v>
      </c>
      <c r="AH44" s="929">
        <f>AG56</f>
        <v>0.98931802297651572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2032</v>
      </c>
      <c r="H45" s="92">
        <f>F45*G45</f>
        <v>50251.360000000001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2102.0689655172418</v>
      </c>
      <c r="O45" s="208">
        <f t="shared" si="30"/>
        <v>420.41379310344837</v>
      </c>
      <c r="P45" s="102">
        <f t="shared" si="31"/>
        <v>1</v>
      </c>
      <c r="Q45" s="209">
        <f t="shared" si="32"/>
        <v>-79.58620689655163</v>
      </c>
      <c r="R45" s="210">
        <f t="shared" si="27"/>
        <v>0.84082758620689679</v>
      </c>
      <c r="S45" s="912"/>
      <c r="T45" s="101">
        <v>0.17083333333333334</v>
      </c>
      <c r="U45" s="101">
        <v>0.21111111111111111</v>
      </c>
      <c r="V45" s="182">
        <v>5</v>
      </c>
      <c r="W45" s="211">
        <f t="shared" si="33"/>
        <v>57.999999999999993</v>
      </c>
      <c r="X45" s="188"/>
      <c r="Y45" s="188"/>
      <c r="Z45" s="189"/>
      <c r="AA45" s="189"/>
      <c r="AB45" s="897"/>
      <c r="AC45" s="897"/>
      <c r="AD45" s="629"/>
      <c r="AE45" s="629"/>
      <c r="AF45" s="212">
        <f t="shared" si="28"/>
        <v>102.06896551724185</v>
      </c>
      <c r="AG45" s="625">
        <f t="shared" si="7"/>
        <v>1.0510344827586209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1723</v>
      </c>
      <c r="H46" s="92">
        <f t="shared" ref="H46:H55" si="34">F46*G46</f>
        <v>54153.89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1476.8571428571433</v>
      </c>
      <c r="O46" s="208">
        <f t="shared" si="30"/>
        <v>210.97959183673476</v>
      </c>
      <c r="P46" s="102">
        <f t="shared" si="31"/>
        <v>0</v>
      </c>
      <c r="Q46" s="209">
        <f t="shared" si="32"/>
        <v>-3.3061224489795222</v>
      </c>
      <c r="R46" s="210">
        <f t="shared" si="27"/>
        <v>0.98457142857142887</v>
      </c>
      <c r="S46" s="912"/>
      <c r="T46" s="101">
        <v>0.21527777777777779</v>
      </c>
      <c r="U46" s="101">
        <v>0.2638888888888889</v>
      </c>
      <c r="V46" s="182">
        <v>6</v>
      </c>
      <c r="W46" s="211">
        <f t="shared" si="33"/>
        <v>69.999999999999986</v>
      </c>
      <c r="X46" s="188"/>
      <c r="Y46" s="188"/>
      <c r="Z46" s="189"/>
      <c r="AA46" s="189"/>
      <c r="AB46" s="897"/>
      <c r="AC46" s="897"/>
      <c r="AD46" s="629"/>
      <c r="AE46" s="629"/>
      <c r="AF46" s="212">
        <f t="shared" si="28"/>
        <v>-23.142857142856656</v>
      </c>
      <c r="AG46" s="625">
        <f t="shared" si="7"/>
        <v>0.98457142857142887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1356</v>
      </c>
      <c r="H47" s="92">
        <f t="shared" si="34"/>
        <v>38320.560000000005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1479.2727272727282</v>
      </c>
      <c r="O47" s="208">
        <f t="shared" si="30"/>
        <v>211.32467532467544</v>
      </c>
      <c r="P47" s="102">
        <f t="shared" si="31"/>
        <v>0</v>
      </c>
      <c r="Q47" s="209">
        <f t="shared" si="32"/>
        <v>-2.9610389610388381</v>
      </c>
      <c r="R47" s="210">
        <f t="shared" si="27"/>
        <v>0.98618181818181871</v>
      </c>
      <c r="S47" s="912"/>
      <c r="T47" s="101">
        <v>0.28125</v>
      </c>
      <c r="U47" s="101">
        <v>0.31944444444444442</v>
      </c>
      <c r="V47" s="193">
        <v>25</v>
      </c>
      <c r="W47" s="211">
        <f t="shared" si="33"/>
        <v>54.999999999999964</v>
      </c>
      <c r="X47" s="188">
        <v>0.26805555555555555</v>
      </c>
      <c r="Y47" s="188">
        <v>0.28055555555555556</v>
      </c>
      <c r="Z47" s="189"/>
      <c r="AA47" s="189"/>
      <c r="AB47" s="897"/>
      <c r="AC47" s="897"/>
      <c r="AD47" s="629"/>
      <c r="AE47" s="629"/>
      <c r="AF47" s="212">
        <f t="shared" si="28"/>
        <v>-20.727272727271838</v>
      </c>
      <c r="AG47" s="625">
        <f t="shared" si="7"/>
        <v>0.98618181818181883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747</v>
      </c>
      <c r="H48" s="92">
        <f t="shared" si="34"/>
        <v>21267.09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1445.8064516129045</v>
      </c>
      <c r="O48" s="208">
        <f t="shared" si="30"/>
        <v>206.5437788018435</v>
      </c>
      <c r="P48" s="102">
        <f t="shared" si="31"/>
        <v>0</v>
      </c>
      <c r="Q48" s="209">
        <f t="shared" si="32"/>
        <v>-7.7419354838707761</v>
      </c>
      <c r="R48" s="210">
        <f t="shared" si="27"/>
        <v>0.96387096774193637</v>
      </c>
      <c r="S48" s="912"/>
      <c r="T48" s="101">
        <v>0.32361111111111107</v>
      </c>
      <c r="U48" s="101">
        <v>0.34513888888888883</v>
      </c>
      <c r="V48" s="173">
        <v>6</v>
      </c>
      <c r="W48" s="211">
        <f t="shared" si="33"/>
        <v>30.999999999999972</v>
      </c>
      <c r="X48" s="188"/>
      <c r="Y48" s="188"/>
      <c r="Z48" s="189"/>
      <c r="AA48" s="189"/>
      <c r="AB48" s="897"/>
      <c r="AC48" s="897"/>
      <c r="AD48" s="629"/>
      <c r="AE48" s="629"/>
      <c r="AF48" s="212">
        <f t="shared" si="28"/>
        <v>-54.193548387095461</v>
      </c>
      <c r="AG48" s="625">
        <f t="shared" si="7"/>
        <v>0.96387096774193637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1490</v>
      </c>
      <c r="H49" s="92">
        <f t="shared" si="34"/>
        <v>17671.399999999998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1441.9354838709673</v>
      </c>
      <c r="O49" s="208">
        <f t="shared" si="30"/>
        <v>240.32258064516122</v>
      </c>
      <c r="P49" s="102">
        <f t="shared" si="31"/>
        <v>0</v>
      </c>
      <c r="Q49" s="209">
        <f t="shared" si="32"/>
        <v>-32.344086021505461</v>
      </c>
      <c r="R49" s="210">
        <f t="shared" si="27"/>
        <v>0.88137865762284062</v>
      </c>
      <c r="S49" s="912"/>
      <c r="T49" s="101">
        <v>0.34999999999999992</v>
      </c>
      <c r="U49" s="101">
        <v>0.39305555555555549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897"/>
      <c r="AC49" s="897"/>
      <c r="AD49" s="629"/>
      <c r="AE49" s="629"/>
      <c r="AF49" s="212">
        <f t="shared" si="28"/>
        <v>-194.06451612903265</v>
      </c>
      <c r="AG49" s="625">
        <f t="shared" si="7"/>
        <v>0.88137865762284062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2737.35</v>
      </c>
      <c r="H50" s="92">
        <f t="shared" si="34"/>
        <v>27619.861499999999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1466.4375</v>
      </c>
      <c r="O50" s="208">
        <f t="shared" si="30"/>
        <v>244.40625</v>
      </c>
      <c r="P50" s="102">
        <f t="shared" si="31"/>
        <v>0</v>
      </c>
      <c r="Q50" s="209">
        <f t="shared" si="32"/>
        <v>-5.59375</v>
      </c>
      <c r="R50" s="210">
        <f t="shared" si="27"/>
        <v>0.97762499999999997</v>
      </c>
      <c r="S50" s="912"/>
      <c r="T50" s="101">
        <v>0.40694444444444439</v>
      </c>
      <c r="U50" s="101">
        <v>0.48472222222222217</v>
      </c>
      <c r="V50" s="173">
        <v>20</v>
      </c>
      <c r="W50" s="211">
        <f t="shared" si="33"/>
        <v>112</v>
      </c>
      <c r="X50" s="218">
        <v>0.3972222222222222</v>
      </c>
      <c r="Y50" s="218">
        <v>0.40625</v>
      </c>
      <c r="Z50" s="219"/>
      <c r="AA50" s="219"/>
      <c r="AB50" s="897"/>
      <c r="AC50" s="897"/>
      <c r="AD50" s="629"/>
      <c r="AE50" s="629"/>
      <c r="AF50" s="212">
        <f t="shared" si="28"/>
        <v>-33.5625</v>
      </c>
      <c r="AG50" s="625">
        <f t="shared" si="7"/>
        <v>0.97762499999999997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2998.05</v>
      </c>
      <c r="H51" s="92">
        <f t="shared" si="34"/>
        <v>30250.324500000002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1474.4508196721308</v>
      </c>
      <c r="O51" s="208">
        <f t="shared" si="30"/>
        <v>245.74180327868848</v>
      </c>
      <c r="P51" s="102">
        <f t="shared" si="31"/>
        <v>0</v>
      </c>
      <c r="Q51" s="209">
        <f t="shared" si="32"/>
        <v>-4.2581967213115206</v>
      </c>
      <c r="R51" s="210">
        <f t="shared" si="27"/>
        <v>0.98296721311475388</v>
      </c>
      <c r="S51" s="912"/>
      <c r="T51" s="198">
        <v>0.52499999999999991</v>
      </c>
      <c r="U51" s="198">
        <v>0.60972222222222217</v>
      </c>
      <c r="V51" s="173">
        <v>5</v>
      </c>
      <c r="W51" s="211">
        <f t="shared" si="33"/>
        <v>122.00000000000004</v>
      </c>
      <c r="X51" s="218"/>
      <c r="Y51" s="218"/>
      <c r="Z51" s="219"/>
      <c r="AA51" s="219"/>
      <c r="AB51" s="897"/>
      <c r="AC51" s="897"/>
      <c r="AD51" s="629"/>
      <c r="AE51" s="629"/>
      <c r="AF51" s="212">
        <f t="shared" si="28"/>
        <v>-25.54918032786918</v>
      </c>
      <c r="AG51" s="625">
        <f t="shared" si="7"/>
        <v>0.98296721311475388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629"/>
      <c r="AE52" s="629"/>
      <c r="AF52" s="212">
        <f t="shared" si="28"/>
        <v>0</v>
      </c>
      <c r="AG52" s="625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23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629"/>
      <c r="AE53" s="629"/>
      <c r="AF53" s="212">
        <f t="shared" si="28"/>
        <v>0</v>
      </c>
      <c r="AG53" s="625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23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629"/>
      <c r="AE54" s="629"/>
      <c r="AF54" s="212">
        <f t="shared" si="28"/>
        <v>0</v>
      </c>
      <c r="AG54" s="625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23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629"/>
      <c r="AE55" s="629"/>
      <c r="AF55" s="212"/>
      <c r="AG55" s="625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351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1624.4601937274388</v>
      </c>
      <c r="O56" s="164">
        <f t="shared" si="35"/>
        <v>275.1878705992288</v>
      </c>
      <c r="P56" s="225">
        <f>M56-J56</f>
        <v>0.25</v>
      </c>
      <c r="Q56" s="179">
        <f>N56-K56</f>
        <v>-17.539806272561236</v>
      </c>
      <c r="R56" s="226">
        <f t="shared" ref="R56:R61" si="36">O56/L56</f>
        <v>0.9113977498850776</v>
      </c>
      <c r="S56" s="912"/>
      <c r="T56" s="227"/>
      <c r="U56" s="227"/>
      <c r="V56" s="61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-17.539806272561236</v>
      </c>
      <c r="AG56" s="623">
        <f>N56/K56</f>
        <v>0.98931802297651572</v>
      </c>
      <c r="AH56" s="929"/>
    </row>
    <row r="57" spans="1:34" ht="19.2" customHeight="1">
      <c r="A57" s="924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3970</v>
      </c>
      <c r="H57" s="140">
        <f t="shared" ref="H57:H66" si="37">F57*G57</f>
        <v>110683.59999999999</v>
      </c>
      <c r="I57" s="629"/>
      <c r="J57" s="157">
        <v>7</v>
      </c>
      <c r="K57" s="107">
        <v>1500</v>
      </c>
      <c r="L57" s="142">
        <v>214.28571428571428</v>
      </c>
      <c r="M57" s="619">
        <v>7</v>
      </c>
      <c r="N57" s="107">
        <f t="shared" ref="N57:N61" si="38">G57/W57*60</f>
        <v>1470.3703703703707</v>
      </c>
      <c r="O57" s="142">
        <f t="shared" ref="O57:O61" si="39">N57/M57</f>
        <v>210.05291005291011</v>
      </c>
      <c r="P57" s="231">
        <f t="shared" ref="P57:P61" si="40">M57-J57</f>
        <v>0</v>
      </c>
      <c r="Q57" s="98">
        <f t="shared" ref="Q57:Q61" si="41">O57-L57</f>
        <v>-4.2328042328041704</v>
      </c>
      <c r="R57" s="620">
        <f t="shared" si="36"/>
        <v>0.98024691358024718</v>
      </c>
      <c r="S57" s="912">
        <f>R69</f>
        <v>0.98137423000640067</v>
      </c>
      <c r="T57" s="232">
        <v>0.125</v>
      </c>
      <c r="U57" s="232">
        <v>0.23749999999999999</v>
      </c>
      <c r="V57" s="616">
        <v>5</v>
      </c>
      <c r="W57" s="613">
        <f>(U57-T57)*24*60</f>
        <v>161.99999999999997</v>
      </c>
      <c r="X57" s="104"/>
      <c r="Y57" s="104"/>
      <c r="Z57" s="105"/>
      <c r="AA57" s="105"/>
      <c r="AB57" s="897"/>
      <c r="AC57" s="897"/>
      <c r="AD57" s="629"/>
      <c r="AE57" s="629"/>
      <c r="AF57" s="97">
        <f t="shared" si="6"/>
        <v>-29.629629629629335</v>
      </c>
      <c r="AG57" s="624">
        <f t="shared" si="7"/>
        <v>0.98024691358024707</v>
      </c>
      <c r="AH57" s="911">
        <f>AG69</f>
        <v>0.9811301781524312</v>
      </c>
    </row>
    <row r="58" spans="1:34" ht="19.2" customHeight="1">
      <c r="A58" s="925"/>
      <c r="B58" s="186" t="s">
        <v>238</v>
      </c>
      <c r="C58" s="629"/>
      <c r="D58" s="88" t="s">
        <v>158</v>
      </c>
      <c r="E58" s="89"/>
      <c r="F58" s="90">
        <v>28</v>
      </c>
      <c r="G58" s="91">
        <v>3628</v>
      </c>
      <c r="H58" s="92">
        <f t="shared" si="37"/>
        <v>101584</v>
      </c>
      <c r="I58" s="616"/>
      <c r="J58" s="94">
        <v>7</v>
      </c>
      <c r="K58" s="91">
        <v>1500</v>
      </c>
      <c r="L58" s="142">
        <v>214.28571428571428</v>
      </c>
      <c r="M58" s="614">
        <v>7</v>
      </c>
      <c r="N58" s="91">
        <f t="shared" si="38"/>
        <v>1460.9395973154367</v>
      </c>
      <c r="O58" s="95">
        <f t="shared" si="39"/>
        <v>208.7056567593481</v>
      </c>
      <c r="P58" s="231">
        <f t="shared" si="40"/>
        <v>0</v>
      </c>
      <c r="Q58" s="98">
        <f t="shared" si="41"/>
        <v>-5.5800575263661756</v>
      </c>
      <c r="R58" s="620">
        <f t="shared" si="36"/>
        <v>0.97395973154362447</v>
      </c>
      <c r="S58" s="912"/>
      <c r="T58" s="232">
        <v>0.25138888888888888</v>
      </c>
      <c r="U58" s="232">
        <v>0.35486111111111107</v>
      </c>
      <c r="V58" s="616">
        <v>20</v>
      </c>
      <c r="W58" s="613">
        <f>(U58-T58)*24*60</f>
        <v>148.99999999999994</v>
      </c>
      <c r="X58" s="104">
        <v>0.24166666666666667</v>
      </c>
      <c r="Y58" s="104">
        <v>0.25</v>
      </c>
      <c r="Z58" s="105"/>
      <c r="AA58" s="105"/>
      <c r="AB58" s="930"/>
      <c r="AC58" s="931"/>
      <c r="AD58" s="629"/>
      <c r="AE58" s="629"/>
      <c r="AF58" s="97">
        <f t="shared" si="6"/>
        <v>-39.060402684563314</v>
      </c>
      <c r="AG58" s="620">
        <f t="shared" si="7"/>
        <v>0.97395973154362447</v>
      </c>
      <c r="AH58" s="912"/>
    </row>
    <row r="59" spans="1:34" ht="19.2" customHeight="1">
      <c r="A59" s="925"/>
      <c r="B59" s="186" t="s">
        <v>241</v>
      </c>
      <c r="C59" s="629"/>
      <c r="D59" s="88" t="s">
        <v>154</v>
      </c>
      <c r="E59" s="89"/>
      <c r="F59" s="90">
        <v>10.09</v>
      </c>
      <c r="G59" s="91">
        <v>3128.4</v>
      </c>
      <c r="H59" s="92">
        <f t="shared" si="37"/>
        <v>31565.556</v>
      </c>
      <c r="I59" s="616"/>
      <c r="J59" s="94">
        <v>6</v>
      </c>
      <c r="K59" s="91">
        <v>1500</v>
      </c>
      <c r="L59" s="142">
        <v>250</v>
      </c>
      <c r="M59" s="614">
        <v>6</v>
      </c>
      <c r="N59" s="91">
        <f t="shared" si="38"/>
        <v>1477.9842519685037</v>
      </c>
      <c r="O59" s="95">
        <f t="shared" si="39"/>
        <v>246.33070866141728</v>
      </c>
      <c r="P59" s="231">
        <f t="shared" si="40"/>
        <v>0</v>
      </c>
      <c r="Q59" s="98">
        <f t="shared" si="41"/>
        <v>-3.6692913385827239</v>
      </c>
      <c r="R59" s="620">
        <f t="shared" si="36"/>
        <v>0.98532283464566905</v>
      </c>
      <c r="S59" s="912"/>
      <c r="T59" s="232">
        <v>0.36874999999999997</v>
      </c>
      <c r="U59" s="232">
        <v>0.45694444444444443</v>
      </c>
      <c r="V59" s="182">
        <v>20</v>
      </c>
      <c r="W59" s="613">
        <f t="shared" ref="W59:W69" si="42">(U59-T59)*24*60</f>
        <v>127.00000000000003</v>
      </c>
      <c r="X59" s="104">
        <v>0.35972222222222222</v>
      </c>
      <c r="Y59" s="104">
        <v>0.36805555555555558</v>
      </c>
      <c r="Z59" s="105"/>
      <c r="AA59" s="105"/>
      <c r="AB59" s="897"/>
      <c r="AC59" s="897"/>
      <c r="AD59" s="629"/>
      <c r="AE59" s="629"/>
      <c r="AF59" s="97">
        <f t="shared" si="6"/>
        <v>-22.015748031496287</v>
      </c>
      <c r="AG59" s="620">
        <f t="shared" si="7"/>
        <v>0.98532283464566917</v>
      </c>
      <c r="AH59" s="912"/>
    </row>
    <row r="60" spans="1:34" ht="19.2" customHeight="1">
      <c r="A60" s="925"/>
      <c r="B60" s="186" t="s">
        <v>241</v>
      </c>
      <c r="C60" s="629"/>
      <c r="D60" s="88" t="s">
        <v>154</v>
      </c>
      <c r="E60" s="89"/>
      <c r="F60" s="90">
        <v>10.09</v>
      </c>
      <c r="G60" s="91">
        <v>2607</v>
      </c>
      <c r="H60" s="92">
        <f t="shared" si="37"/>
        <v>26304.63</v>
      </c>
      <c r="I60" s="616"/>
      <c r="J60" s="94">
        <v>6</v>
      </c>
      <c r="K60" s="91">
        <v>1500</v>
      </c>
      <c r="L60" s="142">
        <v>250</v>
      </c>
      <c r="M60" s="614">
        <v>6</v>
      </c>
      <c r="N60" s="91">
        <f t="shared" si="38"/>
        <v>1475.6603773584902</v>
      </c>
      <c r="O60" s="95">
        <f t="shared" si="39"/>
        <v>245.94339622641505</v>
      </c>
      <c r="P60" s="231">
        <f t="shared" si="40"/>
        <v>0</v>
      </c>
      <c r="Q60" s="98">
        <f t="shared" si="41"/>
        <v>-4.0566037735849534</v>
      </c>
      <c r="R60" s="620">
        <f t="shared" si="36"/>
        <v>0.98377358490566014</v>
      </c>
      <c r="S60" s="912"/>
      <c r="T60" s="232">
        <v>0.49652777777777773</v>
      </c>
      <c r="U60" s="232">
        <v>0.57013888888888886</v>
      </c>
      <c r="V60" s="182">
        <v>4</v>
      </c>
      <c r="W60" s="613">
        <f t="shared" si="42"/>
        <v>106.00000000000003</v>
      </c>
      <c r="X60" s="104"/>
      <c r="Y60" s="104"/>
      <c r="Z60" s="105"/>
      <c r="AA60" s="105"/>
      <c r="AB60" s="897"/>
      <c r="AC60" s="897"/>
      <c r="AD60" s="629"/>
      <c r="AE60" s="629"/>
      <c r="AF60" s="97">
        <f t="shared" si="6"/>
        <v>-24.339622641509777</v>
      </c>
      <c r="AG60" s="624">
        <f t="shared" si="7"/>
        <v>0.98377358490566014</v>
      </c>
      <c r="AH60" s="912"/>
    </row>
    <row r="61" spans="1:34" ht="19.2" customHeight="1">
      <c r="A61" s="925"/>
      <c r="B61" s="186" t="s">
        <v>241</v>
      </c>
      <c r="C61" s="629"/>
      <c r="D61" s="88" t="s">
        <v>154</v>
      </c>
      <c r="E61" s="89"/>
      <c r="F61" s="90">
        <v>10.09</v>
      </c>
      <c r="G61" s="91">
        <v>1694.55</v>
      </c>
      <c r="H61" s="92">
        <f t="shared" si="37"/>
        <v>17098.0095</v>
      </c>
      <c r="I61" s="616"/>
      <c r="J61" s="94">
        <v>6</v>
      </c>
      <c r="K61" s="91">
        <v>1500</v>
      </c>
      <c r="L61" s="142">
        <v>250</v>
      </c>
      <c r="M61" s="614">
        <v>6</v>
      </c>
      <c r="N61" s="91">
        <f t="shared" si="38"/>
        <v>1473.5217391304334</v>
      </c>
      <c r="O61" s="95">
        <f t="shared" si="39"/>
        <v>245.5869565217389</v>
      </c>
      <c r="P61" s="231">
        <f t="shared" si="40"/>
        <v>0</v>
      </c>
      <c r="Q61" s="98">
        <f t="shared" si="41"/>
        <v>-4.4130434782611019</v>
      </c>
      <c r="R61" s="620">
        <f t="shared" si="36"/>
        <v>0.98234782608695559</v>
      </c>
      <c r="S61" s="912"/>
      <c r="T61" s="232">
        <v>0.5840277777777777</v>
      </c>
      <c r="U61" s="232">
        <v>0.63194444444444442</v>
      </c>
      <c r="V61" s="182">
        <v>20</v>
      </c>
      <c r="W61" s="613">
        <f t="shared" si="42"/>
        <v>69.000000000000071</v>
      </c>
      <c r="X61" s="104">
        <v>0.57500000000000007</v>
      </c>
      <c r="Y61" s="104">
        <v>0.58333333333333337</v>
      </c>
      <c r="Z61" s="105"/>
      <c r="AA61" s="105"/>
      <c r="AB61" s="897"/>
      <c r="AC61" s="897"/>
      <c r="AD61" s="629"/>
      <c r="AE61" s="629"/>
      <c r="AF61" s="97">
        <f t="shared" si="6"/>
        <v>-26.478260869566611</v>
      </c>
      <c r="AG61" s="620">
        <f t="shared" si="7"/>
        <v>0.98234782608695559</v>
      </c>
      <c r="AH61" s="912"/>
    </row>
    <row r="62" spans="1:34" ht="19.2" customHeight="1">
      <c r="A62" s="925"/>
      <c r="B62" s="186">
        <v>0</v>
      </c>
      <c r="C62" s="629"/>
      <c r="D62" s="88"/>
      <c r="E62" s="89"/>
      <c r="F62" s="90" t="s">
        <v>236</v>
      </c>
      <c r="G62" s="173"/>
      <c r="H62" s="92">
        <f t="shared" si="37"/>
        <v>0</v>
      </c>
      <c r="I62" s="616"/>
      <c r="J62" s="94"/>
      <c r="K62" s="91"/>
      <c r="L62" s="142"/>
      <c r="M62" s="115"/>
      <c r="N62" s="91"/>
      <c r="O62" s="95"/>
      <c r="P62" s="231"/>
      <c r="Q62" s="98"/>
      <c r="R62" s="620"/>
      <c r="S62" s="912"/>
      <c r="T62" s="235"/>
      <c r="U62" s="235"/>
      <c r="V62" s="182"/>
      <c r="W62" s="613">
        <f t="shared" si="42"/>
        <v>0</v>
      </c>
      <c r="X62" s="104"/>
      <c r="Y62" s="104"/>
      <c r="Z62" s="105"/>
      <c r="AA62" s="105"/>
      <c r="AB62" s="897"/>
      <c r="AC62" s="897"/>
      <c r="AD62" s="629"/>
      <c r="AE62" s="629"/>
      <c r="AF62" s="97">
        <f t="shared" si="6"/>
        <v>0</v>
      </c>
      <c r="AG62" s="620" t="e">
        <f t="shared" si="7"/>
        <v>#DIV/0!</v>
      </c>
      <c r="AH62" s="912"/>
    </row>
    <row r="63" spans="1:34" ht="19.2" customHeight="1">
      <c r="A63" s="925"/>
      <c r="B63" s="186">
        <v>0</v>
      </c>
      <c r="C63" s="629"/>
      <c r="D63" s="88"/>
      <c r="E63" s="89"/>
      <c r="F63" s="90" t="s">
        <v>236</v>
      </c>
      <c r="G63" s="173"/>
      <c r="H63" s="92">
        <f t="shared" si="37"/>
        <v>0</v>
      </c>
      <c r="I63" s="616"/>
      <c r="J63" s="94"/>
      <c r="K63" s="91"/>
      <c r="L63" s="142"/>
      <c r="M63" s="115" t="s">
        <v>15</v>
      </c>
      <c r="N63" s="91"/>
      <c r="O63" s="95"/>
      <c r="P63" s="231"/>
      <c r="Q63" s="98"/>
      <c r="R63" s="620"/>
      <c r="S63" s="912"/>
      <c r="T63" s="235"/>
      <c r="U63" s="235"/>
      <c r="V63" s="182"/>
      <c r="W63" s="613">
        <f t="shared" si="42"/>
        <v>0</v>
      </c>
      <c r="X63" s="104"/>
      <c r="Y63" s="104"/>
      <c r="Z63" s="105"/>
      <c r="AA63" s="105"/>
      <c r="AB63" s="897"/>
      <c r="AC63" s="897"/>
      <c r="AD63" s="629"/>
      <c r="AE63" s="629"/>
      <c r="AF63" s="97">
        <f t="shared" si="6"/>
        <v>0</v>
      </c>
      <c r="AG63" s="624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16"/>
      <c r="J64" s="238"/>
      <c r="K64" s="113"/>
      <c r="L64" s="142"/>
      <c r="M64" s="115"/>
      <c r="N64" s="91"/>
      <c r="O64" s="95"/>
      <c r="P64" s="231"/>
      <c r="Q64" s="98"/>
      <c r="R64" s="620"/>
      <c r="S64" s="912"/>
      <c r="T64" s="235"/>
      <c r="U64" s="235"/>
      <c r="V64" s="182"/>
      <c r="W64" s="613">
        <f t="shared" si="42"/>
        <v>0</v>
      </c>
      <c r="X64" s="616"/>
      <c r="Y64" s="616"/>
      <c r="Z64" s="105"/>
      <c r="AA64" s="105"/>
      <c r="AB64" s="897"/>
      <c r="AC64" s="897"/>
      <c r="AD64" s="629"/>
      <c r="AE64" s="629"/>
      <c r="AF64" s="97">
        <f t="shared" si="6"/>
        <v>0</v>
      </c>
      <c r="AG64" s="620" t="e">
        <f t="shared" si="7"/>
        <v>#DIV/0!</v>
      </c>
      <c r="AH64" s="912"/>
    </row>
    <row r="65" spans="1:34" ht="19.2" customHeight="1">
      <c r="A65" s="926"/>
      <c r="B65" s="155">
        <v>0</v>
      </c>
      <c r="C65" s="626"/>
      <c r="D65" s="88"/>
      <c r="E65" s="89"/>
      <c r="F65" s="90" t="s">
        <v>236</v>
      </c>
      <c r="G65" s="173"/>
      <c r="H65" s="92">
        <f t="shared" si="37"/>
        <v>0</v>
      </c>
      <c r="I65" s="616"/>
      <c r="J65" s="238"/>
      <c r="K65" s="113"/>
      <c r="L65" s="142"/>
      <c r="M65" s="115"/>
      <c r="N65" s="113"/>
      <c r="O65" s="131"/>
      <c r="P65" s="97"/>
      <c r="Q65" s="98"/>
      <c r="R65" s="620"/>
      <c r="S65" s="912"/>
      <c r="T65" s="235"/>
      <c r="U65" s="235"/>
      <c r="V65" s="182"/>
      <c r="W65" s="613">
        <f t="shared" si="42"/>
        <v>0</v>
      </c>
      <c r="X65" s="616"/>
      <c r="Y65" s="616"/>
      <c r="Z65" s="105"/>
      <c r="AA65" s="105"/>
      <c r="AB65" s="897"/>
      <c r="AC65" s="897"/>
      <c r="AD65" s="629"/>
      <c r="AE65" s="629"/>
      <c r="AF65" s="97">
        <f t="shared" si="6"/>
        <v>0</v>
      </c>
      <c r="AG65" s="620" t="e">
        <f t="shared" si="7"/>
        <v>#DIV/0!</v>
      </c>
      <c r="AH65" s="912"/>
    </row>
    <row r="66" spans="1:34" ht="19.2" customHeight="1">
      <c r="A66" s="926"/>
      <c r="B66" s="155">
        <v>0</v>
      </c>
      <c r="C66" s="626"/>
      <c r="D66" s="88"/>
      <c r="E66" s="89"/>
      <c r="F66" s="90" t="s">
        <v>236</v>
      </c>
      <c r="G66" s="173"/>
      <c r="H66" s="92">
        <f t="shared" si="37"/>
        <v>0</v>
      </c>
      <c r="I66" s="616"/>
      <c r="J66" s="238"/>
      <c r="K66" s="113"/>
      <c r="L66" s="142"/>
      <c r="M66" s="115"/>
      <c r="N66" s="113"/>
      <c r="O66" s="131"/>
      <c r="P66" s="97"/>
      <c r="Q66" s="98"/>
      <c r="R66" s="620"/>
      <c r="S66" s="912"/>
      <c r="T66" s="235"/>
      <c r="U66" s="235"/>
      <c r="V66" s="182"/>
      <c r="W66" s="613">
        <f t="shared" si="42"/>
        <v>0</v>
      </c>
      <c r="X66" s="616"/>
      <c r="Y66" s="616"/>
      <c r="Z66" s="105"/>
      <c r="AA66" s="105"/>
      <c r="AB66" s="897"/>
      <c r="AC66" s="897"/>
      <c r="AD66" s="629"/>
      <c r="AE66" s="629"/>
      <c r="AF66" s="97">
        <f t="shared" si="6"/>
        <v>0</v>
      </c>
      <c r="AG66" s="624" t="e">
        <f t="shared" si="7"/>
        <v>#DIV/0!</v>
      </c>
      <c r="AH66" s="912"/>
    </row>
    <row r="67" spans="1:34" ht="19.2" customHeight="1">
      <c r="A67" s="926"/>
      <c r="B67" s="155">
        <v>0</v>
      </c>
      <c r="C67" s="626"/>
      <c r="D67" s="88"/>
      <c r="E67" s="89"/>
      <c r="F67" s="90" t="s">
        <v>236</v>
      </c>
      <c r="G67" s="173"/>
      <c r="H67" s="92">
        <f>F67*G67</f>
        <v>0</v>
      </c>
      <c r="I67" s="616"/>
      <c r="J67" s="238"/>
      <c r="K67" s="113"/>
      <c r="L67" s="142"/>
      <c r="M67" s="115"/>
      <c r="N67" s="113"/>
      <c r="O67" s="131"/>
      <c r="P67" s="97"/>
      <c r="Q67" s="98"/>
      <c r="R67" s="620"/>
      <c r="S67" s="912"/>
      <c r="T67" s="235"/>
      <c r="U67" s="235"/>
      <c r="V67" s="182"/>
      <c r="W67" s="613">
        <f t="shared" si="42"/>
        <v>0</v>
      </c>
      <c r="X67" s="616"/>
      <c r="Y67" s="616"/>
      <c r="Z67" s="105"/>
      <c r="AA67" s="105"/>
      <c r="AB67" s="897"/>
      <c r="AC67" s="897"/>
      <c r="AD67" s="629"/>
      <c r="AE67" s="629"/>
      <c r="AF67" s="97">
        <f t="shared" si="6"/>
        <v>0</v>
      </c>
      <c r="AG67" s="620" t="e">
        <f t="shared" si="7"/>
        <v>#DIV/0!</v>
      </c>
      <c r="AH67" s="912"/>
    </row>
    <row r="68" spans="1:34" ht="19.2" customHeight="1">
      <c r="A68" s="926"/>
      <c r="B68" s="616">
        <v>0</v>
      </c>
      <c r="C68" s="626"/>
      <c r="D68" s="88"/>
      <c r="E68" s="89"/>
      <c r="F68" s="205" t="s">
        <v>236</v>
      </c>
      <c r="G68" s="173"/>
      <c r="H68" s="92">
        <f>F68*G68</f>
        <v>0</v>
      </c>
      <c r="I68" s="616"/>
      <c r="J68" s="238"/>
      <c r="K68" s="113"/>
      <c r="L68" s="142"/>
      <c r="M68" s="115"/>
      <c r="N68" s="113"/>
      <c r="O68" s="131"/>
      <c r="P68" s="97"/>
      <c r="Q68" s="98"/>
      <c r="R68" s="620"/>
      <c r="S68" s="912"/>
      <c r="T68" s="235"/>
      <c r="U68" s="235"/>
      <c r="V68" s="182"/>
      <c r="W68" s="613">
        <f t="shared" si="42"/>
        <v>0</v>
      </c>
      <c r="X68" s="616"/>
      <c r="Y68" s="616"/>
      <c r="Z68" s="105"/>
      <c r="AA68" s="105"/>
      <c r="AB68" s="897"/>
      <c r="AC68" s="897"/>
      <c r="AD68" s="629"/>
      <c r="AE68" s="629"/>
      <c r="AF68" s="97"/>
      <c r="AG68" s="620"/>
      <c r="AH68" s="912"/>
    </row>
    <row r="69" spans="1:34" ht="19.2" customHeight="1">
      <c r="A69" s="926"/>
      <c r="B69" s="239">
        <v>0</v>
      </c>
      <c r="C69" s="240" t="s">
        <v>159</v>
      </c>
      <c r="D69" s="893" t="s">
        <v>351</v>
      </c>
      <c r="E69" s="893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1471.6952672286468</v>
      </c>
      <c r="O69" s="125">
        <f t="shared" si="43"/>
        <v>231.32392564436586</v>
      </c>
      <c r="P69" s="97">
        <f>M69-J69</f>
        <v>0</v>
      </c>
      <c r="Q69" s="98">
        <f>N69-K69</f>
        <v>-28.304732771353201</v>
      </c>
      <c r="R69" s="245">
        <f t="shared" ref="R69:R76" si="44">O69/L69</f>
        <v>0.98137423000640067</v>
      </c>
      <c r="S69" s="912"/>
      <c r="T69" s="246"/>
      <c r="U69" s="246"/>
      <c r="V69" s="91"/>
      <c r="W69" s="61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-28.304732771353201</v>
      </c>
      <c r="AG69" s="620">
        <f t="shared" si="7"/>
        <v>0.9811301781524312</v>
      </c>
      <c r="AH69" s="912"/>
    </row>
    <row r="70" spans="1:34" ht="19.2" customHeight="1">
      <c r="A70" s="927" t="s">
        <v>160</v>
      </c>
      <c r="B70" s="616" t="s">
        <v>241</v>
      </c>
      <c r="C70" s="155"/>
      <c r="D70" s="88" t="s">
        <v>161</v>
      </c>
      <c r="E70" s="89"/>
      <c r="F70" s="90">
        <v>54.09</v>
      </c>
      <c r="G70" s="107">
        <v>590.6</v>
      </c>
      <c r="H70" s="92">
        <f>F70*G70</f>
        <v>31945.554000000004</v>
      </c>
      <c r="I70" s="616"/>
      <c r="J70" s="94">
        <v>16</v>
      </c>
      <c r="K70" s="91">
        <v>1500</v>
      </c>
      <c r="L70" s="95">
        <v>93.75</v>
      </c>
      <c r="M70" s="614">
        <v>16</v>
      </c>
      <c r="N70" s="91">
        <f t="shared" ref="N70:N76" si="45">G70/W70*60</f>
        <v>1265.5714285714296</v>
      </c>
      <c r="O70" s="95">
        <f t="shared" ref="O70:O76" si="46">N70/M70</f>
        <v>79.098214285714349</v>
      </c>
      <c r="P70" s="97">
        <f t="shared" ref="P70:P76" si="47">M70-J70</f>
        <v>0</v>
      </c>
      <c r="Q70" s="98">
        <f t="shared" ref="Q70:Q76" si="48">O70-L70</f>
        <v>-14.651785714285651</v>
      </c>
      <c r="R70" s="620">
        <f t="shared" si="44"/>
        <v>0.84371428571428642</v>
      </c>
      <c r="S70" s="912">
        <f>R82</f>
        <v>0.8896685999655839</v>
      </c>
      <c r="T70" s="232">
        <v>0.25</v>
      </c>
      <c r="U70" s="232">
        <v>0.26944444444444443</v>
      </c>
      <c r="V70" s="616">
        <v>5</v>
      </c>
      <c r="W70" s="613">
        <f>(U70-T70)*24*60</f>
        <v>27.999999999999979</v>
      </c>
      <c r="X70" s="616"/>
      <c r="Y70" s="616"/>
      <c r="Z70" s="105"/>
      <c r="AA70" s="105"/>
      <c r="AB70" s="897"/>
      <c r="AC70" s="897"/>
      <c r="AD70" s="629"/>
      <c r="AE70" s="629"/>
      <c r="AF70" s="97">
        <f t="shared" si="6"/>
        <v>-234.42857142857042</v>
      </c>
      <c r="AG70" s="620">
        <f t="shared" si="7"/>
        <v>0.84371428571428642</v>
      </c>
      <c r="AH70" s="912">
        <f>AG82</f>
        <v>0.88944165750012771</v>
      </c>
    </row>
    <row r="71" spans="1:34" ht="19.2" customHeight="1">
      <c r="A71" s="927"/>
      <c r="B71" s="616" t="s">
        <v>242</v>
      </c>
      <c r="C71" s="87"/>
      <c r="D71" s="247" t="s">
        <v>162</v>
      </c>
      <c r="E71" s="89"/>
      <c r="F71" s="90">
        <v>77.34</v>
      </c>
      <c r="G71" s="91">
        <v>2258</v>
      </c>
      <c r="H71" s="92">
        <f>F71*G71</f>
        <v>174633.72</v>
      </c>
      <c r="I71" s="616"/>
      <c r="J71" s="94">
        <v>18</v>
      </c>
      <c r="K71" s="248">
        <v>1440</v>
      </c>
      <c r="L71" s="95">
        <v>80</v>
      </c>
      <c r="M71" s="619">
        <v>18</v>
      </c>
      <c r="N71" s="91">
        <f t="shared" si="45"/>
        <v>1354.7999999999995</v>
      </c>
      <c r="O71" s="95">
        <f t="shared" si="46"/>
        <v>75.266666666666637</v>
      </c>
      <c r="P71" s="97">
        <f t="shared" si="47"/>
        <v>0</v>
      </c>
      <c r="Q71" s="98">
        <f t="shared" si="48"/>
        <v>-4.7333333333333627</v>
      </c>
      <c r="R71" s="620">
        <f t="shared" si="44"/>
        <v>0.94083333333333297</v>
      </c>
      <c r="S71" s="912"/>
      <c r="T71" s="232">
        <v>0.27430555555555552</v>
      </c>
      <c r="U71" s="232">
        <v>0.34375</v>
      </c>
      <c r="V71" s="616">
        <v>7</v>
      </c>
      <c r="W71" s="613">
        <f t="shared" ref="W71:W81" si="49">(U71-T71)*24*60</f>
        <v>100.00000000000004</v>
      </c>
      <c r="X71" s="104"/>
      <c r="Y71" s="104"/>
      <c r="Z71" s="105"/>
      <c r="AA71" s="105"/>
      <c r="AB71" s="897"/>
      <c r="AC71" s="897"/>
      <c r="AD71" s="629"/>
      <c r="AE71" s="629"/>
      <c r="AF71" s="97">
        <f>N71-K71</f>
        <v>-85.2000000000005</v>
      </c>
      <c r="AG71" s="620">
        <f>N71/K71</f>
        <v>0.94083333333333297</v>
      </c>
      <c r="AH71" s="912"/>
    </row>
    <row r="72" spans="1:34" ht="19.2" customHeight="1">
      <c r="A72" s="927"/>
      <c r="B72" s="616" t="s">
        <v>242</v>
      </c>
      <c r="C72" s="117"/>
      <c r="D72" s="247" t="s">
        <v>163</v>
      </c>
      <c r="E72" s="89"/>
      <c r="F72" s="90">
        <v>53.36</v>
      </c>
      <c r="G72" s="91">
        <v>4592</v>
      </c>
      <c r="H72" s="92">
        <f t="shared" ref="H72:H76" si="50">F72*G72</f>
        <v>245029.12</v>
      </c>
      <c r="I72" s="616"/>
      <c r="J72" s="157">
        <v>19</v>
      </c>
      <c r="K72" s="107">
        <v>1636</v>
      </c>
      <c r="L72" s="142">
        <v>86.10526315789474</v>
      </c>
      <c r="M72" s="614">
        <v>19</v>
      </c>
      <c r="N72" s="91">
        <f t="shared" si="45"/>
        <v>1384.5226130653266</v>
      </c>
      <c r="O72" s="95">
        <f t="shared" si="46"/>
        <v>72.869611213964561</v>
      </c>
      <c r="P72" s="97">
        <f t="shared" si="47"/>
        <v>0</v>
      </c>
      <c r="Q72" s="98">
        <f t="shared" si="48"/>
        <v>-13.235651943930179</v>
      </c>
      <c r="R72" s="620">
        <f t="shared" si="44"/>
        <v>0.84628521581010185</v>
      </c>
      <c r="S72" s="912"/>
      <c r="T72" s="232">
        <v>0.35902777777777778</v>
      </c>
      <c r="U72" s="232">
        <v>0.49722222222222223</v>
      </c>
      <c r="V72" s="616">
        <v>22</v>
      </c>
      <c r="W72" s="613">
        <f t="shared" si="49"/>
        <v>199</v>
      </c>
      <c r="X72" s="104">
        <v>0.34861111111111115</v>
      </c>
      <c r="Y72" s="104">
        <v>0.35833333333333334</v>
      </c>
      <c r="Z72" s="105"/>
      <c r="AA72" s="105"/>
      <c r="AB72" s="897"/>
      <c r="AC72" s="897"/>
      <c r="AD72" s="629"/>
      <c r="AE72" s="629"/>
      <c r="AF72" s="97">
        <f>N72-K72</f>
        <v>-251.4773869346734</v>
      </c>
      <c r="AG72" s="620">
        <f>N72/K72</f>
        <v>0.84628521581010185</v>
      </c>
      <c r="AH72" s="912"/>
    </row>
    <row r="73" spans="1:34" ht="19.2" customHeight="1">
      <c r="A73" s="927"/>
      <c r="B73" s="616" t="s">
        <v>242</v>
      </c>
      <c r="C73" s="249"/>
      <c r="D73" s="250" t="s">
        <v>166</v>
      </c>
      <c r="E73" s="251"/>
      <c r="F73" s="90">
        <v>53.76</v>
      </c>
      <c r="G73" s="91">
        <v>2633</v>
      </c>
      <c r="H73" s="92">
        <f t="shared" si="50"/>
        <v>141550.07999999999</v>
      </c>
      <c r="I73" s="629"/>
      <c r="J73" s="252">
        <v>16</v>
      </c>
      <c r="K73" s="253">
        <v>1440</v>
      </c>
      <c r="L73" s="142">
        <v>90</v>
      </c>
      <c r="M73" s="614">
        <v>16</v>
      </c>
      <c r="N73" s="91">
        <f t="shared" si="45"/>
        <v>1350.2564102564095</v>
      </c>
      <c r="O73" s="95">
        <f t="shared" si="46"/>
        <v>84.391025641025593</v>
      </c>
      <c r="P73" s="97">
        <f t="shared" si="47"/>
        <v>0</v>
      </c>
      <c r="Q73" s="98">
        <f t="shared" si="48"/>
        <v>-5.6089743589744074</v>
      </c>
      <c r="R73" s="620">
        <f t="shared" si="44"/>
        <v>0.93767806267806209</v>
      </c>
      <c r="S73" s="912"/>
      <c r="T73" s="232">
        <v>0.53749999999999998</v>
      </c>
      <c r="U73" s="232">
        <v>0.61875000000000002</v>
      </c>
      <c r="V73" s="616">
        <v>5</v>
      </c>
      <c r="W73" s="613">
        <f t="shared" si="49"/>
        <v>117.00000000000006</v>
      </c>
      <c r="X73" s="254"/>
      <c r="Y73" s="254"/>
      <c r="Z73" s="189"/>
      <c r="AA73" s="189"/>
      <c r="AB73" s="897"/>
      <c r="AC73" s="897"/>
      <c r="AD73" s="629"/>
      <c r="AE73" s="629"/>
      <c r="AF73" s="97">
        <f>N73-K73</f>
        <v>-89.743589743590519</v>
      </c>
      <c r="AG73" s="620">
        <f>N73/K73</f>
        <v>0.93767806267806209</v>
      </c>
      <c r="AH73" s="912"/>
    </row>
    <row r="74" spans="1:34" ht="19.2" customHeight="1">
      <c r="A74" s="927"/>
      <c r="B74" s="616" t="s">
        <v>242</v>
      </c>
      <c r="C74" s="249"/>
      <c r="D74" s="250" t="s">
        <v>163</v>
      </c>
      <c r="E74" s="251"/>
      <c r="F74" s="90">
        <v>53.36</v>
      </c>
      <c r="G74" s="248">
        <v>1148</v>
      </c>
      <c r="H74" s="92">
        <f t="shared" si="50"/>
        <v>61257.279999999999</v>
      </c>
      <c r="I74" s="616"/>
      <c r="J74" s="94">
        <v>19</v>
      </c>
      <c r="K74" s="91">
        <v>1636</v>
      </c>
      <c r="L74" s="95">
        <v>86.10526315789474</v>
      </c>
      <c r="M74" s="614">
        <v>19</v>
      </c>
      <c r="N74" s="91">
        <f t="shared" si="45"/>
        <v>1350.5882352941182</v>
      </c>
      <c r="O74" s="95">
        <f t="shared" si="46"/>
        <v>71.083591331269375</v>
      </c>
      <c r="P74" s="97">
        <f t="shared" si="47"/>
        <v>0</v>
      </c>
      <c r="Q74" s="98">
        <f t="shared" si="48"/>
        <v>-15.021671826625365</v>
      </c>
      <c r="R74" s="620">
        <f t="shared" si="44"/>
        <v>0.82554293110887411</v>
      </c>
      <c r="S74" s="912"/>
      <c r="T74" s="232">
        <v>0.63402777777777775</v>
      </c>
      <c r="U74" s="232">
        <v>0.6694444444444444</v>
      </c>
      <c r="V74" s="616">
        <v>22</v>
      </c>
      <c r="W74" s="613">
        <f t="shared" si="49"/>
        <v>50.999999999999979</v>
      </c>
      <c r="X74" s="254">
        <v>0.62361111111111112</v>
      </c>
      <c r="Y74" s="254">
        <v>0.6333333333333333</v>
      </c>
      <c r="Z74" s="189"/>
      <c r="AA74" s="189"/>
      <c r="AB74" s="897"/>
      <c r="AC74" s="897"/>
      <c r="AD74" s="629"/>
      <c r="AE74" s="629"/>
      <c r="AF74" s="97">
        <f t="shared" ref="AF74:AF80" si="51">N74-K74</f>
        <v>-285.41176470588175</v>
      </c>
      <c r="AG74" s="620">
        <f t="shared" ref="AG74:AG80" si="52">N74/K74</f>
        <v>0.82554293110887422</v>
      </c>
      <c r="AH74" s="912"/>
    </row>
    <row r="75" spans="1:34" ht="19.2" customHeight="1">
      <c r="A75" s="927"/>
      <c r="B75" s="616" t="s">
        <v>242</v>
      </c>
      <c r="C75" s="117"/>
      <c r="D75" s="250" t="s">
        <v>173</v>
      </c>
      <c r="E75" s="251"/>
      <c r="F75" s="90">
        <v>69.260000000000005</v>
      </c>
      <c r="G75" s="248">
        <v>966.69999999999993</v>
      </c>
      <c r="H75" s="92">
        <f t="shared" si="50"/>
        <v>66953.642000000007</v>
      </c>
      <c r="I75" s="616">
        <v>1</v>
      </c>
      <c r="J75" s="94">
        <v>20</v>
      </c>
      <c r="K75" s="248">
        <v>1385</v>
      </c>
      <c r="L75" s="95">
        <v>69.25</v>
      </c>
      <c r="M75" s="614">
        <v>20</v>
      </c>
      <c r="N75" s="91">
        <f t="shared" si="45"/>
        <v>1318.2272727272725</v>
      </c>
      <c r="O75" s="95">
        <f t="shared" si="46"/>
        <v>65.911363636363632</v>
      </c>
      <c r="P75" s="97">
        <f t="shared" si="47"/>
        <v>0</v>
      </c>
      <c r="Q75" s="98">
        <f t="shared" si="48"/>
        <v>-3.3386363636363683</v>
      </c>
      <c r="R75" s="620">
        <f t="shared" si="44"/>
        <v>0.95178864456842793</v>
      </c>
      <c r="S75" s="912"/>
      <c r="T75" s="232">
        <v>0.67430555555555549</v>
      </c>
      <c r="U75" s="232">
        <v>0.70486111111111105</v>
      </c>
      <c r="V75" s="616">
        <v>7</v>
      </c>
      <c r="W75" s="613">
        <f t="shared" si="49"/>
        <v>44</v>
      </c>
      <c r="X75" s="254"/>
      <c r="Y75" s="254"/>
      <c r="Z75" s="189"/>
      <c r="AA75" s="189"/>
      <c r="AB75" s="897"/>
      <c r="AC75" s="897"/>
      <c r="AD75" s="629">
        <v>1</v>
      </c>
      <c r="AE75" s="629"/>
      <c r="AF75" s="97">
        <f t="shared" si="51"/>
        <v>-66.772727272727479</v>
      </c>
      <c r="AG75" s="620">
        <f t="shared" si="52"/>
        <v>0.95178864456842782</v>
      </c>
      <c r="AH75" s="912"/>
    </row>
    <row r="76" spans="1:34" ht="19.2" customHeight="1">
      <c r="A76" s="927"/>
      <c r="B76" s="616" t="s">
        <v>242</v>
      </c>
      <c r="C76" s="249"/>
      <c r="D76" s="88" t="s">
        <v>170</v>
      </c>
      <c r="E76" s="89"/>
      <c r="F76" s="90">
        <v>61.02</v>
      </c>
      <c r="G76" s="248">
        <v>604.20000000000005</v>
      </c>
      <c r="H76" s="92">
        <f t="shared" si="50"/>
        <v>36868.284000000007</v>
      </c>
      <c r="I76" s="616">
        <v>1</v>
      </c>
      <c r="J76" s="94">
        <v>16</v>
      </c>
      <c r="K76" s="91">
        <v>1440</v>
      </c>
      <c r="L76" s="95">
        <v>90</v>
      </c>
      <c r="M76" s="619">
        <v>16</v>
      </c>
      <c r="N76" s="91">
        <f t="shared" si="45"/>
        <v>1294.7142857142831</v>
      </c>
      <c r="O76" s="95">
        <f t="shared" si="46"/>
        <v>80.919642857142691</v>
      </c>
      <c r="P76" s="97">
        <f t="shared" si="47"/>
        <v>0</v>
      </c>
      <c r="Q76" s="98">
        <f t="shared" si="48"/>
        <v>-9.0803571428573093</v>
      </c>
      <c r="R76" s="620">
        <f t="shared" si="44"/>
        <v>0.899107142857141</v>
      </c>
      <c r="S76" s="912"/>
      <c r="T76" s="232">
        <v>0.7090277777777777</v>
      </c>
      <c r="U76" s="232">
        <v>0.72847222222222219</v>
      </c>
      <c r="V76" s="616">
        <v>6</v>
      </c>
      <c r="W76" s="613">
        <f t="shared" si="49"/>
        <v>28.00000000000006</v>
      </c>
      <c r="X76" s="254"/>
      <c r="Y76" s="254"/>
      <c r="Z76" s="189"/>
      <c r="AA76" s="189"/>
      <c r="AB76" s="897"/>
      <c r="AC76" s="897"/>
      <c r="AD76" s="629"/>
      <c r="AE76" s="629"/>
      <c r="AF76" s="97">
        <f t="shared" si="51"/>
        <v>-145.28571428571695</v>
      </c>
      <c r="AG76" s="620">
        <f t="shared" si="52"/>
        <v>0.899107142857141</v>
      </c>
      <c r="AH76" s="912"/>
    </row>
    <row r="77" spans="1:34" ht="19.2" customHeight="1">
      <c r="A77" s="927"/>
      <c r="B77" s="616">
        <v>0</v>
      </c>
      <c r="C77" s="626"/>
      <c r="D77" s="88"/>
      <c r="E77" s="89"/>
      <c r="F77" s="90" t="s">
        <v>236</v>
      </c>
      <c r="G77" s="248"/>
      <c r="H77" s="92"/>
      <c r="I77" s="629"/>
      <c r="J77" s="94"/>
      <c r="K77" s="248"/>
      <c r="L77" s="95"/>
      <c r="M77" s="619"/>
      <c r="N77" s="91"/>
      <c r="O77" s="95"/>
      <c r="P77" s="97"/>
      <c r="Q77" s="98"/>
      <c r="R77" s="620"/>
      <c r="S77" s="912"/>
      <c r="T77" s="232"/>
      <c r="U77" s="232"/>
      <c r="V77" s="616"/>
      <c r="W77" s="613">
        <f t="shared" si="49"/>
        <v>0</v>
      </c>
      <c r="X77" s="254"/>
      <c r="Y77" s="254"/>
      <c r="Z77" s="189"/>
      <c r="AA77" s="189"/>
      <c r="AB77" s="897"/>
      <c r="AC77" s="897"/>
      <c r="AD77" s="629"/>
      <c r="AE77" s="629"/>
      <c r="AF77" s="97">
        <f t="shared" si="51"/>
        <v>0</v>
      </c>
      <c r="AG77" s="620" t="e">
        <f t="shared" si="52"/>
        <v>#DIV/0!</v>
      </c>
      <c r="AH77" s="912"/>
    </row>
    <row r="78" spans="1:34" ht="19.2" customHeight="1">
      <c r="A78" s="927"/>
      <c r="B78" s="616">
        <v>0</v>
      </c>
      <c r="C78" s="626"/>
      <c r="D78" s="88"/>
      <c r="E78" s="89"/>
      <c r="F78" s="90" t="s">
        <v>236</v>
      </c>
      <c r="G78" s="107"/>
      <c r="H78" s="92"/>
      <c r="I78" s="629"/>
      <c r="J78" s="157"/>
      <c r="K78" s="107"/>
      <c r="L78" s="142"/>
      <c r="M78" s="619"/>
      <c r="N78" s="91"/>
      <c r="O78" s="95"/>
      <c r="P78" s="97"/>
      <c r="Q78" s="98"/>
      <c r="R78" s="620"/>
      <c r="S78" s="912"/>
      <c r="T78" s="232"/>
      <c r="U78" s="232"/>
      <c r="V78" s="616"/>
      <c r="W78" s="613">
        <f t="shared" si="49"/>
        <v>0</v>
      </c>
      <c r="X78" s="254"/>
      <c r="Y78" s="254"/>
      <c r="Z78" s="189"/>
      <c r="AA78" s="189"/>
      <c r="AB78" s="897"/>
      <c r="AC78" s="897"/>
      <c r="AD78" s="629"/>
      <c r="AE78" s="629"/>
      <c r="AF78" s="97">
        <f t="shared" si="51"/>
        <v>0</v>
      </c>
      <c r="AG78" s="620" t="e">
        <f t="shared" si="52"/>
        <v>#DIV/0!</v>
      </c>
      <c r="AH78" s="912"/>
    </row>
    <row r="79" spans="1:34" ht="19.2" customHeight="1">
      <c r="A79" s="927"/>
      <c r="B79" s="616">
        <v>0</v>
      </c>
      <c r="C79" s="249"/>
      <c r="D79" s="250"/>
      <c r="E79" s="251"/>
      <c r="F79" s="90" t="s">
        <v>236</v>
      </c>
      <c r="G79" s="107"/>
      <c r="H79" s="92"/>
      <c r="I79" s="629"/>
      <c r="J79" s="157"/>
      <c r="K79" s="107"/>
      <c r="L79" s="142"/>
      <c r="M79" s="619"/>
      <c r="N79" s="107"/>
      <c r="O79" s="255"/>
      <c r="P79" s="168"/>
      <c r="Q79" s="256"/>
      <c r="R79" s="169"/>
      <c r="S79" s="912"/>
      <c r="T79" s="232"/>
      <c r="U79" s="232"/>
      <c r="V79" s="616"/>
      <c r="W79" s="613">
        <f t="shared" si="49"/>
        <v>0</v>
      </c>
      <c r="X79" s="254"/>
      <c r="Y79" s="254"/>
      <c r="Z79" s="189"/>
      <c r="AA79" s="189"/>
      <c r="AB79" s="897"/>
      <c r="AC79" s="897"/>
      <c r="AD79" s="629"/>
      <c r="AE79" s="629"/>
      <c r="AF79" s="97">
        <f t="shared" si="51"/>
        <v>0</v>
      </c>
      <c r="AG79" s="620" t="e">
        <f t="shared" si="52"/>
        <v>#DIV/0!</v>
      </c>
      <c r="AH79" s="912"/>
    </row>
    <row r="80" spans="1:34" ht="19.2" customHeight="1">
      <c r="A80" s="927"/>
      <c r="B80" s="616">
        <v>0</v>
      </c>
      <c r="C80" s="626"/>
      <c r="D80" s="88"/>
      <c r="E80" s="89"/>
      <c r="F80" s="90" t="s">
        <v>236</v>
      </c>
      <c r="G80" s="107"/>
      <c r="H80" s="92"/>
      <c r="I80" s="629"/>
      <c r="J80" s="157"/>
      <c r="K80" s="107"/>
      <c r="L80" s="142"/>
      <c r="M80" s="619"/>
      <c r="N80" s="107"/>
      <c r="O80" s="257"/>
      <c r="P80" s="105"/>
      <c r="Q80" s="143"/>
      <c r="R80" s="628"/>
      <c r="S80" s="912"/>
      <c r="T80" s="232"/>
      <c r="U80" s="232"/>
      <c r="V80" s="616"/>
      <c r="W80" s="613">
        <f t="shared" si="49"/>
        <v>0</v>
      </c>
      <c r="X80" s="254"/>
      <c r="Y80" s="254"/>
      <c r="Z80" s="189"/>
      <c r="AA80" s="189"/>
      <c r="AB80" s="897"/>
      <c r="AC80" s="897"/>
      <c r="AD80" s="629"/>
      <c r="AE80" s="629"/>
      <c r="AF80" s="97">
        <f t="shared" si="51"/>
        <v>0</v>
      </c>
      <c r="AG80" s="620" t="e">
        <f t="shared" si="52"/>
        <v>#DIV/0!</v>
      </c>
      <c r="AH80" s="912"/>
    </row>
    <row r="81" spans="1:34" ht="19.2" customHeight="1">
      <c r="A81" s="927"/>
      <c r="B81" s="616">
        <v>0</v>
      </c>
      <c r="C81" s="626"/>
      <c r="D81" s="88"/>
      <c r="E81" s="89"/>
      <c r="F81" s="90" t="s">
        <v>236</v>
      </c>
      <c r="G81" s="107"/>
      <c r="H81" s="140"/>
      <c r="I81" s="629"/>
      <c r="J81" s="157"/>
      <c r="K81" s="107"/>
      <c r="L81" s="142"/>
      <c r="M81" s="619"/>
      <c r="N81" s="107"/>
      <c r="O81" s="257"/>
      <c r="P81" s="105"/>
      <c r="Q81" s="143"/>
      <c r="R81" s="628"/>
      <c r="S81" s="912"/>
      <c r="T81" s="232"/>
      <c r="U81" s="232"/>
      <c r="V81" s="616"/>
      <c r="W81" s="613">
        <f t="shared" si="49"/>
        <v>0</v>
      </c>
      <c r="X81" s="254"/>
      <c r="Y81" s="254"/>
      <c r="Z81" s="189"/>
      <c r="AA81" s="189"/>
      <c r="AB81" s="897"/>
      <c r="AC81" s="897"/>
      <c r="AD81" s="629"/>
      <c r="AE81" s="629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167</v>
      </c>
      <c r="D82" s="893" t="s">
        <v>351</v>
      </c>
      <c r="E82" s="893"/>
      <c r="F82" s="259"/>
      <c r="G82" s="126"/>
      <c r="H82" s="162"/>
      <c r="I82" s="163"/>
      <c r="J82" s="126">
        <v>17.714285714285715</v>
      </c>
      <c r="K82" s="126">
        <v>1496.7142857142858</v>
      </c>
      <c r="L82" s="164">
        <v>85.030075187969928</v>
      </c>
      <c r="M82" s="126">
        <f t="shared" ref="M82:O82" si="53">AVERAGE(M70:M81)</f>
        <v>17.714285714285715</v>
      </c>
      <c r="N82" s="126">
        <f t="shared" si="53"/>
        <v>1331.240035089834</v>
      </c>
      <c r="O82" s="260">
        <f t="shared" si="53"/>
        <v>75.648587947449542</v>
      </c>
      <c r="P82" s="178">
        <f>M82-J82</f>
        <v>0</v>
      </c>
      <c r="Q82" s="179">
        <f>N82-K82</f>
        <v>-165.47425062445177</v>
      </c>
      <c r="R82" s="245">
        <f>O82/L82</f>
        <v>0.8896685999655839</v>
      </c>
      <c r="S82" s="912"/>
      <c r="T82" s="232"/>
      <c r="U82" s="232"/>
      <c r="V82" s="616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0</v>
      </c>
      <c r="AF82" s="97">
        <f>N82-K82</f>
        <v>-165.47425062445177</v>
      </c>
      <c r="AG82" s="620">
        <f>N82/K82</f>
        <v>0.88944165750012771</v>
      </c>
      <c r="AH82" s="912"/>
    </row>
    <row r="83" spans="1:34" ht="19.2" customHeight="1">
      <c r="A83" s="920" t="s">
        <v>168</v>
      </c>
      <c r="B83" s="170" t="s">
        <v>242</v>
      </c>
      <c r="C83" s="117"/>
      <c r="D83" s="261" t="s">
        <v>170</v>
      </c>
      <c r="E83" s="89"/>
      <c r="F83" s="205">
        <v>61.02</v>
      </c>
      <c r="G83" s="107">
        <v>2416.8000000000002</v>
      </c>
      <c r="H83" s="140">
        <f t="shared" ref="H83:H94" si="54">F83*G83</f>
        <v>147473.13600000003</v>
      </c>
      <c r="I83" s="629"/>
      <c r="J83" s="157">
        <v>16</v>
      </c>
      <c r="K83" s="107">
        <v>1440</v>
      </c>
      <c r="L83" s="142">
        <v>90</v>
      </c>
      <c r="M83" s="619">
        <v>16</v>
      </c>
      <c r="N83" s="107">
        <f t="shared" ref="N83:N89" si="55">G83/W83*60</f>
        <v>1283.2566371681419</v>
      </c>
      <c r="O83" s="257">
        <f t="shared" ref="O83:O89" si="56">N83/M83</f>
        <v>80.203539823008867</v>
      </c>
      <c r="P83" s="105">
        <f t="shared" ref="P83:P85" si="57">M83-J83</f>
        <v>0</v>
      </c>
      <c r="Q83" s="143">
        <f t="shared" ref="Q83:Q85" si="58">O83-L83</f>
        <v>-9.7964601769911326</v>
      </c>
      <c r="R83" s="262">
        <f t="shared" ref="R83:R85" si="59">O83/L83</f>
        <v>0.89115044247787634</v>
      </c>
      <c r="S83" s="912">
        <f>R95</f>
        <v>0.87210843014171013</v>
      </c>
      <c r="T83" s="232">
        <v>0.33333333333333331</v>
      </c>
      <c r="U83" s="232">
        <v>0.41180555555555554</v>
      </c>
      <c r="V83" s="616">
        <v>5</v>
      </c>
      <c r="W83" s="613">
        <f t="shared" ref="W83:W93" si="60">(U83-T83)*24*60</f>
        <v>113</v>
      </c>
      <c r="X83" s="104"/>
      <c r="Y83" s="104"/>
      <c r="Z83" s="105"/>
      <c r="AA83" s="105"/>
      <c r="AB83" s="897"/>
      <c r="AC83" s="897"/>
      <c r="AD83" s="629"/>
      <c r="AE83" s="629"/>
      <c r="AF83" s="97">
        <f t="shared" ref="AF83:AF173" si="61">N83-K83</f>
        <v>-156.74336283185812</v>
      </c>
      <c r="AG83" s="620">
        <f t="shared" ref="AG83:AG173" si="62">N83/K83</f>
        <v>0.89115044247787634</v>
      </c>
      <c r="AH83" s="912">
        <f>AG95</f>
        <v>0.87031260553231204</v>
      </c>
    </row>
    <row r="84" spans="1:34" ht="19.2" customHeight="1">
      <c r="A84" s="921"/>
      <c r="B84" s="170" t="s">
        <v>242</v>
      </c>
      <c r="C84" s="626"/>
      <c r="D84" s="263" t="s">
        <v>171</v>
      </c>
      <c r="E84" s="89"/>
      <c r="F84" s="205">
        <v>61.09</v>
      </c>
      <c r="G84" s="91">
        <v>2136</v>
      </c>
      <c r="H84" s="140">
        <f t="shared" si="54"/>
        <v>130488.24</v>
      </c>
      <c r="I84" s="616"/>
      <c r="J84" s="157">
        <v>17</v>
      </c>
      <c r="K84" s="107">
        <v>1440</v>
      </c>
      <c r="L84" s="142">
        <v>84.705882352941174</v>
      </c>
      <c r="M84" s="619">
        <v>17</v>
      </c>
      <c r="N84" s="107">
        <f t="shared" si="55"/>
        <v>1294.545454545454</v>
      </c>
      <c r="O84" s="257">
        <f t="shared" si="56"/>
        <v>76.149732620320833</v>
      </c>
      <c r="P84" s="105">
        <f t="shared" si="57"/>
        <v>0</v>
      </c>
      <c r="Q84" s="143">
        <f t="shared" si="58"/>
        <v>-8.5561497326203408</v>
      </c>
      <c r="R84" s="262">
        <f t="shared" si="59"/>
        <v>0.89898989898989878</v>
      </c>
      <c r="S84" s="912"/>
      <c r="T84" s="232">
        <v>0.42777777777777776</v>
      </c>
      <c r="U84" s="232">
        <v>0.49652777777777779</v>
      </c>
      <c r="V84" s="616">
        <v>23</v>
      </c>
      <c r="W84" s="613">
        <f t="shared" si="60"/>
        <v>99.000000000000043</v>
      </c>
      <c r="X84" s="104">
        <v>0.41666666666666669</v>
      </c>
      <c r="Y84" s="104">
        <v>0.42708333333333331</v>
      </c>
      <c r="Z84" s="105"/>
      <c r="AA84" s="105"/>
      <c r="AB84" s="897"/>
      <c r="AC84" s="897"/>
      <c r="AD84" s="629"/>
      <c r="AE84" s="629">
        <v>1</v>
      </c>
      <c r="AF84" s="97">
        <f t="shared" si="61"/>
        <v>-145.45454545454595</v>
      </c>
      <c r="AG84" s="620">
        <f t="shared" si="62"/>
        <v>0.89898989898989867</v>
      </c>
      <c r="AH84" s="912"/>
    </row>
    <row r="85" spans="1:34" ht="19.2" customHeight="1">
      <c r="A85" s="921"/>
      <c r="B85" s="170" t="s">
        <v>241</v>
      </c>
      <c r="C85" s="187"/>
      <c r="D85" s="263" t="s">
        <v>164</v>
      </c>
      <c r="E85" s="89"/>
      <c r="F85" s="205">
        <v>51.44</v>
      </c>
      <c r="G85" s="91">
        <v>1355</v>
      </c>
      <c r="H85" s="140">
        <f t="shared" si="54"/>
        <v>69701.2</v>
      </c>
      <c r="I85" s="616"/>
      <c r="J85" s="157">
        <v>20</v>
      </c>
      <c r="K85" s="107">
        <v>1440</v>
      </c>
      <c r="L85" s="142">
        <v>72</v>
      </c>
      <c r="M85" s="619">
        <v>20</v>
      </c>
      <c r="N85" s="107">
        <f t="shared" si="55"/>
        <v>1178.2608695652164</v>
      </c>
      <c r="O85" s="257">
        <f t="shared" si="56"/>
        <v>58.913043478260818</v>
      </c>
      <c r="P85" s="105">
        <f t="shared" si="57"/>
        <v>0</v>
      </c>
      <c r="Q85" s="143">
        <f t="shared" si="58"/>
        <v>-13.086956521739182</v>
      </c>
      <c r="R85" s="262">
        <f t="shared" si="59"/>
        <v>0.81823671497584471</v>
      </c>
      <c r="S85" s="912"/>
      <c r="T85" s="232">
        <v>0.53680555555555554</v>
      </c>
      <c r="U85" s="232">
        <v>0.58472222222222225</v>
      </c>
      <c r="V85" s="616">
        <v>5</v>
      </c>
      <c r="W85" s="613">
        <f t="shared" si="60"/>
        <v>69.000000000000071</v>
      </c>
      <c r="X85" s="104"/>
      <c r="Y85" s="104"/>
      <c r="Z85" s="105"/>
      <c r="AA85" s="105"/>
      <c r="AB85" s="897"/>
      <c r="AC85" s="897"/>
      <c r="AD85" s="629"/>
      <c r="AE85" s="629"/>
      <c r="AF85" s="97">
        <f t="shared" si="61"/>
        <v>-261.73913043478365</v>
      </c>
      <c r="AG85" s="620">
        <f t="shared" si="62"/>
        <v>0.81823671497584471</v>
      </c>
      <c r="AH85" s="912"/>
    </row>
    <row r="86" spans="1:34" ht="19.2" customHeight="1">
      <c r="A86" s="921"/>
      <c r="B86" s="170" t="s">
        <v>242</v>
      </c>
      <c r="C86" s="155"/>
      <c r="D86" s="263" t="s">
        <v>165</v>
      </c>
      <c r="E86" s="89"/>
      <c r="F86" s="205">
        <v>47.51</v>
      </c>
      <c r="G86" s="91">
        <v>2050</v>
      </c>
      <c r="H86" s="140">
        <f t="shared" si="54"/>
        <v>97395.5</v>
      </c>
      <c r="I86" s="616"/>
      <c r="J86" s="157">
        <v>17</v>
      </c>
      <c r="K86" s="107">
        <v>1440</v>
      </c>
      <c r="L86" s="142">
        <v>84.705882352941174</v>
      </c>
      <c r="M86" s="619">
        <v>17</v>
      </c>
      <c r="N86" s="107">
        <f t="shared" si="55"/>
        <v>1294.7368421052633</v>
      </c>
      <c r="O86" s="257">
        <f t="shared" si="56"/>
        <v>76.160990712074309</v>
      </c>
      <c r="P86" s="105">
        <f>M86-J86</f>
        <v>0</v>
      </c>
      <c r="Q86" s="143">
        <f>O86-L86</f>
        <v>-8.5448916408668651</v>
      </c>
      <c r="R86" s="262">
        <f>O86/L86</f>
        <v>0.89912280701754399</v>
      </c>
      <c r="S86" s="912"/>
      <c r="T86" s="232">
        <v>0.58958333333333335</v>
      </c>
      <c r="U86" s="232">
        <v>0.65555555555555556</v>
      </c>
      <c r="V86" s="616">
        <v>7</v>
      </c>
      <c r="W86" s="613">
        <f t="shared" si="60"/>
        <v>94.999999999999986</v>
      </c>
      <c r="X86" s="104"/>
      <c r="Y86" s="104"/>
      <c r="Z86" s="105"/>
      <c r="AA86" s="105"/>
      <c r="AB86" s="897"/>
      <c r="AC86" s="897"/>
      <c r="AD86" s="629"/>
      <c r="AE86" s="629"/>
      <c r="AF86" s="97">
        <f>N86-K86</f>
        <v>-145.26315789473665</v>
      </c>
      <c r="AG86" s="620">
        <f>N86/K86</f>
        <v>0.89912280701754399</v>
      </c>
      <c r="AH86" s="912"/>
    </row>
    <row r="87" spans="1:34" ht="19.2" customHeight="1">
      <c r="A87" s="921"/>
      <c r="B87" s="170" t="s">
        <v>239</v>
      </c>
      <c r="C87" s="155"/>
      <c r="D87" s="263" t="s">
        <v>135</v>
      </c>
      <c r="E87" s="89"/>
      <c r="F87" s="205">
        <v>38.39</v>
      </c>
      <c r="G87" s="91">
        <v>1136.4499999999998</v>
      </c>
      <c r="H87" s="140">
        <f t="shared" si="54"/>
        <v>43628.315499999997</v>
      </c>
      <c r="I87" s="616">
        <v>1</v>
      </c>
      <c r="J87" s="157">
        <v>17</v>
      </c>
      <c r="K87" s="107">
        <v>1565</v>
      </c>
      <c r="L87" s="142">
        <v>92.058823529411768</v>
      </c>
      <c r="M87" s="619">
        <v>17</v>
      </c>
      <c r="N87" s="107">
        <f t="shared" si="55"/>
        <v>1391.5714285714289</v>
      </c>
      <c r="O87" s="257">
        <f t="shared" si="56"/>
        <v>81.857142857142875</v>
      </c>
      <c r="P87" s="105">
        <f>M87-J87</f>
        <v>0</v>
      </c>
      <c r="Q87" s="143">
        <f>O87-L87</f>
        <v>-10.201680672268893</v>
      </c>
      <c r="R87" s="262">
        <f>O87/L87</f>
        <v>0.88918302145139227</v>
      </c>
      <c r="S87" s="912"/>
      <c r="T87" s="232">
        <v>0.67083333333333328</v>
      </c>
      <c r="U87" s="232">
        <v>0.70486111111111105</v>
      </c>
      <c r="V87" s="616">
        <v>22</v>
      </c>
      <c r="W87" s="613">
        <f t="shared" si="60"/>
        <v>48.999999999999986</v>
      </c>
      <c r="X87" s="104">
        <v>0.65972222222222221</v>
      </c>
      <c r="Y87" s="104">
        <v>0.67013888888888884</v>
      </c>
      <c r="Z87" s="105"/>
      <c r="AA87" s="105"/>
      <c r="AB87" s="897"/>
      <c r="AC87" s="897"/>
      <c r="AD87" s="629"/>
      <c r="AE87" s="629"/>
      <c r="AF87" s="97">
        <f>N87-K87</f>
        <v>-173.4285714285711</v>
      </c>
      <c r="AG87" s="620">
        <f>N87/K87</f>
        <v>0.88918302145139227</v>
      </c>
      <c r="AH87" s="912"/>
    </row>
    <row r="88" spans="1:34" ht="19.2" customHeight="1">
      <c r="A88" s="921"/>
      <c r="B88" s="170" t="s">
        <v>239</v>
      </c>
      <c r="C88" s="626"/>
      <c r="D88" s="88" t="s">
        <v>137</v>
      </c>
      <c r="E88" s="89"/>
      <c r="F88" s="205">
        <v>49.91</v>
      </c>
      <c r="G88" s="107">
        <v>1520.3999999999999</v>
      </c>
      <c r="H88" s="140">
        <f t="shared" si="54"/>
        <v>75883.16399999999</v>
      </c>
      <c r="I88" s="616">
        <v>1</v>
      </c>
      <c r="J88" s="157">
        <v>17</v>
      </c>
      <c r="K88" s="107">
        <v>1565</v>
      </c>
      <c r="L88" s="142">
        <v>92.058823529411768</v>
      </c>
      <c r="M88" s="619">
        <v>17</v>
      </c>
      <c r="N88" s="107">
        <f t="shared" si="55"/>
        <v>1341.5294117647074</v>
      </c>
      <c r="O88" s="257">
        <f t="shared" si="56"/>
        <v>78.913494809688672</v>
      </c>
      <c r="P88" s="105">
        <f t="shared" ref="P88:P89" si="63">M88-J88</f>
        <v>0</v>
      </c>
      <c r="Q88" s="143">
        <f t="shared" ref="Q88:Q89" si="64">O88-L88</f>
        <v>-13.145328719723096</v>
      </c>
      <c r="R88" s="262">
        <f t="shared" ref="R88:R89" si="65">O88/L88</f>
        <v>0.85720729186243283</v>
      </c>
      <c r="S88" s="912"/>
      <c r="T88" s="232">
        <v>0.7090277777777777</v>
      </c>
      <c r="U88" s="232">
        <v>0.75624999999999987</v>
      </c>
      <c r="V88" s="616">
        <v>6</v>
      </c>
      <c r="W88" s="613">
        <f t="shared" si="60"/>
        <v>67.999999999999915</v>
      </c>
      <c r="X88" s="104"/>
      <c r="Y88" s="104"/>
      <c r="Z88" s="105"/>
      <c r="AA88" s="105"/>
      <c r="AB88" s="897"/>
      <c r="AC88" s="897"/>
      <c r="AD88" s="629"/>
      <c r="AE88" s="629"/>
      <c r="AF88" s="97">
        <f>N88-K88</f>
        <v>-223.47058823529255</v>
      </c>
      <c r="AG88" s="620">
        <f>N88/K88</f>
        <v>0.85720729186243283</v>
      </c>
      <c r="AH88" s="912"/>
    </row>
    <row r="89" spans="1:34" ht="19.2" customHeight="1">
      <c r="A89" s="921"/>
      <c r="B89" s="170" t="s">
        <v>241</v>
      </c>
      <c r="C89" s="626"/>
      <c r="D89" s="88" t="s">
        <v>197</v>
      </c>
      <c r="E89" s="89"/>
      <c r="F89" s="205">
        <v>57.3</v>
      </c>
      <c r="G89" s="176">
        <v>1126</v>
      </c>
      <c r="H89" s="140">
        <f t="shared" si="54"/>
        <v>64519.799999999996</v>
      </c>
      <c r="I89" s="616"/>
      <c r="J89" s="157">
        <v>19</v>
      </c>
      <c r="K89" s="107">
        <v>1440</v>
      </c>
      <c r="L89" s="142">
        <v>75.78947368421052</v>
      </c>
      <c r="M89" s="619">
        <v>19</v>
      </c>
      <c r="N89" s="107">
        <f t="shared" si="55"/>
        <v>1206.4285714285722</v>
      </c>
      <c r="O89" s="257">
        <f t="shared" si="56"/>
        <v>63.4962406015038</v>
      </c>
      <c r="P89" s="105">
        <f t="shared" si="63"/>
        <v>0</v>
      </c>
      <c r="Q89" s="143">
        <f t="shared" si="64"/>
        <v>-12.29323308270672</v>
      </c>
      <c r="R89" s="262">
        <f t="shared" si="65"/>
        <v>0.83779761904761962</v>
      </c>
      <c r="S89" s="912"/>
      <c r="T89" s="232">
        <v>0.76111111111111096</v>
      </c>
      <c r="U89" s="232">
        <v>0.79999999999999982</v>
      </c>
      <c r="V89" s="616">
        <v>7</v>
      </c>
      <c r="W89" s="613">
        <f t="shared" si="60"/>
        <v>55.999999999999957</v>
      </c>
      <c r="X89" s="104"/>
      <c r="Y89" s="104"/>
      <c r="Z89" s="105"/>
      <c r="AA89" s="105"/>
      <c r="AB89" s="897"/>
      <c r="AC89" s="897"/>
      <c r="AD89" s="629"/>
      <c r="AE89" s="629"/>
      <c r="AF89" s="97">
        <f>N89-K89</f>
        <v>-233.57142857142776</v>
      </c>
      <c r="AG89" s="620">
        <f>N89/K89</f>
        <v>0.83779761904761962</v>
      </c>
      <c r="AH89" s="912"/>
    </row>
    <row r="90" spans="1:34" ht="19.2" customHeight="1">
      <c r="A90" s="921"/>
      <c r="B90" s="170">
        <v>0</v>
      </c>
      <c r="C90" s="626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19"/>
      <c r="N90" s="107"/>
      <c r="O90" s="257"/>
      <c r="P90" s="105"/>
      <c r="Q90" s="143"/>
      <c r="R90" s="262"/>
      <c r="S90" s="912"/>
      <c r="T90" s="232"/>
      <c r="U90" s="232"/>
      <c r="V90" s="616"/>
      <c r="W90" s="613">
        <f t="shared" si="60"/>
        <v>0</v>
      </c>
      <c r="X90" s="265"/>
      <c r="Y90" s="265"/>
      <c r="Z90" s="105"/>
      <c r="AA90" s="105"/>
      <c r="AB90" s="897"/>
      <c r="AC90" s="897"/>
      <c r="AD90" s="629"/>
      <c r="AE90" s="629"/>
      <c r="AF90" s="97">
        <f t="shared" si="61"/>
        <v>0</v>
      </c>
      <c r="AG90" s="620" t="e">
        <f t="shared" si="62"/>
        <v>#DIV/0!</v>
      </c>
      <c r="AH90" s="912"/>
    </row>
    <row r="91" spans="1:34" ht="19.2" customHeight="1">
      <c r="A91" s="921"/>
      <c r="B91" s="170">
        <v>0</v>
      </c>
      <c r="C91" s="626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19"/>
      <c r="N91" s="107"/>
      <c r="O91" s="257"/>
      <c r="P91" s="105"/>
      <c r="Q91" s="143"/>
      <c r="R91" s="262"/>
      <c r="S91" s="913"/>
      <c r="T91" s="232"/>
      <c r="U91" s="232"/>
      <c r="V91" s="616"/>
      <c r="W91" s="613">
        <f t="shared" si="60"/>
        <v>0</v>
      </c>
      <c r="X91" s="177"/>
      <c r="Y91" s="177"/>
      <c r="Z91" s="105"/>
      <c r="AA91" s="105"/>
      <c r="AB91" s="897"/>
      <c r="AC91" s="897"/>
      <c r="AD91" s="629"/>
      <c r="AE91" s="629"/>
      <c r="AF91" s="97">
        <f t="shared" si="61"/>
        <v>0</v>
      </c>
      <c r="AG91" s="620" t="e">
        <f t="shared" si="62"/>
        <v>#DIV/0!</v>
      </c>
      <c r="AH91" s="913"/>
    </row>
    <row r="92" spans="1:34" ht="19.2" customHeight="1">
      <c r="A92" s="921"/>
      <c r="B92" s="170">
        <v>0</v>
      </c>
      <c r="C92" s="626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616"/>
      <c r="W92" s="613">
        <f t="shared" si="60"/>
        <v>0</v>
      </c>
      <c r="X92" s="254"/>
      <c r="Y92" s="254"/>
      <c r="Z92" s="189"/>
      <c r="AA92" s="189"/>
      <c r="AB92" s="897"/>
      <c r="AC92" s="897"/>
      <c r="AD92" s="629"/>
      <c r="AE92" s="629"/>
      <c r="AF92" s="97">
        <f t="shared" si="61"/>
        <v>0</v>
      </c>
      <c r="AG92" s="620" t="e">
        <f t="shared" si="62"/>
        <v>#DIV/0!</v>
      </c>
      <c r="AH92" s="913"/>
    </row>
    <row r="93" spans="1:34" ht="19.2" customHeight="1">
      <c r="A93" s="921"/>
      <c r="B93" s="617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19"/>
      <c r="N93" s="107"/>
      <c r="O93" s="142"/>
      <c r="P93" s="105"/>
      <c r="Q93" s="143"/>
      <c r="R93" s="623"/>
      <c r="S93" s="922"/>
      <c r="T93" s="270"/>
      <c r="U93" s="270"/>
      <c r="V93" s="617"/>
      <c r="W93" s="613">
        <f t="shared" si="60"/>
        <v>0</v>
      </c>
      <c r="X93" s="271"/>
      <c r="Y93" s="271"/>
      <c r="Z93" s="189"/>
      <c r="AA93" s="189"/>
      <c r="AB93" s="897"/>
      <c r="AC93" s="897"/>
      <c r="AD93" s="629"/>
      <c r="AE93" s="629"/>
      <c r="AF93" s="97">
        <f t="shared" si="61"/>
        <v>0</v>
      </c>
      <c r="AG93" s="620" t="e">
        <f t="shared" si="62"/>
        <v>#DIV/0!</v>
      </c>
      <c r="AH93" s="913"/>
    </row>
    <row r="94" spans="1:34" ht="19.2" customHeight="1">
      <c r="A94" s="921"/>
      <c r="B94" s="617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23"/>
      <c r="S94" s="922"/>
      <c r="T94" s="270"/>
      <c r="U94" s="270"/>
      <c r="V94" s="617"/>
      <c r="W94" s="613">
        <f>(U94-T94)*24*60</f>
        <v>0</v>
      </c>
      <c r="X94" s="271"/>
      <c r="Y94" s="271"/>
      <c r="Z94" s="189"/>
      <c r="AA94" s="189"/>
      <c r="AB94" s="897"/>
      <c r="AC94" s="897"/>
      <c r="AD94" s="629"/>
      <c r="AE94" s="629"/>
      <c r="AF94" s="97">
        <f t="shared" si="61"/>
        <v>0</v>
      </c>
      <c r="AG94" s="620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176</v>
      </c>
      <c r="D95" s="893" t="s">
        <v>351</v>
      </c>
      <c r="E95" s="893"/>
      <c r="F95" s="121"/>
      <c r="G95" s="122"/>
      <c r="H95" s="275"/>
      <c r="I95" s="163"/>
      <c r="J95" s="276">
        <v>17.571428571428573</v>
      </c>
      <c r="K95" s="276">
        <v>1475.7142857142858</v>
      </c>
      <c r="L95" s="277">
        <v>84.474126492702339</v>
      </c>
      <c r="M95" s="276">
        <f t="shared" ref="M95:O95" si="66">AVERAGE(M83:M94)</f>
        <v>17.571428571428573</v>
      </c>
      <c r="N95" s="276">
        <f t="shared" si="66"/>
        <v>1284.3327450212548</v>
      </c>
      <c r="O95" s="277">
        <f t="shared" si="66"/>
        <v>73.670597843142886</v>
      </c>
      <c r="P95" s="278">
        <f>M95-J95</f>
        <v>0</v>
      </c>
      <c r="Q95" s="279">
        <f t="shared" ref="Q95:Q103" si="67">O95-L95</f>
        <v>-10.803528649559453</v>
      </c>
      <c r="R95" s="280">
        <f>O95/L95</f>
        <v>0.87210843014171013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1</v>
      </c>
      <c r="AF95" s="127">
        <f t="shared" si="61"/>
        <v>-191.38154069303096</v>
      </c>
      <c r="AG95" s="621">
        <f t="shared" si="62"/>
        <v>0.87031260553231204</v>
      </c>
      <c r="AH95" s="913"/>
    </row>
    <row r="96" spans="1:34" ht="19.2" customHeight="1">
      <c r="A96" s="923" t="s">
        <v>177</v>
      </c>
      <c r="B96" s="616" t="s">
        <v>242</v>
      </c>
      <c r="C96" s="155"/>
      <c r="D96" s="156" t="s">
        <v>173</v>
      </c>
      <c r="E96" s="89"/>
      <c r="F96" s="90">
        <v>69.260000000000005</v>
      </c>
      <c r="G96" s="91">
        <v>1795.3</v>
      </c>
      <c r="H96" s="92">
        <f t="shared" ref="H96:H105" si="68">F96*G96</f>
        <v>124342.478</v>
      </c>
      <c r="I96" s="616"/>
      <c r="J96" s="94">
        <v>20</v>
      </c>
      <c r="K96" s="91">
        <v>1385</v>
      </c>
      <c r="L96" s="95">
        <v>69.25</v>
      </c>
      <c r="M96" s="614">
        <v>20</v>
      </c>
      <c r="N96" s="91">
        <f t="shared" ref="N96:N103" si="69">G96/W96*60</f>
        <v>1282.3571428571424</v>
      </c>
      <c r="O96" s="95">
        <f t="shared" ref="O96:O103" si="70">N96/M96</f>
        <v>64.117857142857119</v>
      </c>
      <c r="P96" s="97">
        <f t="shared" ref="P96:P103" si="71">M96-J96</f>
        <v>0</v>
      </c>
      <c r="Q96" s="98">
        <f t="shared" si="67"/>
        <v>-5.1321428571428811</v>
      </c>
      <c r="R96" s="620">
        <f t="shared" ref="R96:R103" si="72">O96/L96</f>
        <v>0.92588963383187173</v>
      </c>
      <c r="S96" s="912">
        <f>R108</f>
        <v>0.88411138901248587</v>
      </c>
      <c r="T96" s="101">
        <v>0.33333333333333331</v>
      </c>
      <c r="U96" s="101">
        <v>0.39166666666666666</v>
      </c>
      <c r="V96" s="629">
        <v>5</v>
      </c>
      <c r="W96" s="146">
        <f t="shared" ref="W96:W133" si="73">(U96-T96)*24*60</f>
        <v>84.000000000000028</v>
      </c>
      <c r="X96" s="154"/>
      <c r="Y96" s="154"/>
      <c r="Z96" s="105"/>
      <c r="AA96" s="105"/>
      <c r="AB96" s="897"/>
      <c r="AC96" s="897"/>
      <c r="AD96" s="629"/>
      <c r="AE96" s="629"/>
      <c r="AF96" s="105">
        <f t="shared" si="61"/>
        <v>-102.64285714285757</v>
      </c>
      <c r="AG96" s="623">
        <f t="shared" si="62"/>
        <v>0.92588963383187184</v>
      </c>
      <c r="AH96" s="896">
        <f>AG108</f>
        <v>0.88517675205408497</v>
      </c>
    </row>
    <row r="97" spans="1:34" s="290" customFormat="1" ht="19.2" customHeight="1">
      <c r="A97" s="923"/>
      <c r="B97" s="616" t="s">
        <v>238</v>
      </c>
      <c r="C97" s="281"/>
      <c r="D97" s="282" t="s">
        <v>175</v>
      </c>
      <c r="E97" s="109"/>
      <c r="F97" s="283">
        <v>29.113149847094796</v>
      </c>
      <c r="G97" s="284">
        <v>2436.7200000000003</v>
      </c>
      <c r="H97" s="285">
        <f t="shared" si="68"/>
        <v>70940.594495412835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1133.3581395348835</v>
      </c>
      <c r="O97" s="95">
        <f t="shared" si="70"/>
        <v>56.667906976744177</v>
      </c>
      <c r="P97" s="97">
        <f t="shared" si="71"/>
        <v>0</v>
      </c>
      <c r="Q97" s="98">
        <f t="shared" si="67"/>
        <v>-12.582093023255823</v>
      </c>
      <c r="R97" s="620">
        <f t="shared" si="72"/>
        <v>0.81830912601796646</v>
      </c>
      <c r="S97" s="912"/>
      <c r="T97" s="286">
        <v>0.40763888888888888</v>
      </c>
      <c r="U97" s="286">
        <v>0.49722222222222223</v>
      </c>
      <c r="V97" s="287">
        <v>23</v>
      </c>
      <c r="W97" s="146">
        <f t="shared" si="73"/>
        <v>129.00000000000003</v>
      </c>
      <c r="X97" s="104">
        <v>0.39583333333333331</v>
      </c>
      <c r="Y97" s="104">
        <v>0.4069444444444445</v>
      </c>
      <c r="Z97" s="105"/>
      <c r="AA97" s="105"/>
      <c r="AB97" s="897"/>
      <c r="AC97" s="897"/>
      <c r="AD97" s="287"/>
      <c r="AE97" s="287"/>
      <c r="AF97" s="288">
        <f t="shared" si="61"/>
        <v>-251.64186046511645</v>
      </c>
      <c r="AG97" s="289">
        <f t="shared" si="62"/>
        <v>0.81830912601796646</v>
      </c>
      <c r="AH97" s="896"/>
    </row>
    <row r="98" spans="1:34" s="293" customFormat="1" ht="19.2" customHeight="1">
      <c r="A98" s="923"/>
      <c r="B98" s="616" t="s">
        <v>239</v>
      </c>
      <c r="C98" s="108"/>
      <c r="D98" s="88" t="s">
        <v>174</v>
      </c>
      <c r="E98" s="138"/>
      <c r="F98" s="283">
        <v>68.88</v>
      </c>
      <c r="G98" s="107">
        <v>874</v>
      </c>
      <c r="H98" s="285">
        <f t="shared" si="68"/>
        <v>60201.119999999995</v>
      </c>
      <c r="I98" s="629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1279.024390243902</v>
      </c>
      <c r="O98" s="95">
        <f t="shared" si="70"/>
        <v>75.236728837876583</v>
      </c>
      <c r="P98" s="97">
        <f t="shared" si="71"/>
        <v>0</v>
      </c>
      <c r="Q98" s="98">
        <f t="shared" si="67"/>
        <v>-9.4691535150645905</v>
      </c>
      <c r="R98" s="620">
        <f t="shared" si="72"/>
        <v>0.88821138211382078</v>
      </c>
      <c r="S98" s="912"/>
      <c r="T98" s="101">
        <v>0.53749999999999998</v>
      </c>
      <c r="U98" s="101">
        <v>0.56597222222222221</v>
      </c>
      <c r="V98" s="629">
        <v>5</v>
      </c>
      <c r="W98" s="146">
        <f t="shared" si="73"/>
        <v>41.000000000000014</v>
      </c>
      <c r="X98" s="291"/>
      <c r="Y98" s="291"/>
      <c r="Z98" s="292"/>
      <c r="AA98" s="292"/>
      <c r="AB98" s="897"/>
      <c r="AC98" s="897"/>
      <c r="AD98" s="629"/>
      <c r="AE98" s="629"/>
      <c r="AF98" s="288">
        <f t="shared" si="61"/>
        <v>-160.97560975609804</v>
      </c>
      <c r="AG98" s="623">
        <f t="shared" si="62"/>
        <v>0.88821138211382078</v>
      </c>
      <c r="AH98" s="896"/>
    </row>
    <row r="99" spans="1:34" ht="19.2" customHeight="1">
      <c r="A99" s="923"/>
      <c r="B99" s="616" t="s">
        <v>242</v>
      </c>
      <c r="C99" s="136"/>
      <c r="D99" s="137" t="s">
        <v>190</v>
      </c>
      <c r="E99" s="138"/>
      <c r="F99" s="283">
        <v>59.54</v>
      </c>
      <c r="G99" s="107">
        <v>1374</v>
      </c>
      <c r="H99" s="285">
        <f t="shared" si="68"/>
        <v>81807.959999999992</v>
      </c>
      <c r="I99" s="629"/>
      <c r="J99" s="94">
        <v>18</v>
      </c>
      <c r="K99" s="91">
        <v>1385</v>
      </c>
      <c r="L99" s="95">
        <v>76.944444444444443</v>
      </c>
      <c r="M99" s="614">
        <v>18</v>
      </c>
      <c r="N99" s="91">
        <f t="shared" si="69"/>
        <v>1249.0909090909104</v>
      </c>
      <c r="O99" s="95">
        <f t="shared" si="70"/>
        <v>69.393939393939462</v>
      </c>
      <c r="P99" s="97">
        <f t="shared" si="71"/>
        <v>0</v>
      </c>
      <c r="Q99" s="98">
        <f t="shared" si="67"/>
        <v>-7.5505050505049809</v>
      </c>
      <c r="R99" s="620">
        <f t="shared" si="72"/>
        <v>0.90187069248441176</v>
      </c>
      <c r="S99" s="912"/>
      <c r="T99" s="101">
        <v>0.5708333333333333</v>
      </c>
      <c r="U99" s="101">
        <v>0.61666666666666659</v>
      </c>
      <c r="V99" s="629">
        <v>7</v>
      </c>
      <c r="W99" s="146">
        <f t="shared" si="73"/>
        <v>65.999999999999929</v>
      </c>
      <c r="X99" s="254"/>
      <c r="Y99" s="254"/>
      <c r="Z99" s="189"/>
      <c r="AA99" s="189"/>
      <c r="AB99" s="897"/>
      <c r="AC99" s="897"/>
      <c r="AD99" s="629"/>
      <c r="AE99" s="629"/>
      <c r="AF99" s="288">
        <f t="shared" si="61"/>
        <v>-135.90909090908963</v>
      </c>
      <c r="AG99" s="289">
        <f t="shared" si="62"/>
        <v>0.90187069248441187</v>
      </c>
      <c r="AH99" s="896"/>
    </row>
    <row r="100" spans="1:34" s="293" customFormat="1" ht="19.2" customHeight="1">
      <c r="A100" s="923"/>
      <c r="B100" s="616" t="s">
        <v>238</v>
      </c>
      <c r="C100" s="108"/>
      <c r="D100" s="88" t="s">
        <v>178</v>
      </c>
      <c r="E100" s="138"/>
      <c r="F100" s="283">
        <v>28.26</v>
      </c>
      <c r="G100" s="107">
        <v>1268</v>
      </c>
      <c r="H100" s="285">
        <f t="shared" si="68"/>
        <v>35833.68</v>
      </c>
      <c r="I100" s="629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1152.7272727272739</v>
      </c>
      <c r="O100" s="95">
        <f t="shared" si="70"/>
        <v>60.669856459330205</v>
      </c>
      <c r="P100" s="97">
        <f t="shared" si="71"/>
        <v>0</v>
      </c>
      <c r="Q100" s="98">
        <f t="shared" si="67"/>
        <v>-2.4880382775118974</v>
      </c>
      <c r="R100" s="620">
        <f t="shared" si="72"/>
        <v>0.96060606060606157</v>
      </c>
      <c r="S100" s="912"/>
      <c r="T100" s="286">
        <v>0.63194444444444431</v>
      </c>
      <c r="U100" s="286">
        <v>0.67777777777777759</v>
      </c>
      <c r="V100" s="287">
        <v>22</v>
      </c>
      <c r="W100" s="146">
        <f t="shared" si="73"/>
        <v>65.999999999999929</v>
      </c>
      <c r="X100" s="294">
        <v>0.62083333333333335</v>
      </c>
      <c r="Y100" s="294">
        <v>0.63055555555555554</v>
      </c>
      <c r="Z100" s="292"/>
      <c r="AA100" s="292"/>
      <c r="AB100" s="897"/>
      <c r="AC100" s="897"/>
      <c r="AD100" s="629"/>
      <c r="AE100" s="629"/>
      <c r="AF100" s="288">
        <f t="shared" si="61"/>
        <v>-47.272727272726115</v>
      </c>
      <c r="AG100" s="623">
        <f t="shared" si="62"/>
        <v>0.96060606060606157</v>
      </c>
      <c r="AH100" s="896"/>
    </row>
    <row r="101" spans="1:34" s="293" customFormat="1" ht="19.2" customHeight="1">
      <c r="A101" s="923"/>
      <c r="B101" s="616" t="s">
        <v>238</v>
      </c>
      <c r="C101" s="108"/>
      <c r="D101" s="137" t="s">
        <v>175</v>
      </c>
      <c r="E101" s="138"/>
      <c r="F101" s="283">
        <v>29.113149847094796</v>
      </c>
      <c r="G101" s="107">
        <v>1255.2800000000002</v>
      </c>
      <c r="H101" s="285">
        <f t="shared" si="68"/>
        <v>36545.15474006116</v>
      </c>
      <c r="I101" s="629"/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1176.8250000000014</v>
      </c>
      <c r="O101" s="95">
        <f t="shared" si="70"/>
        <v>58.841250000000073</v>
      </c>
      <c r="P101" s="97">
        <f t="shared" si="71"/>
        <v>0</v>
      </c>
      <c r="Q101" s="98">
        <f t="shared" si="67"/>
        <v>-10.408749999999927</v>
      </c>
      <c r="R101" s="620">
        <f t="shared" si="72"/>
        <v>0.84969314079422487</v>
      </c>
      <c r="S101" s="912"/>
      <c r="T101" s="286">
        <v>0.68263888888888868</v>
      </c>
      <c r="U101" s="101">
        <v>0.72708333333333308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897"/>
      <c r="AC101" s="897"/>
      <c r="AD101" s="629"/>
      <c r="AE101" s="629"/>
      <c r="AF101" s="288">
        <f t="shared" si="61"/>
        <v>-208.17499999999859</v>
      </c>
      <c r="AG101" s="289">
        <f t="shared" si="62"/>
        <v>0.84969314079422487</v>
      </c>
      <c r="AH101" s="896"/>
    </row>
    <row r="102" spans="1:34" s="293" customFormat="1" ht="19.2" customHeight="1">
      <c r="A102" s="923"/>
      <c r="B102" s="616" t="s">
        <v>241</v>
      </c>
      <c r="C102" s="249"/>
      <c r="D102" s="137" t="s">
        <v>179</v>
      </c>
      <c r="E102" s="251"/>
      <c r="F102" s="283">
        <v>58.17</v>
      </c>
      <c r="G102" s="107">
        <v>1098</v>
      </c>
      <c r="H102" s="285">
        <f t="shared" si="68"/>
        <v>63870.66</v>
      </c>
      <c r="I102" s="616">
        <v>1</v>
      </c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1372.5000000000005</v>
      </c>
      <c r="O102" s="95">
        <f t="shared" si="70"/>
        <v>85.781250000000028</v>
      </c>
      <c r="P102" s="97">
        <f t="shared" si="71"/>
        <v>0</v>
      </c>
      <c r="Q102" s="98">
        <f t="shared" si="67"/>
        <v>-16.468749999999972</v>
      </c>
      <c r="R102" s="620">
        <f t="shared" si="72"/>
        <v>0.8389364303178487</v>
      </c>
      <c r="S102" s="912"/>
      <c r="T102" s="286">
        <v>0.73124999999999973</v>
      </c>
      <c r="U102" s="286">
        <v>0.76458333333333306</v>
      </c>
      <c r="V102" s="287">
        <v>6</v>
      </c>
      <c r="W102" s="146">
        <f t="shared" si="73"/>
        <v>47.999999999999986</v>
      </c>
      <c r="X102" s="295"/>
      <c r="Y102" s="295"/>
      <c r="Z102" s="292"/>
      <c r="AA102" s="292"/>
      <c r="AB102" s="897"/>
      <c r="AC102" s="897"/>
      <c r="AD102" s="629"/>
      <c r="AE102" s="629"/>
      <c r="AF102" s="288">
        <f t="shared" si="61"/>
        <v>-263.49999999999955</v>
      </c>
      <c r="AG102" s="623">
        <f t="shared" si="62"/>
        <v>0.8389364303178487</v>
      </c>
      <c r="AH102" s="896"/>
    </row>
    <row r="103" spans="1:34" s="293" customFormat="1" ht="19.2" customHeight="1">
      <c r="A103" s="923"/>
      <c r="B103" s="616" t="s">
        <v>241</v>
      </c>
      <c r="C103" s="296"/>
      <c r="D103" s="137" t="s">
        <v>967</v>
      </c>
      <c r="E103" s="138"/>
      <c r="F103" s="283">
        <v>47.6</v>
      </c>
      <c r="G103" s="107">
        <v>790.6</v>
      </c>
      <c r="H103" s="285">
        <f t="shared" si="68"/>
        <v>37632.560000000005</v>
      </c>
      <c r="I103" s="297">
        <v>1</v>
      </c>
      <c r="J103" s="94">
        <v>21</v>
      </c>
      <c r="K103" s="91">
        <v>1440</v>
      </c>
      <c r="L103" s="95">
        <v>68.571428571428569</v>
      </c>
      <c r="M103" s="157">
        <v>21</v>
      </c>
      <c r="N103" s="91">
        <f t="shared" si="69"/>
        <v>1317.6666666666656</v>
      </c>
      <c r="O103" s="95">
        <f t="shared" si="70"/>
        <v>62.746031746031697</v>
      </c>
      <c r="P103" s="97">
        <f t="shared" si="71"/>
        <v>0</v>
      </c>
      <c r="Q103" s="98">
        <f t="shared" si="67"/>
        <v>-5.8253968253968722</v>
      </c>
      <c r="R103" s="620">
        <f t="shared" si="72"/>
        <v>0.91504629629629564</v>
      </c>
      <c r="S103" s="912"/>
      <c r="T103" s="286">
        <v>0.7701388888888886</v>
      </c>
      <c r="U103" s="286">
        <v>0.79513888888888862</v>
      </c>
      <c r="V103" s="287">
        <v>8</v>
      </c>
      <c r="W103" s="146">
        <f t="shared" si="73"/>
        <v>36.000000000000028</v>
      </c>
      <c r="X103" s="295"/>
      <c r="Y103" s="295"/>
      <c r="Z103" s="292"/>
      <c r="AA103" s="292"/>
      <c r="AB103" s="897"/>
      <c r="AC103" s="897"/>
      <c r="AD103" s="629">
        <v>1</v>
      </c>
      <c r="AE103" s="629"/>
      <c r="AF103" s="105">
        <f t="shared" si="61"/>
        <v>-122.33333333333439</v>
      </c>
      <c r="AG103" s="623">
        <f t="shared" si="62"/>
        <v>0.91504629629629552</v>
      </c>
      <c r="AH103" s="896"/>
    </row>
    <row r="104" spans="1:34" s="293" customFormat="1" ht="19.2" customHeight="1">
      <c r="A104" s="923"/>
      <c r="B104" s="61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20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629"/>
      <c r="AE104" s="629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61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20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629"/>
      <c r="AE105" s="629"/>
      <c r="AF105" s="105">
        <f t="shared" si="61"/>
        <v>0</v>
      </c>
      <c r="AG105" s="623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20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629"/>
      <c r="AE106" s="629"/>
      <c r="AF106" s="105">
        <f t="shared" si="61"/>
        <v>0</v>
      </c>
      <c r="AG106" s="623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23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629"/>
      <c r="AE107" s="629"/>
      <c r="AF107" s="292"/>
      <c r="AG107" s="623"/>
      <c r="AH107" s="896"/>
    </row>
    <row r="108" spans="1:34" ht="19.2" customHeight="1">
      <c r="A108" s="923"/>
      <c r="B108" s="170">
        <v>0</v>
      </c>
      <c r="C108" s="160" t="s">
        <v>180</v>
      </c>
      <c r="D108" s="893" t="s">
        <v>351</v>
      </c>
      <c r="E108" s="893"/>
      <c r="F108" s="301"/>
      <c r="G108" s="126"/>
      <c r="H108" s="162"/>
      <c r="I108" s="163"/>
      <c r="J108" s="126">
        <v>18.875</v>
      </c>
      <c r="K108" s="126">
        <v>1407</v>
      </c>
      <c r="L108" s="164">
        <v>75.422456263207025</v>
      </c>
      <c r="M108" s="126">
        <f t="shared" ref="M108:O108" si="74">AVERAGE(M96:M107)</f>
        <v>18.875</v>
      </c>
      <c r="N108" s="126">
        <f t="shared" si="74"/>
        <v>1245.4436901400975</v>
      </c>
      <c r="O108" s="164">
        <f t="shared" si="74"/>
        <v>66.681852569597424</v>
      </c>
      <c r="P108" s="105">
        <f t="shared" ref="P108:P117" si="75">M108-J108</f>
        <v>0</v>
      </c>
      <c r="Q108" s="143">
        <f t="shared" ref="Q108:Q117" si="76">O108-L108</f>
        <v>-8.7406036936096001</v>
      </c>
      <c r="R108" s="165">
        <f t="shared" ref="R108:R117" si="77">O108/L108</f>
        <v>0.88411138901248587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1"/>
        <v>-161.55630985990251</v>
      </c>
      <c r="AG108" s="623">
        <f t="shared" si="62"/>
        <v>0.88517675205408497</v>
      </c>
      <c r="AH108" s="896"/>
    </row>
    <row r="109" spans="1:34" ht="19.2" customHeight="1">
      <c r="A109" s="914" t="s">
        <v>181</v>
      </c>
      <c r="B109" s="616" t="s">
        <v>240</v>
      </c>
      <c r="C109" s="626"/>
      <c r="D109" s="302" t="s">
        <v>182</v>
      </c>
      <c r="E109" s="89"/>
      <c r="F109" s="90">
        <v>29.965493443754308</v>
      </c>
      <c r="G109" s="91">
        <v>1777</v>
      </c>
      <c r="H109" s="92">
        <f t="shared" ref="H109:H119" si="78">F109*G109</f>
        <v>53248.681849551409</v>
      </c>
      <c r="I109" s="616"/>
      <c r="J109" s="94">
        <v>18</v>
      </c>
      <c r="K109" s="91">
        <v>1200</v>
      </c>
      <c r="L109" s="95">
        <v>66.666666666666671</v>
      </c>
      <c r="M109" s="614">
        <v>18</v>
      </c>
      <c r="N109" s="91">
        <f t="shared" ref="N109:N117" si="79">G109/W109*60</f>
        <v>1110.6250000000002</v>
      </c>
      <c r="O109" s="95">
        <f t="shared" ref="O109:O117" si="80">N109/M109</f>
        <v>61.7013888888889</v>
      </c>
      <c r="P109" s="97">
        <f t="shared" si="75"/>
        <v>0</v>
      </c>
      <c r="Q109" s="98">
        <f t="shared" si="76"/>
        <v>-4.9652777777777715</v>
      </c>
      <c r="R109" s="620">
        <f t="shared" si="77"/>
        <v>0.92552083333333346</v>
      </c>
      <c r="S109" s="917">
        <f>R121</f>
        <v>0.92949803519318075</v>
      </c>
      <c r="T109" s="303">
        <v>0.5</v>
      </c>
      <c r="U109" s="303">
        <v>0.56666666666666665</v>
      </c>
      <c r="V109" s="304">
        <v>5</v>
      </c>
      <c r="W109" s="613">
        <f t="shared" si="73"/>
        <v>95.999999999999972</v>
      </c>
      <c r="X109" s="104"/>
      <c r="Y109" s="104"/>
      <c r="Z109" s="105"/>
      <c r="AA109" s="105"/>
      <c r="AB109" s="897"/>
      <c r="AC109" s="897"/>
      <c r="AD109" s="629"/>
      <c r="AE109" s="629"/>
      <c r="AF109" s="97">
        <f t="shared" si="61"/>
        <v>-89.374999999999773</v>
      </c>
      <c r="AG109" s="190">
        <f t="shared" si="62"/>
        <v>0.92552083333333357</v>
      </c>
      <c r="AH109" s="896">
        <f>AG121</f>
        <v>0.92224075506814829</v>
      </c>
    </row>
    <row r="110" spans="1:34" ht="19.2" customHeight="1">
      <c r="A110" s="915"/>
      <c r="B110" s="616" t="s">
        <v>241</v>
      </c>
      <c r="C110" s="249"/>
      <c r="D110" s="88" t="s">
        <v>183</v>
      </c>
      <c r="E110" s="251"/>
      <c r="F110" s="90">
        <v>56.43</v>
      </c>
      <c r="G110" s="248">
        <v>1020</v>
      </c>
      <c r="H110" s="92">
        <f t="shared" si="78"/>
        <v>57558.6</v>
      </c>
      <c r="I110" s="616"/>
      <c r="J110" s="94">
        <v>21</v>
      </c>
      <c r="K110" s="91">
        <v>1385</v>
      </c>
      <c r="L110" s="95">
        <v>65.952380952380949</v>
      </c>
      <c r="M110" s="614">
        <v>20</v>
      </c>
      <c r="N110" s="91">
        <f t="shared" si="79"/>
        <v>1200.0000000000005</v>
      </c>
      <c r="O110" s="95">
        <f t="shared" si="80"/>
        <v>60.000000000000021</v>
      </c>
      <c r="P110" s="97">
        <f t="shared" si="75"/>
        <v>-1</v>
      </c>
      <c r="Q110" s="98">
        <f t="shared" si="76"/>
        <v>-5.9523809523809277</v>
      </c>
      <c r="R110" s="620">
        <f t="shared" si="77"/>
        <v>0.90974729241877295</v>
      </c>
      <c r="S110" s="903"/>
      <c r="T110" s="303">
        <v>0.57152777777777775</v>
      </c>
      <c r="U110" s="303">
        <v>0.6069444444444444</v>
      </c>
      <c r="V110" s="304">
        <v>7</v>
      </c>
      <c r="W110" s="613">
        <f t="shared" si="73"/>
        <v>50.999999999999979</v>
      </c>
      <c r="X110" s="265"/>
      <c r="Y110" s="265"/>
      <c r="Z110" s="105"/>
      <c r="AA110" s="105"/>
      <c r="AB110" s="897"/>
      <c r="AC110" s="897"/>
      <c r="AD110" s="629"/>
      <c r="AE110" s="629"/>
      <c r="AF110" s="97">
        <f t="shared" si="61"/>
        <v>-184.99999999999955</v>
      </c>
      <c r="AG110" s="190">
        <f t="shared" si="62"/>
        <v>0.86642599277978372</v>
      </c>
      <c r="AH110" s="896"/>
    </row>
    <row r="111" spans="1:34" ht="19.2" customHeight="1">
      <c r="A111" s="915"/>
      <c r="B111" s="616" t="s">
        <v>240</v>
      </c>
      <c r="C111" s="249"/>
      <c r="D111" s="250" t="s">
        <v>143</v>
      </c>
      <c r="E111" s="251"/>
      <c r="F111" s="90">
        <v>34.229999999999997</v>
      </c>
      <c r="G111" s="107">
        <v>1222.2</v>
      </c>
      <c r="H111" s="92">
        <f t="shared" si="78"/>
        <v>41835.905999999995</v>
      </c>
      <c r="I111" s="629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2156.8235294117621</v>
      </c>
      <c r="O111" s="95">
        <f t="shared" si="80"/>
        <v>165.90950226244325</v>
      </c>
      <c r="P111" s="97">
        <f t="shared" si="75"/>
        <v>0</v>
      </c>
      <c r="Q111" s="98">
        <f t="shared" si="76"/>
        <v>-7.1674208144798115</v>
      </c>
      <c r="R111" s="620">
        <f t="shared" si="77"/>
        <v>0.95858823529411663</v>
      </c>
      <c r="S111" s="903"/>
      <c r="T111" s="303">
        <v>0.62222222222222212</v>
      </c>
      <c r="U111" s="303">
        <v>0.64583333333333326</v>
      </c>
      <c r="V111" s="304">
        <v>22</v>
      </c>
      <c r="W111" s="613">
        <f t="shared" si="73"/>
        <v>34.000000000000043</v>
      </c>
      <c r="X111" s="104">
        <v>0.61111111111111105</v>
      </c>
      <c r="Y111" s="104">
        <v>0.62152777777777779</v>
      </c>
      <c r="Z111" s="105"/>
      <c r="AA111" s="105"/>
      <c r="AB111" s="897"/>
      <c r="AC111" s="897"/>
      <c r="AD111" s="629">
        <v>1</v>
      </c>
      <c r="AE111" s="629"/>
      <c r="AF111" s="97">
        <f t="shared" si="61"/>
        <v>-93.176470588237862</v>
      </c>
      <c r="AG111" s="190">
        <f t="shared" si="62"/>
        <v>0.95858823529411652</v>
      </c>
      <c r="AH111" s="896"/>
    </row>
    <row r="112" spans="1:34" ht="19.2" customHeight="1">
      <c r="A112" s="915"/>
      <c r="B112" s="616" t="s">
        <v>240</v>
      </c>
      <c r="C112" s="249"/>
      <c r="D112" s="250" t="s">
        <v>144</v>
      </c>
      <c r="E112" s="138"/>
      <c r="F112" s="90">
        <v>35.83</v>
      </c>
      <c r="G112" s="107">
        <v>1790.7</v>
      </c>
      <c r="H112" s="92">
        <f t="shared" si="78"/>
        <v>64160.780999999995</v>
      </c>
      <c r="I112" s="629"/>
      <c r="J112" s="94">
        <v>11</v>
      </c>
      <c r="K112" s="91">
        <v>2250</v>
      </c>
      <c r="L112" s="95">
        <v>204.54545454545453</v>
      </c>
      <c r="M112" s="614">
        <v>11</v>
      </c>
      <c r="N112" s="91">
        <f t="shared" si="79"/>
        <v>2148.8400000000011</v>
      </c>
      <c r="O112" s="95">
        <f t="shared" si="80"/>
        <v>195.34909090909102</v>
      </c>
      <c r="P112" s="97">
        <f t="shared" si="75"/>
        <v>0</v>
      </c>
      <c r="Q112" s="98">
        <f t="shared" si="76"/>
        <v>-9.1963636363635146</v>
      </c>
      <c r="R112" s="620">
        <f t="shared" si="77"/>
        <v>0.95504000000000056</v>
      </c>
      <c r="S112" s="903"/>
      <c r="T112" s="303">
        <v>0.64999999999999991</v>
      </c>
      <c r="U112" s="303">
        <v>0.68472222222222212</v>
      </c>
      <c r="V112" s="304">
        <v>6</v>
      </c>
      <c r="W112" s="613">
        <f t="shared" si="73"/>
        <v>49.999999999999986</v>
      </c>
      <c r="X112" s="291"/>
      <c r="Y112" s="291"/>
      <c r="Z112" s="105"/>
      <c r="AA112" s="105"/>
      <c r="AB112" s="897"/>
      <c r="AC112" s="897"/>
      <c r="AD112" s="629"/>
      <c r="AE112" s="629"/>
      <c r="AF112" s="97">
        <f t="shared" si="61"/>
        <v>-101.15999999999894</v>
      </c>
      <c r="AG112" s="190">
        <f t="shared" si="62"/>
        <v>0.95504000000000044</v>
      </c>
      <c r="AH112" s="896"/>
    </row>
    <row r="113" spans="1:34" s="293" customFormat="1" ht="19.2" customHeight="1">
      <c r="A113" s="915"/>
      <c r="B113" s="616" t="s">
        <v>241</v>
      </c>
      <c r="C113" s="249"/>
      <c r="D113" s="250" t="s">
        <v>184</v>
      </c>
      <c r="E113" s="138"/>
      <c r="F113" s="90">
        <v>55.56</v>
      </c>
      <c r="G113" s="107">
        <v>1220</v>
      </c>
      <c r="H113" s="92">
        <f t="shared" si="78"/>
        <v>67783.199999999997</v>
      </c>
      <c r="I113" s="629"/>
      <c r="J113" s="94">
        <v>16</v>
      </c>
      <c r="K113" s="91">
        <v>1440</v>
      </c>
      <c r="L113" s="95">
        <v>90</v>
      </c>
      <c r="M113" s="619">
        <v>16</v>
      </c>
      <c r="N113" s="91">
        <f t="shared" si="79"/>
        <v>1307.1428571428582</v>
      </c>
      <c r="O113" s="95">
        <f t="shared" si="80"/>
        <v>81.69642857142864</v>
      </c>
      <c r="P113" s="97">
        <f t="shared" si="75"/>
        <v>0</v>
      </c>
      <c r="Q113" s="98">
        <f t="shared" si="76"/>
        <v>-8.3035714285713595</v>
      </c>
      <c r="R113" s="620">
        <f t="shared" si="77"/>
        <v>0.90773809523809601</v>
      </c>
      <c r="S113" s="903"/>
      <c r="T113" s="303">
        <v>0.72499999999999987</v>
      </c>
      <c r="U113" s="303">
        <v>0.76388888888888873</v>
      </c>
      <c r="V113" s="304">
        <v>5</v>
      </c>
      <c r="W113" s="613">
        <f t="shared" si="73"/>
        <v>55.999999999999957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-132.85714285714175</v>
      </c>
      <c r="AG113" s="190">
        <f t="shared" si="62"/>
        <v>0.90773809523809601</v>
      </c>
      <c r="AH113" s="896"/>
    </row>
    <row r="114" spans="1:34" s="293" customFormat="1" ht="19.2" customHeight="1">
      <c r="A114" s="915"/>
      <c r="B114" s="616" t="s">
        <v>241</v>
      </c>
      <c r="C114" s="249"/>
      <c r="D114" s="137" t="s">
        <v>185</v>
      </c>
      <c r="E114" s="89"/>
      <c r="F114" s="90">
        <v>58.17</v>
      </c>
      <c r="G114" s="91">
        <v>1326</v>
      </c>
      <c r="H114" s="92">
        <f t="shared" si="78"/>
        <v>77133.42</v>
      </c>
      <c r="I114" s="629"/>
      <c r="J114" s="94">
        <v>14</v>
      </c>
      <c r="K114" s="91">
        <v>1440</v>
      </c>
      <c r="L114" s="95">
        <v>102.85714285714286</v>
      </c>
      <c r="M114" s="619">
        <v>14</v>
      </c>
      <c r="N114" s="91">
        <f t="shared" si="79"/>
        <v>1326.0000000000011</v>
      </c>
      <c r="O114" s="95">
        <f t="shared" si="80"/>
        <v>94.714285714285793</v>
      </c>
      <c r="P114" s="97">
        <f t="shared" si="75"/>
        <v>0</v>
      </c>
      <c r="Q114" s="98">
        <f t="shared" si="76"/>
        <v>-8.1428571428570677</v>
      </c>
      <c r="R114" s="620">
        <f t="shared" si="77"/>
        <v>0.92083333333333406</v>
      </c>
      <c r="S114" s="903"/>
      <c r="T114" s="303">
        <v>0.76805555555555538</v>
      </c>
      <c r="U114" s="303">
        <v>0.80972222222222201</v>
      </c>
      <c r="V114" s="304">
        <v>6</v>
      </c>
      <c r="W114" s="613">
        <f t="shared" si="73"/>
        <v>59.999999999999943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-113.99999999999886</v>
      </c>
      <c r="AG114" s="190">
        <f t="shared" si="62"/>
        <v>0.92083333333333417</v>
      </c>
      <c r="AH114" s="896"/>
    </row>
    <row r="115" spans="1:34" s="293" customFormat="1" ht="19.2" customHeight="1">
      <c r="A115" s="915"/>
      <c r="B115" s="616" t="s">
        <v>241</v>
      </c>
      <c r="C115" s="249"/>
      <c r="D115" s="137" t="s">
        <v>186</v>
      </c>
      <c r="E115" s="138"/>
      <c r="F115" s="90">
        <v>54.09</v>
      </c>
      <c r="G115" s="306">
        <v>1227</v>
      </c>
      <c r="H115" s="92">
        <f t="shared" si="78"/>
        <v>66368.430000000008</v>
      </c>
      <c r="I115" s="629"/>
      <c r="J115" s="94">
        <v>14</v>
      </c>
      <c r="K115" s="91">
        <v>1440</v>
      </c>
      <c r="L115" s="95">
        <v>102.85714285714286</v>
      </c>
      <c r="M115" s="619">
        <v>14</v>
      </c>
      <c r="N115" s="91">
        <f t="shared" si="79"/>
        <v>1314.6428571428582</v>
      </c>
      <c r="O115" s="95">
        <f t="shared" si="80"/>
        <v>93.903061224489875</v>
      </c>
      <c r="P115" s="97">
        <f t="shared" si="75"/>
        <v>0</v>
      </c>
      <c r="Q115" s="98">
        <f t="shared" si="76"/>
        <v>-8.9540816326529864</v>
      </c>
      <c r="R115" s="620">
        <f t="shared" si="77"/>
        <v>0.91294642857142927</v>
      </c>
      <c r="S115" s="903"/>
      <c r="T115" s="303">
        <v>0.8145833333333331</v>
      </c>
      <c r="U115" s="303">
        <v>0.85347222222222197</v>
      </c>
      <c r="V115" s="304">
        <v>7</v>
      </c>
      <c r="W115" s="613">
        <f t="shared" si="73"/>
        <v>55.999999999999957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-125.35714285714175</v>
      </c>
      <c r="AG115" s="190">
        <f t="shared" si="62"/>
        <v>0.91294642857142938</v>
      </c>
      <c r="AH115" s="896"/>
    </row>
    <row r="116" spans="1:34" s="293" customFormat="1" ht="19.2" customHeight="1">
      <c r="A116" s="915"/>
      <c r="B116" s="616" t="s">
        <v>241</v>
      </c>
      <c r="C116" s="108"/>
      <c r="D116" s="137" t="s">
        <v>187</v>
      </c>
      <c r="E116" s="138"/>
      <c r="F116" s="90">
        <v>56.43</v>
      </c>
      <c r="G116" s="306">
        <v>1089</v>
      </c>
      <c r="H116" s="92">
        <f t="shared" si="78"/>
        <v>61452.27</v>
      </c>
      <c r="I116" s="629"/>
      <c r="J116" s="94">
        <v>16</v>
      </c>
      <c r="K116" s="91">
        <v>1500</v>
      </c>
      <c r="L116" s="95">
        <v>93.75</v>
      </c>
      <c r="M116" s="619">
        <v>16</v>
      </c>
      <c r="N116" s="91">
        <f t="shared" si="79"/>
        <v>1333.4693877551024</v>
      </c>
      <c r="O116" s="95">
        <f t="shared" si="80"/>
        <v>83.341836734693899</v>
      </c>
      <c r="P116" s="97">
        <f t="shared" si="75"/>
        <v>0</v>
      </c>
      <c r="Q116" s="98">
        <f t="shared" si="76"/>
        <v>-10.408163265306101</v>
      </c>
      <c r="R116" s="620">
        <f t="shared" si="77"/>
        <v>0.88897959183673492</v>
      </c>
      <c r="S116" s="903"/>
      <c r="T116" s="303">
        <v>0.86944444444444424</v>
      </c>
      <c r="U116" s="303">
        <v>0.90347222222222201</v>
      </c>
      <c r="V116" s="304">
        <v>23</v>
      </c>
      <c r="W116" s="613">
        <f t="shared" si="73"/>
        <v>48.999999999999986</v>
      </c>
      <c r="X116" s="291">
        <v>0.85763888888888884</v>
      </c>
      <c r="Y116" s="291">
        <v>0.86805555555555547</v>
      </c>
      <c r="Z116" s="292"/>
      <c r="AA116" s="292"/>
      <c r="AB116" s="897"/>
      <c r="AC116" s="897"/>
      <c r="AD116" s="296"/>
      <c r="AE116" s="296"/>
      <c r="AF116" s="97">
        <f t="shared" si="61"/>
        <v>-166.53061224489761</v>
      </c>
      <c r="AG116" s="190">
        <f t="shared" si="62"/>
        <v>0.88897959183673492</v>
      </c>
      <c r="AH116" s="896"/>
    </row>
    <row r="117" spans="1:34" s="293" customFormat="1" ht="19.2" customHeight="1">
      <c r="A117" s="915"/>
      <c r="B117" s="616" t="s">
        <v>241</v>
      </c>
      <c r="C117" s="108"/>
      <c r="D117" s="137" t="s">
        <v>213</v>
      </c>
      <c r="E117" s="138"/>
      <c r="F117" s="90">
        <v>54.09</v>
      </c>
      <c r="G117" s="306">
        <v>1443</v>
      </c>
      <c r="H117" s="92">
        <f t="shared" si="78"/>
        <v>78051.87000000001</v>
      </c>
      <c r="I117" s="629"/>
      <c r="J117" s="94">
        <v>19</v>
      </c>
      <c r="K117" s="91">
        <v>1440</v>
      </c>
      <c r="L117" s="95">
        <v>75.78947368421052</v>
      </c>
      <c r="M117" s="619">
        <v>19</v>
      </c>
      <c r="N117" s="91">
        <f t="shared" si="79"/>
        <v>1332.0000000000014</v>
      </c>
      <c r="O117" s="95">
        <f t="shared" si="80"/>
        <v>70.105263157894811</v>
      </c>
      <c r="P117" s="97">
        <f t="shared" si="75"/>
        <v>0</v>
      </c>
      <c r="Q117" s="98">
        <f t="shared" si="76"/>
        <v>-5.6842105263157094</v>
      </c>
      <c r="R117" s="620">
        <f t="shared" si="77"/>
        <v>0.92500000000000104</v>
      </c>
      <c r="S117" s="903"/>
      <c r="T117" s="303">
        <v>0.9083333333333331</v>
      </c>
      <c r="U117" s="303">
        <v>0.95347222222222194</v>
      </c>
      <c r="V117" s="304">
        <v>7</v>
      </c>
      <c r="W117" s="613">
        <f t="shared" si="73"/>
        <v>64.999999999999929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-107.99999999999864</v>
      </c>
      <c r="AG117" s="190">
        <f t="shared" si="62"/>
        <v>0.92500000000000093</v>
      </c>
      <c r="AH117" s="896"/>
    </row>
    <row r="118" spans="1:34" s="293" customFormat="1" ht="19.2" customHeight="1">
      <c r="A118" s="915"/>
      <c r="B118" s="61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29"/>
      <c r="J118" s="94"/>
      <c r="K118" s="91"/>
      <c r="L118" s="95"/>
      <c r="M118" s="619"/>
      <c r="N118" s="91"/>
      <c r="O118" s="95"/>
      <c r="P118" s="97"/>
      <c r="Q118" s="98"/>
      <c r="R118" s="620"/>
      <c r="S118" s="903"/>
      <c r="T118" s="303"/>
      <c r="U118" s="303"/>
      <c r="V118" s="304"/>
      <c r="W118" s="613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61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29"/>
      <c r="J119" s="94"/>
      <c r="K119" s="91"/>
      <c r="L119" s="95"/>
      <c r="M119" s="619"/>
      <c r="N119" s="91"/>
      <c r="O119" s="95"/>
      <c r="P119" s="97"/>
      <c r="Q119" s="98"/>
      <c r="R119" s="620"/>
      <c r="S119" s="903"/>
      <c r="T119" s="303"/>
      <c r="U119" s="303"/>
      <c r="V119" s="304"/>
      <c r="W119" s="613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61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29"/>
      <c r="J120" s="252"/>
      <c r="K120" s="308"/>
      <c r="L120" s="95"/>
      <c r="M120" s="619"/>
      <c r="N120" s="253"/>
      <c r="O120" s="300"/>
      <c r="P120" s="231"/>
      <c r="Q120" s="98"/>
      <c r="R120" s="620"/>
      <c r="S120" s="903"/>
      <c r="T120" s="303"/>
      <c r="U120" s="303"/>
      <c r="V120" s="304"/>
      <c r="W120" s="613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15.666666666666666</v>
      </c>
      <c r="N121" s="276">
        <f t="shared" si="81"/>
        <v>1469.9492923836208</v>
      </c>
      <c r="O121" s="277">
        <f t="shared" si="81"/>
        <v>100.74676194035735</v>
      </c>
      <c r="P121" s="97">
        <f t="shared" ref="P121:P127" si="82">M121-J121</f>
        <v>-0.11111111111111249</v>
      </c>
      <c r="Q121" s="98">
        <f t="shared" ref="Q121:Q127" si="83">O121-L121</f>
        <v>-7.6415919085228268</v>
      </c>
      <c r="R121" s="245">
        <f t="shared" ref="R121:R127" si="84">O121/L121</f>
        <v>0.92949803519318075</v>
      </c>
      <c r="S121" s="911"/>
      <c r="T121" s="232"/>
      <c r="U121" s="232"/>
      <c r="V121" s="91"/>
      <c r="W121" s="61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0</v>
      </c>
      <c r="AF121" s="97">
        <f>N121-K121</f>
        <v>-123.93959650526813</v>
      </c>
      <c r="AG121" s="190">
        <f>N121/K121</f>
        <v>0.92224075506814829</v>
      </c>
      <c r="AH121" s="896"/>
    </row>
    <row r="122" spans="1:34" ht="19.2" customHeight="1">
      <c r="A122" s="918" t="s">
        <v>189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1693</v>
      </c>
      <c r="H122" s="92">
        <f t="shared" ref="H122:H132" si="85">F122*G122</f>
        <v>99328.31</v>
      </c>
      <c r="I122" s="616"/>
      <c r="J122" s="94">
        <v>19</v>
      </c>
      <c r="K122" s="91">
        <v>1440</v>
      </c>
      <c r="L122" s="95">
        <v>75.78947368421052</v>
      </c>
      <c r="M122" s="614">
        <v>19</v>
      </c>
      <c r="N122" s="248">
        <f t="shared" ref="N122:N127" si="86">G122/W122*60</f>
        <v>1302.3076923076917</v>
      </c>
      <c r="O122" s="314">
        <f t="shared" ref="O122:O127" si="87">N122/M122</f>
        <v>68.542510121457454</v>
      </c>
      <c r="P122" s="168">
        <f t="shared" si="82"/>
        <v>0</v>
      </c>
      <c r="Q122" s="256">
        <f t="shared" si="83"/>
        <v>-7.2469635627530664</v>
      </c>
      <c r="R122" s="169">
        <f t="shared" si="84"/>
        <v>0.90438034188034144</v>
      </c>
      <c r="S122" s="912">
        <f>R134</f>
        <v>0.88915112654749329</v>
      </c>
      <c r="T122" s="232">
        <v>0.5</v>
      </c>
      <c r="U122" s="232">
        <v>0.5541666666666667</v>
      </c>
      <c r="V122" s="304">
        <v>5</v>
      </c>
      <c r="W122" s="613">
        <f t="shared" si="73"/>
        <v>78.000000000000043</v>
      </c>
      <c r="X122" s="104"/>
      <c r="Y122" s="104"/>
      <c r="Z122" s="105"/>
      <c r="AA122" s="105"/>
      <c r="AB122" s="897"/>
      <c r="AC122" s="897"/>
      <c r="AD122" s="629"/>
      <c r="AE122" s="629"/>
      <c r="AF122" s="97">
        <f t="shared" si="61"/>
        <v>-137.6923076923083</v>
      </c>
      <c r="AG122" s="620">
        <f t="shared" si="62"/>
        <v>0.90438034188034144</v>
      </c>
      <c r="AH122" s="911">
        <f>AG134</f>
        <v>0.89164398446295778</v>
      </c>
    </row>
    <row r="123" spans="1:34" ht="19.2" customHeight="1">
      <c r="A123" s="918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1981</v>
      </c>
      <c r="H123" s="92">
        <f t="shared" si="85"/>
        <v>117909.12000000001</v>
      </c>
      <c r="I123" s="629"/>
      <c r="J123" s="94">
        <v>21</v>
      </c>
      <c r="K123" s="91">
        <v>1385</v>
      </c>
      <c r="L123" s="95">
        <v>65.952380952380949</v>
      </c>
      <c r="M123" s="619">
        <v>21</v>
      </c>
      <c r="N123" s="107">
        <f t="shared" si="86"/>
        <v>1306.1538461538462</v>
      </c>
      <c r="O123" s="142">
        <f t="shared" si="87"/>
        <v>62.197802197802197</v>
      </c>
      <c r="P123" s="105">
        <f t="shared" si="82"/>
        <v>0</v>
      </c>
      <c r="Q123" s="143">
        <f t="shared" si="83"/>
        <v>-3.7545787545787519</v>
      </c>
      <c r="R123" s="623">
        <f t="shared" si="84"/>
        <v>0.9430713690641489</v>
      </c>
      <c r="S123" s="912"/>
      <c r="T123" s="232">
        <v>0.55902777777777779</v>
      </c>
      <c r="U123" s="232">
        <v>0.62222222222222223</v>
      </c>
      <c r="V123" s="304">
        <v>7</v>
      </c>
      <c r="W123" s="613">
        <f t="shared" si="73"/>
        <v>91</v>
      </c>
      <c r="X123" s="104"/>
      <c r="Y123" s="104"/>
      <c r="Z123" s="105"/>
      <c r="AA123" s="105"/>
      <c r="AB123" s="897"/>
      <c r="AC123" s="897"/>
      <c r="AD123" s="629"/>
      <c r="AE123" s="629"/>
      <c r="AF123" s="97">
        <f t="shared" si="61"/>
        <v>-78.846153846153811</v>
      </c>
      <c r="AG123" s="620">
        <f t="shared" si="62"/>
        <v>0.9430713690641489</v>
      </c>
      <c r="AH123" s="912"/>
    </row>
    <row r="124" spans="1:34" ht="19.2" customHeight="1">
      <c r="A124" s="918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1643</v>
      </c>
      <c r="H124" s="92">
        <f t="shared" si="85"/>
        <v>93305.97</v>
      </c>
      <c r="I124" s="315"/>
      <c r="J124" s="94">
        <v>18</v>
      </c>
      <c r="K124" s="91">
        <v>1636</v>
      </c>
      <c r="L124" s="95">
        <v>90.888888888888886</v>
      </c>
      <c r="M124" s="614">
        <v>18</v>
      </c>
      <c r="N124" s="248">
        <f t="shared" si="86"/>
        <v>1350.4109589041086</v>
      </c>
      <c r="O124" s="314">
        <f t="shared" si="87"/>
        <v>75.022831050228262</v>
      </c>
      <c r="P124" s="168">
        <f t="shared" si="82"/>
        <v>0</v>
      </c>
      <c r="Q124" s="256">
        <f t="shared" si="83"/>
        <v>-15.866057838660623</v>
      </c>
      <c r="R124" s="169">
        <f t="shared" si="84"/>
        <v>0.82543457145727916</v>
      </c>
      <c r="S124" s="919"/>
      <c r="T124" s="232">
        <v>0.70833333333333337</v>
      </c>
      <c r="U124" s="232">
        <v>0.75902777777777786</v>
      </c>
      <c r="V124" s="304">
        <v>5</v>
      </c>
      <c r="W124" s="613">
        <f t="shared" si="73"/>
        <v>73.000000000000057</v>
      </c>
      <c r="X124" s="265"/>
      <c r="Y124" s="265"/>
      <c r="Z124" s="105"/>
      <c r="AA124" s="105"/>
      <c r="AB124" s="897"/>
      <c r="AC124" s="897"/>
      <c r="AD124" s="629"/>
      <c r="AE124" s="629"/>
      <c r="AF124" s="168">
        <f t="shared" si="61"/>
        <v>-285.58904109589139</v>
      </c>
      <c r="AG124" s="169">
        <f t="shared" si="62"/>
        <v>0.82543457145727905</v>
      </c>
      <c r="AH124" s="912"/>
    </row>
    <row r="125" spans="1:34" ht="19.2" customHeight="1">
      <c r="A125" s="918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1355</v>
      </c>
      <c r="H125" s="92">
        <f t="shared" si="85"/>
        <v>77058.849999999991</v>
      </c>
      <c r="I125" s="616"/>
      <c r="J125" s="94">
        <v>18</v>
      </c>
      <c r="K125" s="91">
        <v>1636</v>
      </c>
      <c r="L125" s="95">
        <v>90.888888888888886</v>
      </c>
      <c r="M125" s="614">
        <v>18</v>
      </c>
      <c r="N125" s="248">
        <f t="shared" si="86"/>
        <v>1377.9661016949165</v>
      </c>
      <c r="O125" s="314">
        <f t="shared" si="87"/>
        <v>76.553672316384251</v>
      </c>
      <c r="P125" s="168">
        <f t="shared" si="82"/>
        <v>0</v>
      </c>
      <c r="Q125" s="256">
        <f t="shared" si="83"/>
        <v>-14.335216572504635</v>
      </c>
      <c r="R125" s="169">
        <f t="shared" si="84"/>
        <v>0.84227756827317635</v>
      </c>
      <c r="S125" s="919"/>
      <c r="T125" s="232">
        <v>0.76319444444444451</v>
      </c>
      <c r="U125" s="232">
        <v>0.8041666666666667</v>
      </c>
      <c r="V125" s="304">
        <v>6</v>
      </c>
      <c r="W125" s="613">
        <f t="shared" si="73"/>
        <v>58.99999999999995</v>
      </c>
      <c r="X125" s="116"/>
      <c r="Y125" s="116"/>
      <c r="Z125" s="105"/>
      <c r="AA125" s="105"/>
      <c r="AB125" s="897"/>
      <c r="AC125" s="897"/>
      <c r="AD125" s="629"/>
      <c r="AE125" s="629"/>
      <c r="AF125" s="97">
        <f t="shared" si="61"/>
        <v>-258.03389830508354</v>
      </c>
      <c r="AG125" s="620">
        <f t="shared" si="62"/>
        <v>0.84227756827317635</v>
      </c>
      <c r="AH125" s="913"/>
    </row>
    <row r="126" spans="1:34" ht="19.2" customHeight="1">
      <c r="A126" s="918"/>
      <c r="B126" s="199" t="s">
        <v>241</v>
      </c>
      <c r="C126" s="629"/>
      <c r="D126" s="317" t="s">
        <v>196</v>
      </c>
      <c r="E126" s="251"/>
      <c r="F126" s="90">
        <v>50.67</v>
      </c>
      <c r="G126" s="107">
        <v>1616</v>
      </c>
      <c r="H126" s="92">
        <f t="shared" si="85"/>
        <v>81882.720000000001</v>
      </c>
      <c r="I126" s="629"/>
      <c r="J126" s="94">
        <v>18</v>
      </c>
      <c r="K126" s="91">
        <v>1500</v>
      </c>
      <c r="L126" s="95">
        <v>83.333333333333329</v>
      </c>
      <c r="M126" s="619">
        <v>18</v>
      </c>
      <c r="N126" s="107">
        <f t="shared" si="86"/>
        <v>1365.6338028169</v>
      </c>
      <c r="O126" s="142">
        <f t="shared" si="87"/>
        <v>75.86854460093889</v>
      </c>
      <c r="P126" s="105">
        <f t="shared" si="82"/>
        <v>0</v>
      </c>
      <c r="Q126" s="143">
        <f t="shared" si="83"/>
        <v>-7.4647887323944389</v>
      </c>
      <c r="R126" s="623">
        <f t="shared" si="84"/>
        <v>0.9104225352112667</v>
      </c>
      <c r="S126" s="919"/>
      <c r="T126" s="232">
        <v>0.80902777777777779</v>
      </c>
      <c r="U126" s="232">
        <v>0.85833333333333339</v>
      </c>
      <c r="V126" s="304">
        <v>7</v>
      </c>
      <c r="W126" s="613">
        <f t="shared" si="73"/>
        <v>71.000000000000071</v>
      </c>
      <c r="X126" s="116"/>
      <c r="Y126" s="116"/>
      <c r="Z126" s="105"/>
      <c r="AA126" s="105"/>
      <c r="AB126" s="897"/>
      <c r="AC126" s="897"/>
      <c r="AD126" s="629"/>
      <c r="AE126" s="629"/>
      <c r="AF126" s="168">
        <f t="shared" si="61"/>
        <v>-134.36619718309998</v>
      </c>
      <c r="AG126" s="169">
        <f t="shared" si="62"/>
        <v>0.9104225352112667</v>
      </c>
      <c r="AH126" s="913"/>
    </row>
    <row r="127" spans="1:34" ht="19.2" customHeight="1">
      <c r="A127" s="918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3162.4</v>
      </c>
      <c r="H127" s="92">
        <f t="shared" si="85"/>
        <v>150530.24000000002</v>
      </c>
      <c r="I127" s="296"/>
      <c r="J127" s="94">
        <v>21</v>
      </c>
      <c r="K127" s="91">
        <v>1440</v>
      </c>
      <c r="L127" s="95">
        <v>68.571428571428569</v>
      </c>
      <c r="M127" s="614">
        <v>21</v>
      </c>
      <c r="N127" s="107">
        <f t="shared" si="86"/>
        <v>1355.3142857142861</v>
      </c>
      <c r="O127" s="142">
        <f t="shared" si="87"/>
        <v>64.538775510204104</v>
      </c>
      <c r="P127" s="105">
        <f t="shared" si="82"/>
        <v>0</v>
      </c>
      <c r="Q127" s="143">
        <f t="shared" si="83"/>
        <v>-4.0326530612244653</v>
      </c>
      <c r="R127" s="623">
        <f t="shared" si="84"/>
        <v>0.94119047619047658</v>
      </c>
      <c r="S127" s="919"/>
      <c r="T127" s="232">
        <v>0.87430555555555567</v>
      </c>
      <c r="U127" s="232">
        <v>0.97152777777777788</v>
      </c>
      <c r="V127" s="616">
        <v>23</v>
      </c>
      <c r="W127" s="613">
        <f t="shared" si="73"/>
        <v>139.99999999999997</v>
      </c>
      <c r="X127" s="116">
        <v>0.86249999999999993</v>
      </c>
      <c r="Y127" s="116">
        <v>0.87361111111111101</v>
      </c>
      <c r="Z127" s="105"/>
      <c r="AA127" s="105"/>
      <c r="AB127" s="897"/>
      <c r="AC127" s="897"/>
      <c r="AD127" s="629">
        <v>1</v>
      </c>
      <c r="AE127" s="629">
        <v>1</v>
      </c>
      <c r="AF127" s="168">
        <f t="shared" si="61"/>
        <v>-84.685714285713857</v>
      </c>
      <c r="AG127" s="169">
        <f t="shared" si="62"/>
        <v>0.94119047619047647</v>
      </c>
      <c r="AH127" s="913"/>
    </row>
    <row r="128" spans="1:34" ht="19.2" customHeight="1">
      <c r="A128" s="918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629"/>
      <c r="J128" s="94"/>
      <c r="K128" s="91"/>
      <c r="L128" s="95"/>
      <c r="M128" s="157"/>
      <c r="N128" s="107"/>
      <c r="O128" s="142"/>
      <c r="P128" s="105"/>
      <c r="Q128" s="143"/>
      <c r="R128" s="623"/>
      <c r="S128" s="919"/>
      <c r="T128" s="232"/>
      <c r="U128" s="232"/>
      <c r="V128" s="616"/>
      <c r="W128" s="613">
        <f t="shared" si="73"/>
        <v>0</v>
      </c>
      <c r="X128" s="116"/>
      <c r="Y128" s="116"/>
      <c r="Z128" s="105"/>
      <c r="AA128" s="105"/>
      <c r="AB128" s="897"/>
      <c r="AC128" s="897"/>
      <c r="AD128" s="629"/>
      <c r="AE128" s="629"/>
      <c r="AF128" s="97">
        <f t="shared" si="61"/>
        <v>0</v>
      </c>
      <c r="AG128" s="620" t="e">
        <f t="shared" si="62"/>
        <v>#DIV/0!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29"/>
      <c r="J129" s="94"/>
      <c r="K129" s="91"/>
      <c r="L129" s="95"/>
      <c r="M129" s="157"/>
      <c r="N129" s="107"/>
      <c r="O129" s="142"/>
      <c r="P129" s="105"/>
      <c r="Q129" s="143"/>
      <c r="R129" s="623"/>
      <c r="S129" s="919"/>
      <c r="T129" s="232"/>
      <c r="U129" s="232"/>
      <c r="V129" s="616"/>
      <c r="W129" s="613">
        <f t="shared" si="73"/>
        <v>0</v>
      </c>
      <c r="X129" s="116"/>
      <c r="Y129" s="116"/>
      <c r="Z129" s="105"/>
      <c r="AA129" s="105"/>
      <c r="AB129" s="897"/>
      <c r="AC129" s="897"/>
      <c r="AD129" s="629"/>
      <c r="AE129" s="629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29"/>
      <c r="J130" s="94"/>
      <c r="K130" s="91"/>
      <c r="L130" s="95"/>
      <c r="M130" s="619"/>
      <c r="N130" s="107"/>
      <c r="O130" s="142"/>
      <c r="P130" s="105"/>
      <c r="Q130" s="143"/>
      <c r="R130" s="623"/>
      <c r="S130" s="919"/>
      <c r="T130" s="232"/>
      <c r="U130" s="232"/>
      <c r="V130" s="616"/>
      <c r="W130" s="613">
        <f t="shared" si="73"/>
        <v>0</v>
      </c>
      <c r="X130" s="116"/>
      <c r="Y130" s="116"/>
      <c r="Z130" s="105"/>
      <c r="AA130" s="105"/>
      <c r="AB130" s="897"/>
      <c r="AC130" s="897"/>
      <c r="AD130" s="629"/>
      <c r="AE130" s="629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23"/>
      <c r="S131" s="919"/>
      <c r="T131" s="232"/>
      <c r="U131" s="232"/>
      <c r="V131" s="616"/>
      <c r="W131" s="613">
        <f t="shared" si="73"/>
        <v>0</v>
      </c>
      <c r="X131" s="116"/>
      <c r="Y131" s="116"/>
      <c r="Z131" s="105"/>
      <c r="AA131" s="105"/>
      <c r="AB131" s="897"/>
      <c r="AC131" s="897"/>
      <c r="AD131" s="629"/>
      <c r="AE131" s="629"/>
      <c r="AF131" s="97">
        <f t="shared" si="61"/>
        <v>0</v>
      </c>
      <c r="AG131" s="620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29"/>
      <c r="J132" s="157"/>
      <c r="K132" s="107"/>
      <c r="L132" s="142"/>
      <c r="M132" s="619"/>
      <c r="N132" s="107"/>
      <c r="O132" s="142"/>
      <c r="P132" s="105"/>
      <c r="Q132" s="143"/>
      <c r="R132" s="623"/>
      <c r="S132" s="919"/>
      <c r="T132" s="232"/>
      <c r="U132" s="232"/>
      <c r="V132" s="616"/>
      <c r="W132" s="613">
        <f t="shared" si="73"/>
        <v>0</v>
      </c>
      <c r="X132" s="116"/>
      <c r="Y132" s="116"/>
      <c r="Z132" s="105"/>
      <c r="AA132" s="105"/>
      <c r="AB132" s="897"/>
      <c r="AC132" s="897"/>
      <c r="AD132" s="629"/>
      <c r="AE132" s="629"/>
      <c r="AF132" s="127"/>
      <c r="AG132" s="621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29"/>
      <c r="J133" s="157"/>
      <c r="K133" s="107"/>
      <c r="L133" s="142"/>
      <c r="M133" s="619"/>
      <c r="N133" s="107"/>
      <c r="O133" s="142"/>
      <c r="P133" s="105"/>
      <c r="Q133" s="143"/>
      <c r="R133" s="623"/>
      <c r="S133" s="919"/>
      <c r="T133" s="232"/>
      <c r="U133" s="232"/>
      <c r="V133" s="616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629"/>
      <c r="AE133" s="629"/>
      <c r="AF133" s="127"/>
      <c r="AG133" s="621"/>
      <c r="AH133" s="913"/>
    </row>
    <row r="134" spans="1:34" ht="19.2" customHeight="1">
      <c r="A134" s="918"/>
      <c r="B134" s="239">
        <v>0</v>
      </c>
      <c r="C134" s="160" t="s">
        <v>198</v>
      </c>
      <c r="D134" s="893" t="s">
        <v>351</v>
      </c>
      <c r="E134" s="893"/>
      <c r="F134" s="259"/>
      <c r="G134" s="126"/>
      <c r="H134" s="162"/>
      <c r="I134" s="322"/>
      <c r="J134" s="323">
        <v>19.166666666666668</v>
      </c>
      <c r="K134" s="323">
        <v>1506.1666666666667</v>
      </c>
      <c r="L134" s="324">
        <v>79.237399053188525</v>
      </c>
      <c r="M134" s="323">
        <f t="shared" ref="M134:O134" si="88">AVERAGE(M122:M133)</f>
        <v>19.166666666666668</v>
      </c>
      <c r="N134" s="323">
        <f t="shared" si="88"/>
        <v>1342.9644479319584</v>
      </c>
      <c r="O134" s="324">
        <f t="shared" si="88"/>
        <v>70.454022632835859</v>
      </c>
      <c r="P134" s="102">
        <f t="shared" ref="P134:P142" si="89">M134-J134</f>
        <v>0</v>
      </c>
      <c r="Q134" s="209">
        <f t="shared" ref="Q134:Q142" si="90">O134-L134</f>
        <v>-8.783376420352667</v>
      </c>
      <c r="R134" s="325">
        <f t="shared" ref="R134:R142" si="91">O134/L134</f>
        <v>0.88915112654749329</v>
      </c>
      <c r="S134" s="912"/>
      <c r="T134" s="232"/>
      <c r="U134" s="232"/>
      <c r="V134" s="616"/>
      <c r="W134" s="616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1</v>
      </c>
      <c r="AF134" s="97">
        <f t="shared" si="61"/>
        <v>-163.20221873470837</v>
      </c>
      <c r="AG134" s="620">
        <f t="shared" si="62"/>
        <v>0.89164398446295778</v>
      </c>
      <c r="AH134" s="913"/>
    </row>
    <row r="135" spans="1:34" ht="19.2" customHeight="1">
      <c r="A135" s="899" t="s">
        <v>199</v>
      </c>
      <c r="B135" s="616" t="s">
        <v>241</v>
      </c>
      <c r="C135" s="629"/>
      <c r="D135" s="137" t="s">
        <v>161</v>
      </c>
      <c r="E135" s="138"/>
      <c r="F135" s="90">
        <v>54.09</v>
      </c>
      <c r="G135" s="107">
        <v>2362.4</v>
      </c>
      <c r="H135" s="326">
        <f t="shared" ref="H135:H146" si="92">F135*G135</f>
        <v>127782.21600000001</v>
      </c>
      <c r="I135" s="62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93">G135/W135*60</f>
        <v>1288.5818181818179</v>
      </c>
      <c r="O135" s="177">
        <f t="shared" ref="O135:O142" si="94">N135/M135</f>
        <v>75.798930481283406</v>
      </c>
      <c r="P135" s="105">
        <f t="shared" si="89"/>
        <v>1</v>
      </c>
      <c r="Q135" s="143">
        <f t="shared" si="90"/>
        <v>-17.951069518716594</v>
      </c>
      <c r="R135" s="623">
        <f t="shared" si="91"/>
        <v>0.8085219251336897</v>
      </c>
      <c r="S135" s="903">
        <f>R147</f>
        <v>0.86614742095424935</v>
      </c>
      <c r="T135" s="327">
        <v>0.45833333333333331</v>
      </c>
      <c r="U135" s="232">
        <v>0.53472222222222221</v>
      </c>
      <c r="V135" s="182">
        <v>5</v>
      </c>
      <c r="W135" s="328">
        <f t="shared" ref="W135:W147" si="95">(U135-T135)*24*60</f>
        <v>110.00000000000001</v>
      </c>
      <c r="X135" s="104"/>
      <c r="Y135" s="104"/>
      <c r="Z135" s="105"/>
      <c r="AA135" s="105"/>
      <c r="AB135" s="897"/>
      <c r="AC135" s="897"/>
      <c r="AD135" s="629">
        <v>1</v>
      </c>
      <c r="AE135" s="629"/>
      <c r="AF135" s="178">
        <f t="shared" si="61"/>
        <v>-211.41818181818212</v>
      </c>
      <c r="AG135" s="184">
        <f t="shared" si="62"/>
        <v>0.85905454545454529</v>
      </c>
      <c r="AH135" s="896">
        <f>AG147</f>
        <v>0.87447400145664012</v>
      </c>
    </row>
    <row r="136" spans="1:34" ht="19.2" customHeight="1">
      <c r="A136" s="900"/>
      <c r="B136" s="616" t="s">
        <v>241</v>
      </c>
      <c r="C136" s="629"/>
      <c r="D136" s="137" t="s">
        <v>200</v>
      </c>
      <c r="E136" s="138"/>
      <c r="F136" s="90">
        <v>50.67</v>
      </c>
      <c r="G136" s="107">
        <v>1502</v>
      </c>
      <c r="H136" s="140">
        <f t="shared" si="92"/>
        <v>76106.34</v>
      </c>
      <c r="I136" s="629"/>
      <c r="J136" s="94">
        <v>18</v>
      </c>
      <c r="K136" s="107">
        <v>1500</v>
      </c>
      <c r="L136" s="142">
        <v>83.333333333333329</v>
      </c>
      <c r="M136" s="619">
        <v>18</v>
      </c>
      <c r="N136" s="107">
        <f t="shared" si="93"/>
        <v>1306.0869565217379</v>
      </c>
      <c r="O136" s="142">
        <f t="shared" si="94"/>
        <v>72.560386473429887</v>
      </c>
      <c r="P136" s="105">
        <f t="shared" si="89"/>
        <v>0</v>
      </c>
      <c r="Q136" s="143">
        <f t="shared" si="90"/>
        <v>-10.772946859903442</v>
      </c>
      <c r="R136" s="623">
        <f t="shared" si="91"/>
        <v>0.87072463768115871</v>
      </c>
      <c r="S136" s="903"/>
      <c r="T136" s="327">
        <v>0.53888888888888886</v>
      </c>
      <c r="U136" s="232">
        <v>0.58680555555555558</v>
      </c>
      <c r="V136" s="182">
        <v>6</v>
      </c>
      <c r="W136" s="328">
        <f t="shared" si="95"/>
        <v>69.000000000000071</v>
      </c>
      <c r="X136" s="104"/>
      <c r="Y136" s="104"/>
      <c r="Z136" s="105"/>
      <c r="AA136" s="105"/>
      <c r="AB136" s="897"/>
      <c r="AC136" s="897"/>
      <c r="AD136" s="629"/>
      <c r="AE136" s="629"/>
      <c r="AF136" s="97">
        <f t="shared" si="61"/>
        <v>-193.91304347826213</v>
      </c>
      <c r="AG136" s="190">
        <f t="shared" si="62"/>
        <v>0.8707246376811586</v>
      </c>
      <c r="AH136" s="896"/>
    </row>
    <row r="137" spans="1:34" ht="19.2" customHeight="1">
      <c r="A137" s="900"/>
      <c r="B137" s="616" t="s">
        <v>241</v>
      </c>
      <c r="C137" s="629"/>
      <c r="D137" s="137" t="s">
        <v>201</v>
      </c>
      <c r="E137" s="138"/>
      <c r="F137" s="90">
        <v>53.27</v>
      </c>
      <c r="G137" s="284">
        <v>1636</v>
      </c>
      <c r="H137" s="140">
        <f t="shared" si="92"/>
        <v>87149.72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1274.8051948051941</v>
      </c>
      <c r="O137" s="177">
        <f t="shared" si="94"/>
        <v>79.675324675324632</v>
      </c>
      <c r="P137" s="105">
        <f t="shared" si="89"/>
        <v>0</v>
      </c>
      <c r="Q137" s="143">
        <f t="shared" si="90"/>
        <v>-14.074675324675368</v>
      </c>
      <c r="R137" s="623">
        <f t="shared" si="91"/>
        <v>0.84987012987012944</v>
      </c>
      <c r="S137" s="903"/>
      <c r="T137" s="232">
        <v>0.6020833333333333</v>
      </c>
      <c r="U137" s="232">
        <v>0.65555555555555556</v>
      </c>
      <c r="V137" s="329">
        <v>22</v>
      </c>
      <c r="W137" s="328">
        <f t="shared" si="95"/>
        <v>77.000000000000043</v>
      </c>
      <c r="X137" s="104">
        <v>0.59166666666666667</v>
      </c>
      <c r="Y137" s="104">
        <v>0.60138888888888886</v>
      </c>
      <c r="Z137" s="105"/>
      <c r="AA137" s="105"/>
      <c r="AB137" s="897"/>
      <c r="AC137" s="897"/>
      <c r="AD137" s="629"/>
      <c r="AE137" s="629"/>
      <c r="AF137" s="97">
        <f t="shared" si="61"/>
        <v>-225.19480519480589</v>
      </c>
      <c r="AG137" s="190">
        <f t="shared" si="62"/>
        <v>0.84987012987012944</v>
      </c>
      <c r="AH137" s="896"/>
    </row>
    <row r="138" spans="1:34" ht="19.2" customHeight="1">
      <c r="A138" s="900"/>
      <c r="B138" s="616" t="s">
        <v>241</v>
      </c>
      <c r="C138" s="298"/>
      <c r="D138" s="137" t="s">
        <v>202</v>
      </c>
      <c r="E138" s="138"/>
      <c r="F138" s="90">
        <v>57.734999999999999</v>
      </c>
      <c r="G138" s="107">
        <v>2101</v>
      </c>
      <c r="H138" s="140">
        <f t="shared" si="92"/>
        <v>121301.235</v>
      </c>
      <c r="I138" s="629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1299.5876288659797</v>
      </c>
      <c r="O138" s="142">
        <f t="shared" si="94"/>
        <v>81.224226804123731</v>
      </c>
      <c r="P138" s="105">
        <f t="shared" si="89"/>
        <v>0</v>
      </c>
      <c r="Q138" s="143">
        <f t="shared" si="90"/>
        <v>-16.588273195876269</v>
      </c>
      <c r="R138" s="623">
        <f t="shared" si="91"/>
        <v>0.83040743058529054</v>
      </c>
      <c r="S138" s="903"/>
      <c r="T138" s="232">
        <v>0.66041666666666665</v>
      </c>
      <c r="U138" s="232">
        <v>0.72777777777777775</v>
      </c>
      <c r="V138" s="329">
        <v>7</v>
      </c>
      <c r="W138" s="328">
        <f t="shared" si="95"/>
        <v>96.999999999999972</v>
      </c>
      <c r="X138" s="104"/>
      <c r="Y138" s="104"/>
      <c r="Z138" s="105"/>
      <c r="AA138" s="105"/>
      <c r="AB138" s="897"/>
      <c r="AC138" s="897"/>
      <c r="AD138" s="629"/>
      <c r="AE138" s="629"/>
      <c r="AF138" s="97">
        <f t="shared" si="61"/>
        <v>-265.4123711340203</v>
      </c>
      <c r="AG138" s="190">
        <f t="shared" si="62"/>
        <v>0.83040743058529054</v>
      </c>
      <c r="AH138" s="896"/>
    </row>
    <row r="139" spans="1:34" ht="19.2" customHeight="1">
      <c r="A139" s="900"/>
      <c r="B139" s="616" t="s">
        <v>241</v>
      </c>
      <c r="C139" s="626"/>
      <c r="D139" s="88" t="s">
        <v>203</v>
      </c>
      <c r="E139" s="89"/>
      <c r="F139" s="90">
        <v>50.98</v>
      </c>
      <c r="G139" s="107">
        <v>1831</v>
      </c>
      <c r="H139" s="140">
        <f t="shared" si="92"/>
        <v>93344.37999999999</v>
      </c>
      <c r="I139" s="629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1292.4705882352939</v>
      </c>
      <c r="O139" s="177">
        <f t="shared" si="94"/>
        <v>64.623529411764693</v>
      </c>
      <c r="P139" s="105">
        <f t="shared" si="89"/>
        <v>0</v>
      </c>
      <c r="Q139" s="143">
        <f t="shared" si="90"/>
        <v>-7.376470588235307</v>
      </c>
      <c r="R139" s="623">
        <f t="shared" si="91"/>
        <v>0.89754901960784295</v>
      </c>
      <c r="S139" s="903"/>
      <c r="T139" s="232">
        <v>0.76805555555555549</v>
      </c>
      <c r="U139" s="232">
        <v>0.82708333333333328</v>
      </c>
      <c r="V139" s="330">
        <v>5</v>
      </c>
      <c r="W139" s="328">
        <f t="shared" si="95"/>
        <v>85.000000000000014</v>
      </c>
      <c r="X139" s="104"/>
      <c r="Y139" s="104"/>
      <c r="Z139" s="105"/>
      <c r="AA139" s="105"/>
      <c r="AB139" s="897"/>
      <c r="AC139" s="897"/>
      <c r="AD139" s="629"/>
      <c r="AE139" s="629"/>
      <c r="AF139" s="97">
        <f t="shared" si="61"/>
        <v>-147.52941176470608</v>
      </c>
      <c r="AG139" s="190">
        <f t="shared" si="62"/>
        <v>0.89754901960784295</v>
      </c>
      <c r="AH139" s="896"/>
    </row>
    <row r="140" spans="1:34" ht="19.2" customHeight="1">
      <c r="A140" s="901"/>
      <c r="B140" s="616" t="s">
        <v>241</v>
      </c>
      <c r="C140" s="626"/>
      <c r="D140" s="331" t="s">
        <v>204</v>
      </c>
      <c r="E140" s="138"/>
      <c r="F140" s="90">
        <v>50.67</v>
      </c>
      <c r="G140" s="107">
        <v>1053</v>
      </c>
      <c r="H140" s="140">
        <f t="shared" si="92"/>
        <v>53355.51</v>
      </c>
      <c r="I140" s="629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1316.2500000000005</v>
      </c>
      <c r="O140" s="142">
        <f t="shared" si="94"/>
        <v>77.426470588235318</v>
      </c>
      <c r="P140" s="105">
        <f t="shared" si="89"/>
        <v>0</v>
      </c>
      <c r="Q140" s="143">
        <f t="shared" si="90"/>
        <v>-10.80882352941174</v>
      </c>
      <c r="R140" s="623">
        <f t="shared" si="91"/>
        <v>0.87750000000000028</v>
      </c>
      <c r="S140" s="904"/>
      <c r="T140" s="270">
        <v>0.83124999999999993</v>
      </c>
      <c r="U140" s="332">
        <v>0.86458333333333326</v>
      </c>
      <c r="V140" s="333">
        <v>6</v>
      </c>
      <c r="W140" s="328">
        <f t="shared" si="95"/>
        <v>47.999999999999986</v>
      </c>
      <c r="X140" s="104"/>
      <c r="Y140" s="104"/>
      <c r="Z140" s="105"/>
      <c r="AA140" s="105"/>
      <c r="AB140" s="897"/>
      <c r="AC140" s="897"/>
      <c r="AD140" s="629"/>
      <c r="AE140" s="629"/>
      <c r="AF140" s="97">
        <f t="shared" si="61"/>
        <v>-183.74999999999955</v>
      </c>
      <c r="AG140" s="190">
        <f t="shared" si="62"/>
        <v>0.87750000000000028</v>
      </c>
      <c r="AH140" s="896"/>
    </row>
    <row r="141" spans="1:34" ht="19.2" customHeight="1">
      <c r="A141" s="901"/>
      <c r="B141" s="616" t="s">
        <v>241</v>
      </c>
      <c r="C141" s="626"/>
      <c r="D141" s="88" t="s">
        <v>205</v>
      </c>
      <c r="E141" s="334"/>
      <c r="F141" s="90">
        <v>50.92</v>
      </c>
      <c r="G141" s="107">
        <v>2102</v>
      </c>
      <c r="H141" s="140">
        <f t="shared" si="92"/>
        <v>107033.84</v>
      </c>
      <c r="I141" s="629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1300.2061855670106</v>
      </c>
      <c r="O141" s="177">
        <f t="shared" si="94"/>
        <v>68.43190450352688</v>
      </c>
      <c r="P141" s="105">
        <f t="shared" si="89"/>
        <v>0</v>
      </c>
      <c r="Q141" s="143">
        <f t="shared" si="90"/>
        <v>-7.3575691806836403</v>
      </c>
      <c r="R141" s="623">
        <f t="shared" si="91"/>
        <v>0.90292096219931306</v>
      </c>
      <c r="S141" s="904"/>
      <c r="T141" s="270">
        <v>0.88055555555555554</v>
      </c>
      <c r="U141" s="332">
        <v>0.94791666666666663</v>
      </c>
      <c r="V141" s="108">
        <v>23</v>
      </c>
      <c r="W141" s="328">
        <f t="shared" si="95"/>
        <v>96.999999999999972</v>
      </c>
      <c r="X141" s="104">
        <v>0.86944444444444446</v>
      </c>
      <c r="Y141" s="104">
        <v>0.87916666666666676</v>
      </c>
      <c r="Z141" s="105"/>
      <c r="AA141" s="105"/>
      <c r="AB141" s="897"/>
      <c r="AC141" s="897"/>
      <c r="AD141" s="629"/>
      <c r="AE141" s="629"/>
      <c r="AF141" s="97">
        <f t="shared" si="61"/>
        <v>-139.79381443298939</v>
      </c>
      <c r="AG141" s="190">
        <f t="shared" si="62"/>
        <v>0.90292096219931295</v>
      </c>
      <c r="AH141" s="896"/>
    </row>
    <row r="142" spans="1:34" ht="19.2" customHeight="1">
      <c r="A142" s="901"/>
      <c r="B142" s="616" t="s">
        <v>241</v>
      </c>
      <c r="C142" s="626"/>
      <c r="D142" s="88" t="s">
        <v>206</v>
      </c>
      <c r="E142" s="334"/>
      <c r="F142" s="90">
        <v>50.67</v>
      </c>
      <c r="G142" s="107">
        <v>811</v>
      </c>
      <c r="H142" s="140">
        <f t="shared" si="92"/>
        <v>41093.370000000003</v>
      </c>
      <c r="I142" s="629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1315.1351351351341</v>
      </c>
      <c r="O142" s="142">
        <f t="shared" si="94"/>
        <v>77.360890302066707</v>
      </c>
      <c r="P142" s="105">
        <f t="shared" si="89"/>
        <v>0</v>
      </c>
      <c r="Q142" s="143">
        <f t="shared" si="90"/>
        <v>-7.3449920508744668</v>
      </c>
      <c r="R142" s="623">
        <f t="shared" si="91"/>
        <v>0.91328828828828756</v>
      </c>
      <c r="S142" s="904"/>
      <c r="T142" s="270">
        <v>0.95277777777777772</v>
      </c>
      <c r="U142" s="332">
        <v>0.97847222222222219</v>
      </c>
      <c r="V142" s="108">
        <v>7</v>
      </c>
      <c r="W142" s="328">
        <f t="shared" si="95"/>
        <v>37.000000000000028</v>
      </c>
      <c r="X142" s="104"/>
      <c r="Y142" s="104"/>
      <c r="Z142" s="105"/>
      <c r="AA142" s="105"/>
      <c r="AB142" s="897"/>
      <c r="AC142" s="897"/>
      <c r="AD142" s="629"/>
      <c r="AE142" s="629"/>
      <c r="AF142" s="97">
        <f t="shared" si="61"/>
        <v>-124.86486486486592</v>
      </c>
      <c r="AG142" s="190">
        <f t="shared" si="62"/>
        <v>0.91328828828828756</v>
      </c>
      <c r="AH142" s="896"/>
    </row>
    <row r="143" spans="1:34" ht="19.2" customHeight="1">
      <c r="A143" s="901"/>
      <c r="B143" s="616">
        <v>0</v>
      </c>
      <c r="C143" s="335"/>
      <c r="D143" s="137"/>
      <c r="E143" s="138"/>
      <c r="F143" s="90"/>
      <c r="G143" s="107"/>
      <c r="H143" s="140"/>
      <c r="I143" s="629"/>
      <c r="J143" s="157"/>
      <c r="K143" s="107"/>
      <c r="L143" s="142"/>
      <c r="M143" s="305"/>
      <c r="N143" s="107"/>
      <c r="O143" s="177"/>
      <c r="P143" s="105"/>
      <c r="Q143" s="143"/>
      <c r="R143" s="623"/>
      <c r="S143" s="904"/>
      <c r="T143" s="270"/>
      <c r="U143" s="332"/>
      <c r="V143" s="108"/>
      <c r="W143" s="328"/>
      <c r="X143" s="104"/>
      <c r="Y143" s="104"/>
      <c r="Z143" s="105"/>
      <c r="AA143" s="105"/>
      <c r="AB143" s="897"/>
      <c r="AC143" s="897"/>
      <c r="AD143" s="629"/>
      <c r="AE143" s="629"/>
      <c r="AF143" s="97">
        <f t="shared" si="61"/>
        <v>0</v>
      </c>
      <c r="AG143" s="190" t="e">
        <f t="shared" si="62"/>
        <v>#DIV/0!</v>
      </c>
      <c r="AH143" s="896"/>
    </row>
    <row r="144" spans="1:34" ht="19.2" customHeight="1">
      <c r="A144" s="901"/>
      <c r="B144" s="616">
        <v>0</v>
      </c>
      <c r="C144" s="626"/>
      <c r="D144" s="88"/>
      <c r="E144" s="334"/>
      <c r="F144" s="90" t="s">
        <v>236</v>
      </c>
      <c r="G144" s="107"/>
      <c r="H144" s="140">
        <f t="shared" si="92"/>
        <v>0</v>
      </c>
      <c r="I144" s="629"/>
      <c r="J144" s="157"/>
      <c r="K144" s="107"/>
      <c r="L144" s="142"/>
      <c r="M144" s="619"/>
      <c r="N144" s="107"/>
      <c r="O144" s="177"/>
      <c r="P144" s="105"/>
      <c r="Q144" s="143"/>
      <c r="R144" s="623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629"/>
      <c r="AE144" s="629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616">
        <v>0</v>
      </c>
      <c r="C145" s="626"/>
      <c r="D145" s="88"/>
      <c r="E145" s="334"/>
      <c r="F145" s="90" t="s">
        <v>236</v>
      </c>
      <c r="G145" s="107"/>
      <c r="H145" s="140"/>
      <c r="I145" s="629"/>
      <c r="J145" s="157"/>
      <c r="K145" s="107"/>
      <c r="L145" s="142"/>
      <c r="M145" s="619"/>
      <c r="N145" s="107"/>
      <c r="O145" s="142"/>
      <c r="P145" s="105"/>
      <c r="Q145" s="143"/>
      <c r="R145" s="623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629"/>
      <c r="AE145" s="629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61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29"/>
      <c r="J146" s="157"/>
      <c r="K146" s="107"/>
      <c r="L146" s="142"/>
      <c r="M146" s="619"/>
      <c r="N146" s="107"/>
      <c r="O146" s="142"/>
      <c r="P146" s="105"/>
      <c r="Q146" s="143"/>
      <c r="R146" s="623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629"/>
      <c r="AE146" s="629"/>
      <c r="AF146" s="105"/>
      <c r="AG146" s="623"/>
      <c r="AH146" s="896"/>
    </row>
    <row r="147" spans="1:34" ht="19.2" customHeight="1">
      <c r="A147" s="902"/>
      <c r="B147" s="337">
        <v>0</v>
      </c>
      <c r="C147" s="160" t="s">
        <v>208</v>
      </c>
      <c r="D147" s="893" t="s">
        <v>351</v>
      </c>
      <c r="E147" s="893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17.5</v>
      </c>
      <c r="N147" s="323">
        <f t="shared" si="96"/>
        <v>1299.140438414021</v>
      </c>
      <c r="O147" s="324">
        <f t="shared" si="96"/>
        <v>74.637707904969403</v>
      </c>
      <c r="P147" s="102">
        <f t="shared" ref="P147:P154" si="97">M147-J147</f>
        <v>0.125</v>
      </c>
      <c r="Q147" s="209">
        <f t="shared" ref="Q147:Q154" si="98">O147-L147</f>
        <v>-11.534352531047105</v>
      </c>
      <c r="R147" s="339">
        <f t="shared" ref="R147:R154" si="99">O147/L147</f>
        <v>0.86614742095424935</v>
      </c>
      <c r="S147" s="905"/>
      <c r="T147" s="270"/>
      <c r="U147" s="270"/>
      <c r="V147" s="108"/>
      <c r="W147" s="61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-186.48456158597901</v>
      </c>
      <c r="AG147" s="340">
        <f t="shared" si="62"/>
        <v>0.87447400145664012</v>
      </c>
      <c r="AH147" s="896"/>
    </row>
    <row r="148" spans="1:34" ht="19.2" customHeight="1">
      <c r="A148" s="908" t="s">
        <v>209</v>
      </c>
      <c r="B148" s="629" t="s">
        <v>238</v>
      </c>
      <c r="C148" s="186"/>
      <c r="D148" s="247" t="s">
        <v>122</v>
      </c>
      <c r="E148" s="89"/>
      <c r="F148" s="205">
        <v>36.92</v>
      </c>
      <c r="G148" s="107">
        <v>2617.6000000000004</v>
      </c>
      <c r="H148" s="140">
        <f t="shared" ref="H148:H172" si="100">F148*G148</f>
        <v>96641.792000000016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1570.5599999999995</v>
      </c>
      <c r="O148" s="95">
        <f t="shared" ref="O148:O154" si="102">N148/M148</f>
        <v>130.87999999999997</v>
      </c>
      <c r="P148" s="97">
        <f t="shared" si="97"/>
        <v>0</v>
      </c>
      <c r="Q148" s="98">
        <f t="shared" si="98"/>
        <v>-35.78666666666669</v>
      </c>
      <c r="R148" s="620">
        <f t="shared" si="99"/>
        <v>0.78527999999999987</v>
      </c>
      <c r="S148" s="909">
        <f>R160</f>
        <v>0.83858993282762073</v>
      </c>
      <c r="T148" s="327">
        <v>0.45833333333333331</v>
      </c>
      <c r="U148" s="232">
        <v>0.52777777777777779</v>
      </c>
      <c r="V148" s="616">
        <v>5</v>
      </c>
      <c r="W148" s="613">
        <f>(U148-T148)*24*60</f>
        <v>100.00000000000004</v>
      </c>
      <c r="X148" s="104"/>
      <c r="Y148" s="104"/>
      <c r="Z148" s="105"/>
      <c r="AA148" s="105"/>
      <c r="AB148" s="897"/>
      <c r="AC148" s="897"/>
      <c r="AD148" s="629"/>
      <c r="AE148" s="629"/>
      <c r="AF148" s="97">
        <f t="shared" si="61"/>
        <v>-429.44000000000051</v>
      </c>
      <c r="AG148" s="190">
        <f t="shared" si="62"/>
        <v>0.78527999999999976</v>
      </c>
      <c r="AH148" s="896">
        <f>AG160</f>
        <v>0.82501797005087718</v>
      </c>
    </row>
    <row r="149" spans="1:34" ht="19.2" customHeight="1">
      <c r="A149" s="908"/>
      <c r="B149" s="629" t="s">
        <v>238</v>
      </c>
      <c r="C149" s="296"/>
      <c r="D149" s="331" t="s">
        <v>142</v>
      </c>
      <c r="E149" s="112"/>
      <c r="F149" s="205">
        <v>26.5</v>
      </c>
      <c r="G149" s="107">
        <v>933.8</v>
      </c>
      <c r="H149" s="140">
        <f t="shared" si="100"/>
        <v>24745.699999999997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1556.3333333333321</v>
      </c>
      <c r="O149" s="95">
        <f t="shared" si="102"/>
        <v>129.69444444444434</v>
      </c>
      <c r="P149" s="97">
        <f t="shared" si="97"/>
        <v>0</v>
      </c>
      <c r="Q149" s="98">
        <f t="shared" si="98"/>
        <v>-36.972222222222314</v>
      </c>
      <c r="R149" s="620">
        <f t="shared" si="99"/>
        <v>0.77816666666666612</v>
      </c>
      <c r="S149" s="910"/>
      <c r="T149" s="327">
        <v>0.53333333333333333</v>
      </c>
      <c r="U149" s="232">
        <v>0.55833333333333335</v>
      </c>
      <c r="V149" s="616">
        <v>8</v>
      </c>
      <c r="W149" s="613">
        <f t="shared" ref="W149:W159" si="103">(U149-T149)*24*60</f>
        <v>36.000000000000028</v>
      </c>
      <c r="X149" s="104"/>
      <c r="Y149" s="104"/>
      <c r="Z149" s="105"/>
      <c r="AA149" s="105"/>
      <c r="AB149" s="897"/>
      <c r="AC149" s="897"/>
      <c r="AD149" s="629"/>
      <c r="AE149" s="629"/>
      <c r="AF149" s="97">
        <f t="shared" si="61"/>
        <v>-443.66666666666788</v>
      </c>
      <c r="AG149" s="190">
        <f t="shared" si="62"/>
        <v>0.77816666666666601</v>
      </c>
      <c r="AH149" s="898"/>
    </row>
    <row r="150" spans="1:34" ht="19.2" customHeight="1">
      <c r="A150" s="908"/>
      <c r="B150" s="629" t="s">
        <v>238</v>
      </c>
      <c r="C150" s="296"/>
      <c r="D150" s="250" t="s">
        <v>210</v>
      </c>
      <c r="E150" s="112"/>
      <c r="F150" s="205">
        <v>55.51</v>
      </c>
      <c r="G150" s="107">
        <v>99</v>
      </c>
      <c r="H150" s="140">
        <f t="shared" si="100"/>
        <v>5495.49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1188.0000000000043</v>
      </c>
      <c r="O150" s="95">
        <f t="shared" si="102"/>
        <v>148.50000000000054</v>
      </c>
      <c r="P150" s="97">
        <f t="shared" si="97"/>
        <v>0</v>
      </c>
      <c r="Q150" s="98">
        <f t="shared" si="98"/>
        <v>-38.99999999999946</v>
      </c>
      <c r="R150" s="620">
        <f t="shared" si="99"/>
        <v>0.79200000000000292</v>
      </c>
      <c r="S150" s="910"/>
      <c r="T150" s="327">
        <v>0.70833333333333337</v>
      </c>
      <c r="U150" s="232">
        <v>0.71180555555555558</v>
      </c>
      <c r="V150" s="616">
        <v>5</v>
      </c>
      <c r="W150" s="613">
        <f t="shared" si="103"/>
        <v>4.9999999999999822</v>
      </c>
      <c r="X150" s="291"/>
      <c r="Y150" s="291"/>
      <c r="Z150" s="292"/>
      <c r="AA150" s="292"/>
      <c r="AB150" s="897"/>
      <c r="AC150" s="897"/>
      <c r="AD150" s="629"/>
      <c r="AE150" s="629"/>
      <c r="AF150" s="97">
        <f t="shared" si="61"/>
        <v>-311.99999999999568</v>
      </c>
      <c r="AG150" s="190">
        <f t="shared" si="62"/>
        <v>0.79200000000000292</v>
      </c>
      <c r="AH150" s="898"/>
    </row>
    <row r="151" spans="1:34" s="293" customFormat="1" ht="19.2" customHeight="1">
      <c r="A151" s="908"/>
      <c r="B151" s="629" t="s">
        <v>240</v>
      </c>
      <c r="C151" s="296"/>
      <c r="D151" s="110" t="s">
        <v>211</v>
      </c>
      <c r="E151" s="112"/>
      <c r="F151" s="205">
        <v>28.57</v>
      </c>
      <c r="G151" s="107">
        <v>1774</v>
      </c>
      <c r="H151" s="140">
        <f t="shared" si="100"/>
        <v>50683.18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1478.3333333333321</v>
      </c>
      <c r="O151" s="95">
        <f t="shared" si="102"/>
        <v>184.79166666666652</v>
      </c>
      <c r="P151" s="97">
        <f t="shared" si="97"/>
        <v>0</v>
      </c>
      <c r="Q151" s="98">
        <f t="shared" si="98"/>
        <v>-2.7083333333334849</v>
      </c>
      <c r="R151" s="620">
        <f t="shared" si="99"/>
        <v>0.98555555555555474</v>
      </c>
      <c r="S151" s="910"/>
      <c r="T151" s="327">
        <v>0.71597222222222223</v>
      </c>
      <c r="U151" s="232">
        <v>0.76597222222222228</v>
      </c>
      <c r="V151" s="616">
        <v>6</v>
      </c>
      <c r="W151" s="613">
        <f t="shared" si="103"/>
        <v>72.000000000000057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-21.666666666667879</v>
      </c>
      <c r="AG151" s="190">
        <f t="shared" si="62"/>
        <v>0.98555555555555474</v>
      </c>
      <c r="AH151" s="898"/>
    </row>
    <row r="152" spans="1:34" s="293" customFormat="1" ht="19.2" customHeight="1">
      <c r="A152" s="908"/>
      <c r="B152" s="629" t="s">
        <v>241</v>
      </c>
      <c r="C152" s="296"/>
      <c r="D152" s="110" t="s">
        <v>214</v>
      </c>
      <c r="E152" s="112"/>
      <c r="F152" s="205">
        <v>51.06</v>
      </c>
      <c r="G152" s="107">
        <v>1523</v>
      </c>
      <c r="H152" s="140">
        <f t="shared" si="100"/>
        <v>77764.38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1305.4285714285702</v>
      </c>
      <c r="O152" s="95">
        <f t="shared" si="102"/>
        <v>81.589285714285637</v>
      </c>
      <c r="P152" s="97">
        <f t="shared" si="97"/>
        <v>0</v>
      </c>
      <c r="Q152" s="98">
        <f t="shared" si="98"/>
        <v>-12.160714285714363</v>
      </c>
      <c r="R152" s="620">
        <f t="shared" si="99"/>
        <v>0.87028571428571344</v>
      </c>
      <c r="S152" s="910"/>
      <c r="T152" s="342">
        <v>0.77083333333333337</v>
      </c>
      <c r="U152" s="270">
        <v>0.81944444444444453</v>
      </c>
      <c r="V152" s="617">
        <v>7</v>
      </c>
      <c r="W152" s="613">
        <f t="shared" si="103"/>
        <v>70.000000000000071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-194.57142857142981</v>
      </c>
      <c r="AG152" s="190">
        <f t="shared" si="62"/>
        <v>0.87028571428571344</v>
      </c>
      <c r="AH152" s="898"/>
    </row>
    <row r="153" spans="1:34" s="293" customFormat="1" ht="19.2" customHeight="1">
      <c r="A153" s="908"/>
      <c r="B153" s="629" t="s">
        <v>241</v>
      </c>
      <c r="C153" s="296"/>
      <c r="D153" s="331" t="s">
        <v>207</v>
      </c>
      <c r="E153" s="112"/>
      <c r="F153" s="205">
        <v>50.49</v>
      </c>
      <c r="G153" s="107">
        <v>1294</v>
      </c>
      <c r="H153" s="140">
        <f t="shared" si="100"/>
        <v>65334.060000000005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1338.6206896551735</v>
      </c>
      <c r="O153" s="95">
        <f t="shared" si="102"/>
        <v>95.615763546798107</v>
      </c>
      <c r="P153" s="97">
        <f t="shared" si="97"/>
        <v>0</v>
      </c>
      <c r="Q153" s="98">
        <f t="shared" si="98"/>
        <v>-7.2413793103447546</v>
      </c>
      <c r="R153" s="620">
        <f t="shared" si="99"/>
        <v>0.92959770114942597</v>
      </c>
      <c r="S153" s="910"/>
      <c r="T153" s="342">
        <v>0.82430555555555562</v>
      </c>
      <c r="U153" s="270">
        <v>0.86458333333333337</v>
      </c>
      <c r="V153" s="617">
        <v>7</v>
      </c>
      <c r="W153" s="613">
        <f t="shared" si="103"/>
        <v>57.999999999999957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-101.37931034482654</v>
      </c>
      <c r="AG153" s="190">
        <f t="shared" si="62"/>
        <v>0.92959770114942597</v>
      </c>
      <c r="AH153" s="898"/>
    </row>
    <row r="154" spans="1:34" s="293" customFormat="1" ht="19.2" customHeight="1">
      <c r="A154" s="908"/>
      <c r="B154" s="629" t="s">
        <v>241</v>
      </c>
      <c r="C154" s="296"/>
      <c r="D154" s="331" t="s">
        <v>212</v>
      </c>
      <c r="E154" s="112"/>
      <c r="F154" s="205">
        <v>54.5</v>
      </c>
      <c r="G154" s="107">
        <v>555</v>
      </c>
      <c r="H154" s="140">
        <f t="shared" si="100"/>
        <v>30247.5</v>
      </c>
      <c r="I154" s="341"/>
      <c r="J154" s="157">
        <v>21</v>
      </c>
      <c r="K154" s="107">
        <v>1440</v>
      </c>
      <c r="L154" s="142">
        <v>68.571428571428569</v>
      </c>
      <c r="M154" s="157">
        <v>21</v>
      </c>
      <c r="N154" s="91">
        <f t="shared" si="101"/>
        <v>951.42857142857054</v>
      </c>
      <c r="O154" s="95">
        <f t="shared" si="102"/>
        <v>45.306122448979551</v>
      </c>
      <c r="P154" s="97">
        <f t="shared" si="97"/>
        <v>0</v>
      </c>
      <c r="Q154" s="98">
        <f t="shared" si="98"/>
        <v>-23.265306122449019</v>
      </c>
      <c r="R154" s="620">
        <f t="shared" si="99"/>
        <v>0.66071428571428514</v>
      </c>
      <c r="S154" s="910"/>
      <c r="T154" s="342">
        <v>0.86944444444444446</v>
      </c>
      <c r="U154" s="270">
        <v>0.89375000000000004</v>
      </c>
      <c r="V154" s="617">
        <v>7</v>
      </c>
      <c r="W154" s="613">
        <f t="shared" si="103"/>
        <v>35.000000000000036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-488.57142857142946</v>
      </c>
      <c r="AG154" s="190">
        <f t="shared" si="62"/>
        <v>0.66071428571428514</v>
      </c>
      <c r="AH154" s="898"/>
    </row>
    <row r="155" spans="1:34" s="293" customFormat="1" ht="19.2" customHeight="1">
      <c r="A155" s="908"/>
      <c r="B155" s="629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20"/>
      <c r="S155" s="910"/>
      <c r="T155" s="342"/>
      <c r="U155" s="270"/>
      <c r="V155" s="617"/>
      <c r="W155" s="613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20"/>
      <c r="S156" s="910"/>
      <c r="T156" s="342"/>
      <c r="U156" s="270"/>
      <c r="V156" s="617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617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617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19"/>
      <c r="N159" s="253"/>
      <c r="O159" s="300"/>
      <c r="P159" s="346"/>
      <c r="Q159" s="128"/>
      <c r="R159" s="200"/>
      <c r="S159" s="910"/>
      <c r="T159" s="342"/>
      <c r="U159" s="270"/>
      <c r="V159" s="617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215</v>
      </c>
      <c r="D160" s="906" t="s">
        <v>351</v>
      </c>
      <c r="E160" s="907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13</v>
      </c>
      <c r="N160" s="350">
        <f t="shared" si="104"/>
        <v>1341.2434998827118</v>
      </c>
      <c r="O160" s="351">
        <f t="shared" si="104"/>
        <v>116.62532611731068</v>
      </c>
      <c r="P160" s="127">
        <f t="shared" ref="P160:P166" si="105">M160-J160</f>
        <v>0</v>
      </c>
      <c r="Q160" s="128">
        <f t="shared" ref="Q160:Q166" si="106">O160-L160</f>
        <v>-22.447803134389986</v>
      </c>
      <c r="R160" s="352">
        <f>O160/L160</f>
        <v>0.83858993282762073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-284.47078583157395</v>
      </c>
      <c r="AG160" s="200">
        <f t="shared" si="62"/>
        <v>0.82501797005087718</v>
      </c>
      <c r="AH160" s="898"/>
    </row>
    <row r="161" spans="1:36" ht="19.2" customHeight="1">
      <c r="A161" s="895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2145.65</v>
      </c>
      <c r="H161" s="140">
        <f t="shared" ref="H161:H170" si="107">F161*G161</f>
        <v>64648.434500000003</v>
      </c>
      <c r="I161" s="62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1091.0084745762711</v>
      </c>
      <c r="O161" s="142">
        <f t="shared" ref="O161:O166" si="109">N161/M161</f>
        <v>60.611581920903944</v>
      </c>
      <c r="P161" s="105">
        <f t="shared" si="105"/>
        <v>0</v>
      </c>
      <c r="Q161" s="143">
        <f t="shared" si="106"/>
        <v>-6.055084745762727</v>
      </c>
      <c r="R161" s="623">
        <f t="shared" ref="R161:R166" si="110">O161/L161</f>
        <v>0.90917372881355907</v>
      </c>
      <c r="S161" s="896">
        <f>R173</f>
        <v>0.92313641427639392</v>
      </c>
      <c r="T161" s="101">
        <v>0.16666666666666666</v>
      </c>
      <c r="U161" s="101">
        <v>0.24861111111111112</v>
      </c>
      <c r="V161" s="629">
        <v>5</v>
      </c>
      <c r="W161" s="146">
        <f t="shared" ref="W161:W172" si="111">(U161-T161)*24*60</f>
        <v>118.00000000000001</v>
      </c>
      <c r="X161" s="154"/>
      <c r="Y161" s="154"/>
      <c r="Z161" s="105"/>
      <c r="AA161" s="105"/>
      <c r="AB161" s="897"/>
      <c r="AC161" s="897"/>
      <c r="AD161" s="629"/>
      <c r="AE161" s="629"/>
      <c r="AF161" s="105">
        <f t="shared" si="61"/>
        <v>-108.99152542372894</v>
      </c>
      <c r="AG161" s="623">
        <f t="shared" si="62"/>
        <v>0.90917372881355918</v>
      </c>
      <c r="AH161" s="896">
        <f>AG173</f>
        <v>0.92566776210824686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4046</v>
      </c>
      <c r="H162" s="140">
        <f t="shared" si="107"/>
        <v>138494.57999999999</v>
      </c>
      <c r="I162" s="62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2187.0270270270271</v>
      </c>
      <c r="O162" s="142">
        <f t="shared" si="109"/>
        <v>168.23284823284823</v>
      </c>
      <c r="P162" s="105">
        <f t="shared" si="105"/>
        <v>0</v>
      </c>
      <c r="Q162" s="143">
        <f t="shared" si="106"/>
        <v>-4.8440748440748393</v>
      </c>
      <c r="R162" s="623">
        <f t="shared" si="110"/>
        <v>0.97201201201201204</v>
      </c>
      <c r="S162" s="896"/>
      <c r="T162" s="101">
        <v>0.2638888888888889</v>
      </c>
      <c r="U162" s="101">
        <v>0.34097222222222223</v>
      </c>
      <c r="V162" s="629">
        <v>22</v>
      </c>
      <c r="W162" s="146">
        <f t="shared" si="111"/>
        <v>111</v>
      </c>
      <c r="X162" s="154">
        <v>0.25277777777777777</v>
      </c>
      <c r="Y162" s="154">
        <v>0.26250000000000001</v>
      </c>
      <c r="Z162" s="105"/>
      <c r="AA162" s="105"/>
      <c r="AB162" s="897"/>
      <c r="AC162" s="897"/>
      <c r="AD162" s="629"/>
      <c r="AE162" s="629"/>
      <c r="AF162" s="105">
        <f t="shared" si="61"/>
        <v>-62.972972972972912</v>
      </c>
      <c r="AG162" s="623">
        <f t="shared" si="62"/>
        <v>0.97201201201201204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2924.4</v>
      </c>
      <c r="H163" s="140">
        <f t="shared" si="107"/>
        <v>100102.212</v>
      </c>
      <c r="I163" s="62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2166.2222222222217</v>
      </c>
      <c r="O163" s="142">
        <f t="shared" si="109"/>
        <v>196.92929292929287</v>
      </c>
      <c r="P163" s="105">
        <f t="shared" si="105"/>
        <v>0</v>
      </c>
      <c r="Q163" s="143">
        <f t="shared" si="106"/>
        <v>-7.6161616161616621</v>
      </c>
      <c r="R163" s="623">
        <f t="shared" si="110"/>
        <v>0.96276543209876519</v>
      </c>
      <c r="S163" s="896"/>
      <c r="T163" s="101">
        <v>0.34583333333333333</v>
      </c>
      <c r="U163" s="101">
        <v>0.40208333333333335</v>
      </c>
      <c r="V163" s="629">
        <v>7</v>
      </c>
      <c r="W163" s="146">
        <f t="shared" si="111"/>
        <v>81.000000000000028</v>
      </c>
      <c r="X163" s="154"/>
      <c r="Y163" s="154"/>
      <c r="Z163" s="105"/>
      <c r="AA163" s="105"/>
      <c r="AB163" s="897"/>
      <c r="AC163" s="897"/>
      <c r="AD163" s="629">
        <v>1</v>
      </c>
      <c r="AE163" s="629"/>
      <c r="AF163" s="105">
        <f t="shared" si="61"/>
        <v>-83.777777777778283</v>
      </c>
      <c r="AG163" s="623">
        <f t="shared" si="62"/>
        <v>0.96276543209876519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4996.8</v>
      </c>
      <c r="H164" s="140">
        <f t="shared" si="107"/>
        <v>181933.48799999998</v>
      </c>
      <c r="I164" s="62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2437.4634146341455</v>
      </c>
      <c r="O164" s="142">
        <f t="shared" si="109"/>
        <v>243.74634146341455</v>
      </c>
      <c r="P164" s="105">
        <f t="shared" si="105"/>
        <v>0</v>
      </c>
      <c r="Q164" s="143">
        <f t="shared" si="106"/>
        <v>-33.153658536585425</v>
      </c>
      <c r="R164" s="623">
        <f t="shared" si="110"/>
        <v>0.88026847765769078</v>
      </c>
      <c r="S164" s="896"/>
      <c r="T164" s="101">
        <v>0.40694444444444444</v>
      </c>
      <c r="U164" s="101">
        <v>0.49236111111111114</v>
      </c>
      <c r="V164" s="629">
        <v>7</v>
      </c>
      <c r="W164" s="146">
        <f t="shared" si="111"/>
        <v>123.00000000000004</v>
      </c>
      <c r="X164" s="154"/>
      <c r="Y164" s="154"/>
      <c r="Z164" s="105"/>
      <c r="AA164" s="105"/>
      <c r="AB164" s="897"/>
      <c r="AC164" s="897"/>
      <c r="AD164" s="629"/>
      <c r="AE164" s="629">
        <v>1</v>
      </c>
      <c r="AF164" s="105">
        <f>N164-K164</f>
        <v>-331.53658536585453</v>
      </c>
      <c r="AG164" s="623">
        <f>N164/K164</f>
        <v>0.88026847765769067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3331.2000000000003</v>
      </c>
      <c r="H165" s="140">
        <f t="shared" si="107"/>
        <v>121288.992</v>
      </c>
      <c r="I165" s="629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2437.4634146341455</v>
      </c>
      <c r="O165" s="142">
        <f t="shared" si="109"/>
        <v>243.74634146341455</v>
      </c>
      <c r="P165" s="105">
        <f t="shared" si="105"/>
        <v>0</v>
      </c>
      <c r="Q165" s="143">
        <f t="shared" si="106"/>
        <v>-33.153658536585425</v>
      </c>
      <c r="R165" s="623">
        <f t="shared" si="110"/>
        <v>0.88026847765769078</v>
      </c>
      <c r="S165" s="896"/>
      <c r="T165" s="101">
        <v>0.53263888888888888</v>
      </c>
      <c r="U165" s="101">
        <v>0.58958333333333335</v>
      </c>
      <c r="V165" s="629">
        <v>5</v>
      </c>
      <c r="W165" s="146">
        <f t="shared" si="111"/>
        <v>82.000000000000028</v>
      </c>
      <c r="X165" s="154"/>
      <c r="Y165" s="154"/>
      <c r="Z165" s="105"/>
      <c r="AA165" s="105"/>
      <c r="AB165" s="897"/>
      <c r="AC165" s="897"/>
      <c r="AD165" s="629"/>
      <c r="AE165" s="629"/>
      <c r="AF165" s="105">
        <f>N165-K165</f>
        <v>-331.53658536585453</v>
      </c>
      <c r="AG165" s="623">
        <f>N165/K165</f>
        <v>0.88026847765769067</v>
      </c>
      <c r="AH165" s="896"/>
    </row>
    <row r="166" spans="1:36" ht="19.2" customHeight="1">
      <c r="A166" s="895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1949.6000000000001</v>
      </c>
      <c r="H166" s="140">
        <f t="shared" si="107"/>
        <v>66734.808000000005</v>
      </c>
      <c r="I166" s="629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2166.2222222222235</v>
      </c>
      <c r="O166" s="142">
        <f t="shared" si="109"/>
        <v>196.92929292929304</v>
      </c>
      <c r="P166" s="105">
        <f t="shared" si="105"/>
        <v>0</v>
      </c>
      <c r="Q166" s="143">
        <f t="shared" si="106"/>
        <v>-7.6161616161614916</v>
      </c>
      <c r="R166" s="623">
        <f t="shared" si="110"/>
        <v>0.96276543209876608</v>
      </c>
      <c r="S166" s="896"/>
      <c r="T166" s="101">
        <v>0.59444444444444444</v>
      </c>
      <c r="U166" s="101">
        <v>0.63194444444444442</v>
      </c>
      <c r="V166" s="629">
        <v>7</v>
      </c>
      <c r="W166" s="146">
        <f t="shared" si="111"/>
        <v>53.999999999999972</v>
      </c>
      <c r="X166" s="154"/>
      <c r="Y166" s="154"/>
      <c r="Z166" s="105"/>
      <c r="AA166" s="105"/>
      <c r="AB166" s="897"/>
      <c r="AC166" s="897"/>
      <c r="AD166" s="629"/>
      <c r="AE166" s="629"/>
      <c r="AF166" s="105">
        <f>N166-K166</f>
        <v>-83.777777777776464</v>
      </c>
      <c r="AG166" s="623">
        <f>N166/K166</f>
        <v>0.96276543209876597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629"/>
      <c r="J167" s="157"/>
      <c r="K167" s="107"/>
      <c r="L167" s="142"/>
      <c r="M167" s="157"/>
      <c r="N167" s="107"/>
      <c r="O167" s="142"/>
      <c r="P167" s="105"/>
      <c r="Q167" s="143"/>
      <c r="R167" s="623"/>
      <c r="S167" s="896"/>
      <c r="T167" s="101"/>
      <c r="U167" s="101"/>
      <c r="V167" s="629"/>
      <c r="W167" s="146">
        <f t="shared" si="111"/>
        <v>0</v>
      </c>
      <c r="X167" s="154"/>
      <c r="Y167" s="154"/>
      <c r="Z167" s="105"/>
      <c r="AA167" s="105"/>
      <c r="AB167" s="897"/>
      <c r="AC167" s="897"/>
      <c r="AD167" s="629"/>
      <c r="AE167" s="629"/>
      <c r="AF167" s="105">
        <f t="shared" si="61"/>
        <v>0</v>
      </c>
      <c r="AG167" s="623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29"/>
      <c r="J168" s="157"/>
      <c r="K168" s="107"/>
      <c r="L168" s="142"/>
      <c r="M168" s="157"/>
      <c r="N168" s="107"/>
      <c r="O168" s="142"/>
      <c r="P168" s="105"/>
      <c r="Q168" s="143"/>
      <c r="R168" s="623"/>
      <c r="S168" s="896"/>
      <c r="T168" s="101"/>
      <c r="U168" s="101"/>
      <c r="V168" s="629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629"/>
      <c r="AE168" s="629"/>
      <c r="AF168" s="105">
        <f t="shared" si="61"/>
        <v>0</v>
      </c>
      <c r="AG168" s="623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29"/>
      <c r="J169" s="157"/>
      <c r="K169" s="107"/>
      <c r="L169" s="142"/>
      <c r="M169" s="157"/>
      <c r="N169" s="107"/>
      <c r="O169" s="142"/>
      <c r="P169" s="105"/>
      <c r="Q169" s="143"/>
      <c r="R169" s="623"/>
      <c r="S169" s="896"/>
      <c r="T169" s="101"/>
      <c r="U169" s="101"/>
      <c r="V169" s="629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629"/>
      <c r="AE169" s="629"/>
      <c r="AF169" s="105">
        <f t="shared" si="61"/>
        <v>0</v>
      </c>
      <c r="AG169" s="623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29"/>
      <c r="J170" s="157"/>
      <c r="K170" s="107"/>
      <c r="L170" s="142"/>
      <c r="M170" s="157"/>
      <c r="N170" s="107"/>
      <c r="O170" s="142"/>
      <c r="P170" s="105"/>
      <c r="Q170" s="143"/>
      <c r="R170" s="623"/>
      <c r="S170" s="896"/>
      <c r="T170" s="101"/>
      <c r="U170" s="101"/>
      <c r="V170" s="629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629"/>
      <c r="AE170" s="629"/>
      <c r="AF170" s="105">
        <f t="shared" si="61"/>
        <v>0</v>
      </c>
      <c r="AG170" s="623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29"/>
      <c r="J171" s="157"/>
      <c r="K171" s="107"/>
      <c r="L171" s="142"/>
      <c r="M171" s="157"/>
      <c r="N171" s="107"/>
      <c r="O171" s="142"/>
      <c r="P171" s="105"/>
      <c r="Q171" s="143"/>
      <c r="R171" s="623"/>
      <c r="S171" s="896"/>
      <c r="T171" s="101"/>
      <c r="U171" s="101"/>
      <c r="V171" s="629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629"/>
      <c r="AE171" s="629"/>
      <c r="AF171" s="105"/>
      <c r="AG171" s="623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29"/>
      <c r="J172" s="157"/>
      <c r="K172" s="107"/>
      <c r="L172" s="142"/>
      <c r="M172" s="157"/>
      <c r="N172" s="107"/>
      <c r="O172" s="142"/>
      <c r="P172" s="105"/>
      <c r="Q172" s="143"/>
      <c r="R172" s="623"/>
      <c r="S172" s="896"/>
      <c r="T172" s="101"/>
      <c r="U172" s="101"/>
      <c r="V172" s="629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629"/>
      <c r="AE172" s="629"/>
      <c r="AF172" s="105"/>
      <c r="AG172" s="623"/>
      <c r="AH172" s="896"/>
    </row>
    <row r="173" spans="1:36" ht="19.2" customHeight="1">
      <c r="A173" s="895"/>
      <c r="B173" s="186">
        <v>0</v>
      </c>
      <c r="C173" s="160" t="s">
        <v>221</v>
      </c>
      <c r="D173" s="893" t="s">
        <v>351</v>
      </c>
      <c r="E173" s="893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2080.9011292193391</v>
      </c>
      <c r="O173" s="164">
        <f t="shared" si="112"/>
        <v>185.0326164898612</v>
      </c>
      <c r="P173" s="105">
        <f>M173-J173</f>
        <v>0</v>
      </c>
      <c r="Q173" s="143">
        <f>O173-L173</f>
        <v>-15.406466649221926</v>
      </c>
      <c r="R173" s="165">
        <f>O173/L173</f>
        <v>0.92313641427639392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1</v>
      </c>
      <c r="AF173" s="105">
        <f t="shared" si="61"/>
        <v>-167.09887078066095</v>
      </c>
      <c r="AG173" s="623">
        <f t="shared" si="62"/>
        <v>0.92566776210824686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30" sqref="J30: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1044</v>
      </c>
      <c r="E3" s="829"/>
      <c r="F3" s="818" t="s">
        <v>2</v>
      </c>
      <c r="G3" s="779"/>
      <c r="H3" s="830">
        <v>316798</v>
      </c>
      <c r="I3" s="831"/>
      <c r="J3" s="818" t="s">
        <v>3</v>
      </c>
      <c r="K3" s="779"/>
      <c r="L3" s="823">
        <v>9935869.3812279981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400.3589898413033</v>
      </c>
      <c r="G6" s="820"/>
      <c r="H6" s="798">
        <f>AVERAGE(D13:P13,Q13)</f>
        <v>138.59581325223067</v>
      </c>
      <c r="I6" s="799"/>
      <c r="J6" s="798">
        <f>AVERAGE(D30:E30,G30:H30)</f>
        <v>711.25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11</v>
      </c>
      <c r="Q6" s="787">
        <v>7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400.06050482060834</v>
      </c>
      <c r="G7" s="791"/>
      <c r="H7" s="792">
        <f>AVERAGE(D14:P14,Q14)</f>
        <v>124.11620163970171</v>
      </c>
      <c r="I7" s="793"/>
      <c r="J7" s="792">
        <f>AVERAGE(D31:E31,G31:H31)</f>
        <v>700.20744518066988</v>
      </c>
      <c r="K7" s="793"/>
      <c r="L7" s="794">
        <f>AVERAGE(J31:M31)</f>
        <v>1065.7186255937199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0.92651591807600109</v>
      </c>
      <c r="G8" s="797"/>
      <c r="H8" s="796">
        <f>AVERAGE(D15:O15,P15:Q15)</f>
        <v>0.88872300797054093</v>
      </c>
      <c r="I8" s="797"/>
      <c r="J8" s="796">
        <f>AVERAGE(D32:E32,G32:H32)</f>
        <v>0.94971261030704901</v>
      </c>
      <c r="K8" s="797"/>
      <c r="L8" s="796">
        <f>AVERAGE(J32:M32)</f>
        <v>1.0355944112140629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142.39875587661967</v>
      </c>
      <c r="E13" s="18">
        <v>110.59640522875819</v>
      </c>
      <c r="F13" s="18">
        <v>142.4683200786142</v>
      </c>
      <c r="G13" s="18">
        <v>301.94047619047615</v>
      </c>
      <c r="H13" s="18">
        <v>228.57142857142858</v>
      </c>
      <c r="I13" s="18">
        <v>96.503132832080183</v>
      </c>
      <c r="J13" s="18">
        <v>89.551083591331277</v>
      </c>
      <c r="K13" s="18">
        <v>70.956181302930531</v>
      </c>
      <c r="L13" s="18">
        <v>112.55249958374959</v>
      </c>
      <c r="M13" s="18">
        <v>78.90983410908224</v>
      </c>
      <c r="N13" s="18">
        <v>86.023341646600159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771"/>
      <c r="C14" s="13" t="s">
        <v>60</v>
      </c>
      <c r="D14" s="18">
        <v>125.45711714454845</v>
      </c>
      <c r="E14" s="18">
        <v>97.072620019476943</v>
      </c>
      <c r="F14" s="18">
        <v>120.25484289084606</v>
      </c>
      <c r="G14" s="18">
        <v>272.62706053156296</v>
      </c>
      <c r="H14" s="18">
        <v>219.80329856400832</v>
      </c>
      <c r="I14" s="18">
        <v>83.360463471624939</v>
      </c>
      <c r="J14" s="18">
        <v>81.123440111799155</v>
      </c>
      <c r="K14" s="18">
        <v>60.844840226301613</v>
      </c>
      <c r="L14" s="18">
        <v>103.71843544586447</v>
      </c>
      <c r="M14" s="18">
        <v>71.183133504416247</v>
      </c>
      <c r="N14" s="18">
        <v>75.2223886315101</v>
      </c>
      <c r="O14" s="18">
        <v>107.23315300468622</v>
      </c>
      <c r="P14" s="18">
        <v>181.33246297561192</v>
      </c>
      <c r="Q14" s="8">
        <v>138.39356643356649</v>
      </c>
    </row>
    <row r="15" spans="2:17" ht="39.9" customHeight="1">
      <c r="B15" s="772"/>
      <c r="C15" s="28" t="s">
        <v>61</v>
      </c>
      <c r="D15" s="9">
        <f t="shared" ref="D15:Q15" si="0">D14/D13</f>
        <v>0.88102677844495936</v>
      </c>
      <c r="E15" s="9">
        <f t="shared" si="0"/>
        <v>0.87771948662066746</v>
      </c>
      <c r="F15" s="9">
        <f t="shared" si="0"/>
        <v>0.84408128645364311</v>
      </c>
      <c r="G15" s="9">
        <f t="shared" si="0"/>
        <v>0.90291657472110132</v>
      </c>
      <c r="H15" s="9">
        <f t="shared" si="0"/>
        <v>0.96163943121753637</v>
      </c>
      <c r="I15" s="9">
        <f t="shared" si="0"/>
        <v>0.86381095644507122</v>
      </c>
      <c r="J15" s="9">
        <f t="shared" si="0"/>
        <v>0.90589010047056606</v>
      </c>
      <c r="K15" s="9">
        <f t="shared" si="0"/>
        <v>0.85749879868166867</v>
      </c>
      <c r="L15" s="9">
        <f t="shared" si="0"/>
        <v>0.92151161306451701</v>
      </c>
      <c r="M15" s="9">
        <f t="shared" si="0"/>
        <v>0.90208190535561295</v>
      </c>
      <c r="N15" s="9">
        <f t="shared" si="0"/>
        <v>0.87444160144972771</v>
      </c>
      <c r="O15" s="9">
        <f t="shared" si="0"/>
        <v>0.80421010542794069</v>
      </c>
      <c r="P15" s="30">
        <f t="shared" si="0"/>
        <v>0.92266969701078194</v>
      </c>
      <c r="Q15" s="10">
        <f t="shared" si="0"/>
        <v>0.92262377622377656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0.39583333333333331</v>
      </c>
    </row>
    <row r="17" spans="2:23" ht="22.8" customHeight="1">
      <c r="B17" s="774"/>
      <c r="C17" s="28" t="s">
        <v>36</v>
      </c>
      <c r="D17" s="11">
        <v>0.72777777777777775</v>
      </c>
      <c r="E17" s="11">
        <v>0.62013888888888868</v>
      </c>
      <c r="F17" s="11">
        <v>0.65069444444444424</v>
      </c>
      <c r="G17" s="11">
        <v>0.65972222222222221</v>
      </c>
      <c r="H17" s="11">
        <v>0.69930555555555562</v>
      </c>
      <c r="I17" s="11">
        <v>0.74236111111111103</v>
      </c>
      <c r="J17" s="11">
        <v>0.75902777777777775</v>
      </c>
      <c r="K17" s="11">
        <v>0.79513888888888873</v>
      </c>
      <c r="L17" s="11">
        <v>0.97569444444444431</v>
      </c>
      <c r="M17" s="11">
        <v>0.9756944444444442</v>
      </c>
      <c r="N17" s="11">
        <v>1.0027777777777775</v>
      </c>
      <c r="O17" s="21">
        <v>0.91736111111111107</v>
      </c>
      <c r="P17" s="11">
        <v>0.6465277777777777</v>
      </c>
      <c r="Q17" s="31">
        <v>0.60416666666666663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1</v>
      </c>
      <c r="L20" s="33">
        <v>2</v>
      </c>
      <c r="M20" s="33">
        <v>1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>
        <v>1</v>
      </c>
      <c r="I21" s="33">
        <v>1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2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18</v>
      </c>
      <c r="E22" s="35">
        <v>16.2</v>
      </c>
      <c r="F22" s="35">
        <v>13.875</v>
      </c>
      <c r="G22" s="35">
        <v>6.125</v>
      </c>
      <c r="H22" s="35">
        <v>6.6</v>
      </c>
      <c r="I22" s="35">
        <v>17</v>
      </c>
      <c r="J22" s="35">
        <v>16.5</v>
      </c>
      <c r="K22" s="35">
        <v>19.444444444444443</v>
      </c>
      <c r="L22" s="35">
        <v>15</v>
      </c>
      <c r="M22" s="35">
        <v>19</v>
      </c>
      <c r="N22" s="35">
        <v>17.444444444444443</v>
      </c>
      <c r="O22" s="35">
        <v>13.75</v>
      </c>
      <c r="P22" s="35">
        <v>12.285714285714286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175.69640211640214</v>
      </c>
      <c r="E31" s="7">
        <v>825.81410825199646</v>
      </c>
      <c r="F31" s="7">
        <v>761.69276841171268</v>
      </c>
      <c r="G31" s="7">
        <v>784.33522660325468</v>
      </c>
      <c r="H31" s="44">
        <v>1014.984043751026</v>
      </c>
      <c r="I31" s="43">
        <v>0</v>
      </c>
      <c r="J31" s="7">
        <v>744.9444444444448</v>
      </c>
      <c r="K31" s="7">
        <v>845.25666666666712</v>
      </c>
      <c r="L31" s="7">
        <v>870.96187565446758</v>
      </c>
      <c r="M31" s="44">
        <v>1801.7115156093002</v>
      </c>
      <c r="N31" s="27"/>
      <c r="O31" s="27"/>
      <c r="P31" s="27"/>
      <c r="Q31" s="27"/>
    </row>
    <row r="32" spans="2:23" ht="39.9" customHeight="1">
      <c r="B32" s="772"/>
      <c r="C32" s="631" t="s">
        <v>61</v>
      </c>
      <c r="D32" s="45">
        <f t="shared" ref="D32:M32" si="1">D31/D30</f>
        <v>0.79862000962000967</v>
      </c>
      <c r="E32" s="9">
        <f t="shared" si="1"/>
        <v>1.0009867978812079</v>
      </c>
      <c r="F32" s="9">
        <f t="shared" si="1"/>
        <v>0.92326396171116687</v>
      </c>
      <c r="G32" s="9">
        <f t="shared" si="1"/>
        <v>0.87148358511472745</v>
      </c>
      <c r="H32" s="9">
        <f t="shared" si="1"/>
        <v>1.127760048612251</v>
      </c>
      <c r="I32" s="43">
        <f t="shared" si="1"/>
        <v>0</v>
      </c>
      <c r="J32" s="9">
        <f t="shared" si="1"/>
        <v>0.7900925925925929</v>
      </c>
      <c r="K32" s="9">
        <f t="shared" si="1"/>
        <v>0.89648434343434391</v>
      </c>
      <c r="L32" s="9">
        <f t="shared" si="1"/>
        <v>0.87096187565446759</v>
      </c>
      <c r="M32" s="10">
        <f t="shared" si="1"/>
        <v>1.5848388331748473</v>
      </c>
      <c r="N32" s="27"/>
      <c r="O32" s="27"/>
      <c r="P32" s="27"/>
      <c r="Q32" s="27"/>
    </row>
    <row r="33" spans="2:17" ht="28.8" customHeight="1">
      <c r="B33" s="773" t="s">
        <v>62</v>
      </c>
      <c r="C33" s="631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3099.1304347826144</v>
      </c>
      <c r="H33" s="31">
        <v>0.17708333333333334</v>
      </c>
      <c r="I33" s="46">
        <v>0</v>
      </c>
      <c r="J33" s="11">
        <v>0.72222222222222221</v>
      </c>
      <c r="K33" s="11">
        <v>0.72361111111111109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774"/>
      <c r="C34" s="631" t="s">
        <v>36</v>
      </c>
      <c r="D34" s="46">
        <v>0.35416666666666669</v>
      </c>
      <c r="E34" s="11">
        <v>0.43333333333333335</v>
      </c>
      <c r="F34" s="11">
        <v>0.33333333333333331</v>
      </c>
      <c r="G34" s="11">
        <v>792.50000000000171</v>
      </c>
      <c r="H34" s="31">
        <v>0.52361111111111114</v>
      </c>
      <c r="I34" s="22">
        <v>0</v>
      </c>
      <c r="J34" s="11">
        <v>0.80694444444444446</v>
      </c>
      <c r="K34" s="11">
        <v>0.95138888888888884</v>
      </c>
      <c r="L34" s="11">
        <v>46281.055555555555</v>
      </c>
      <c r="M34" s="12">
        <v>46281.118055555555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38" sqref="G3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124724</v>
      </c>
      <c r="F1" s="365" t="s">
        <v>3</v>
      </c>
      <c r="G1" s="366">
        <f>SUM(H5:H124)</f>
        <v>2342707.3425974022</v>
      </c>
      <c r="H1" s="367" t="s">
        <v>1047</v>
      </c>
      <c r="I1" s="368">
        <f>+J16+J64+J24+J38+J51+J81+J100+J91+J57+J124+J111</f>
        <v>50.6</v>
      </c>
      <c r="J1" s="873" t="s">
        <v>1048</v>
      </c>
      <c r="K1" s="874"/>
      <c r="L1" s="875"/>
      <c r="M1" s="873" t="s">
        <v>971</v>
      </c>
      <c r="N1" s="874"/>
      <c r="O1" s="874"/>
      <c r="P1" s="874"/>
      <c r="Q1" s="874"/>
      <c r="R1" s="875"/>
    </row>
    <row r="2" spans="1:18" ht="26.25" customHeight="1" thickBot="1">
      <c r="A2" s="879" t="s">
        <v>1049</v>
      </c>
      <c r="B2" s="880"/>
      <c r="C2" s="370"/>
      <c r="D2" s="635" t="s">
        <v>978</v>
      </c>
      <c r="E2" s="372">
        <f>AVERAGE(L16,L24,L38,L51,L100,L111,L91)</f>
        <v>623.25140456846543</v>
      </c>
      <c r="F2" s="373" t="s">
        <v>91</v>
      </c>
      <c r="G2" s="374">
        <f>G1/E1</f>
        <v>18.783131896005596</v>
      </c>
      <c r="H2" s="375" t="s">
        <v>1050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979</v>
      </c>
      <c r="B3" s="883" t="s">
        <v>1051</v>
      </c>
      <c r="C3" s="637"/>
      <c r="D3" s="884" t="s">
        <v>980</v>
      </c>
      <c r="E3" s="884"/>
      <c r="F3" s="885" t="s">
        <v>96</v>
      </c>
      <c r="G3" s="886" t="s">
        <v>1052</v>
      </c>
      <c r="H3" s="887" t="s">
        <v>1053</v>
      </c>
      <c r="I3" s="888" t="s">
        <v>981</v>
      </c>
      <c r="J3" s="861" t="s">
        <v>983</v>
      </c>
      <c r="K3" s="863" t="s">
        <v>982</v>
      </c>
      <c r="L3" s="865" t="s">
        <v>978</v>
      </c>
      <c r="M3" s="890" t="s">
        <v>106</v>
      </c>
      <c r="N3" s="890"/>
      <c r="O3" s="861" t="s">
        <v>251</v>
      </c>
      <c r="P3" s="891" t="s">
        <v>1033</v>
      </c>
      <c r="Q3" s="861" t="s">
        <v>1034</v>
      </c>
      <c r="R3" s="861"/>
    </row>
    <row r="4" spans="1:18" ht="15.75" customHeight="1">
      <c r="A4" s="882"/>
      <c r="B4" s="883"/>
      <c r="C4" s="637"/>
      <c r="D4" s="884"/>
      <c r="E4" s="884"/>
      <c r="F4" s="885"/>
      <c r="G4" s="886"/>
      <c r="H4" s="887"/>
      <c r="I4" s="889"/>
      <c r="J4" s="862"/>
      <c r="K4" s="864"/>
      <c r="L4" s="866"/>
      <c r="M4" s="634" t="s">
        <v>113</v>
      </c>
      <c r="N4" s="634" t="s">
        <v>114</v>
      </c>
      <c r="O4" s="862"/>
      <c r="P4" s="892"/>
      <c r="Q4" s="380" t="s">
        <v>1038</v>
      </c>
      <c r="R4" s="380" t="s">
        <v>1054</v>
      </c>
    </row>
    <row r="5" spans="1:18">
      <c r="A5" s="867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1287</v>
      </c>
      <c r="H5" s="385">
        <f>F5*G5</f>
        <v>32998.68</v>
      </c>
      <c r="I5" s="639"/>
      <c r="J5" s="387">
        <v>10</v>
      </c>
      <c r="K5" s="388">
        <f t="shared" ref="K5:K8" si="0">G5/P5*60</f>
        <v>1544.399999999998</v>
      </c>
      <c r="L5" s="389">
        <f t="shared" ref="L5:L8" si="1">K5/J5</f>
        <v>154.4399999999998</v>
      </c>
      <c r="M5" s="390">
        <v>0.39583333333333331</v>
      </c>
      <c r="N5" s="390">
        <v>0.43055555555555558</v>
      </c>
      <c r="O5" s="380">
        <v>5</v>
      </c>
      <c r="P5" s="641">
        <f t="shared" ref="P5:P8" si="2">(N5-M5)*24*60</f>
        <v>50.000000000000064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637">
        <v>3477</v>
      </c>
      <c r="H6" s="385">
        <f t="shared" ref="H6:H15" si="3">F6*G6</f>
        <v>103788.45000000001</v>
      </c>
      <c r="I6" s="639"/>
      <c r="J6" s="387">
        <v>13</v>
      </c>
      <c r="K6" s="388">
        <f t="shared" si="0"/>
        <v>1896.5454545454543</v>
      </c>
      <c r="L6" s="389">
        <f t="shared" si="1"/>
        <v>145.88811188811187</v>
      </c>
      <c r="M6" s="390">
        <v>0.43402777777777773</v>
      </c>
      <c r="N6" s="390">
        <v>0.51041666666666663</v>
      </c>
      <c r="O6" s="380">
        <v>5</v>
      </c>
      <c r="P6" s="641">
        <f t="shared" si="2"/>
        <v>110.00000000000001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637">
        <v>2983</v>
      </c>
      <c r="H7" s="385">
        <f t="shared" si="3"/>
        <v>88058.16</v>
      </c>
      <c r="I7" s="639"/>
      <c r="J7" s="387">
        <v>13</v>
      </c>
      <c r="K7" s="388">
        <f t="shared" si="0"/>
        <v>1789.8000000000006</v>
      </c>
      <c r="L7" s="389">
        <f t="shared" si="1"/>
        <v>137.67692307692312</v>
      </c>
      <c r="M7" s="390">
        <v>0.51388888888888895</v>
      </c>
      <c r="N7" s="390">
        <v>0.58333333333333337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867"/>
      <c r="B8" s="381" t="s">
        <v>314</v>
      </c>
      <c r="C8" s="381"/>
      <c r="D8" s="382" t="s">
        <v>1056</v>
      </c>
      <c r="E8" s="383"/>
      <c r="F8" s="384">
        <v>30</v>
      </c>
      <c r="G8" s="637">
        <v>626</v>
      </c>
      <c r="H8" s="385">
        <f t="shared" si="3"/>
        <v>18780</v>
      </c>
      <c r="I8" s="639"/>
      <c r="J8" s="387">
        <v>13</v>
      </c>
      <c r="K8" s="388">
        <f t="shared" si="0"/>
        <v>1502.4000000000053</v>
      </c>
      <c r="L8" s="389">
        <f t="shared" si="1"/>
        <v>115.56923076923118</v>
      </c>
      <c r="M8" s="390">
        <v>0.58680555555555558</v>
      </c>
      <c r="N8" s="390">
        <v>0.60416666666666663</v>
      </c>
      <c r="O8" s="380">
        <v>5</v>
      </c>
      <c r="P8" s="641">
        <f t="shared" si="2"/>
        <v>24.999999999999911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868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869"/>
      <c r="B16" s="381">
        <v>0</v>
      </c>
      <c r="C16" s="398" t="s">
        <v>1057</v>
      </c>
      <c r="D16" s="852" t="s">
        <v>1001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1683.2863636363645</v>
      </c>
      <c r="L16" s="404">
        <f>AVERAGE(L5:L15)</f>
        <v>138.39356643356649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2893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1653.1428571428567</v>
      </c>
      <c r="L17" s="389">
        <f>K17/J17</f>
        <v>183.68253968253964</v>
      </c>
      <c r="M17" s="390">
        <v>0.17013888888888887</v>
      </c>
      <c r="N17" s="390">
        <v>0.24305555555555555</v>
      </c>
      <c r="O17" s="380">
        <v>5</v>
      </c>
      <c r="P17" s="641">
        <f>(N17-M17)*24*60</f>
        <v>105.00000000000003</v>
      </c>
      <c r="Q17" s="380"/>
      <c r="R17" s="380"/>
    </row>
    <row r="18" spans="1:18" ht="15.75" customHeight="1">
      <c r="A18" s="870"/>
      <c r="B18" s="381">
        <v>0</v>
      </c>
      <c r="C18" s="638"/>
      <c r="D18" s="382" t="s">
        <v>262</v>
      </c>
      <c r="E18" s="382"/>
      <c r="F18" s="384" t="s">
        <v>236</v>
      </c>
      <c r="G18" s="636">
        <v>3477</v>
      </c>
      <c r="H18" s="385">
        <f t="shared" si="4"/>
        <v>0</v>
      </c>
      <c r="I18" s="639"/>
      <c r="J18" s="387">
        <v>9</v>
      </c>
      <c r="K18" s="388">
        <f t="shared" si="5"/>
        <v>1738.5000000000005</v>
      </c>
      <c r="L18" s="389">
        <f t="shared" ref="L18:L19" si="6">K18/J18</f>
        <v>193.16666666666671</v>
      </c>
      <c r="M18" s="390">
        <v>0.24652777777777779</v>
      </c>
      <c r="N18" s="390">
        <v>0.3298611111111111</v>
      </c>
      <c r="O18" s="380">
        <v>5</v>
      </c>
      <c r="P18" s="641">
        <f t="shared" ref="P18:P19" si="7">(N18-M18)*24*60</f>
        <v>119.99999999999997</v>
      </c>
      <c r="Q18" s="392"/>
      <c r="R18" s="392"/>
    </row>
    <row r="19" spans="1:18" ht="15.75" customHeight="1">
      <c r="A19" s="870"/>
      <c r="B19" s="381">
        <v>0</v>
      </c>
      <c r="C19" s="638"/>
      <c r="D19" s="382" t="s">
        <v>1059</v>
      </c>
      <c r="E19" s="382"/>
      <c r="F19" s="384" t="s">
        <v>236</v>
      </c>
      <c r="G19" s="636">
        <v>626</v>
      </c>
      <c r="H19" s="385">
        <f t="shared" si="4"/>
        <v>0</v>
      </c>
      <c r="I19" s="639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0.33680555555555558</v>
      </c>
      <c r="N19" s="390">
        <v>0.35416666666666669</v>
      </c>
      <c r="O19" s="380">
        <v>10</v>
      </c>
      <c r="P19" s="641">
        <f t="shared" si="7"/>
        <v>24.999999999999993</v>
      </c>
      <c r="Q19" s="392">
        <v>0.35416666666666669</v>
      </c>
      <c r="R19" s="392">
        <v>0.39583333333333331</v>
      </c>
    </row>
    <row r="20" spans="1:18" ht="15.75" customHeight="1">
      <c r="A20" s="871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871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871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871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872"/>
      <c r="B24" s="381">
        <v>0</v>
      </c>
      <c r="C24" s="240" t="s">
        <v>1060</v>
      </c>
      <c r="D24" s="852" t="s">
        <v>1001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1631.3476190476192</v>
      </c>
      <c r="L24" s="404">
        <f>AVERAGE(L17:L23)</f>
        <v>175.69640211640214</v>
      </c>
      <c r="M24" s="390"/>
      <c r="N24" s="390"/>
      <c r="O24" s="380"/>
      <c r="P24" s="380"/>
      <c r="Q24" s="380"/>
      <c r="R24" s="380"/>
    </row>
    <row r="25" spans="1:18">
      <c r="A25" s="859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2279</v>
      </c>
      <c r="H25" s="385">
        <f t="shared" ref="H25:H37" si="8">F25*G25</f>
        <v>42229.87</v>
      </c>
      <c r="I25" s="639"/>
      <c r="J25" s="387">
        <v>3</v>
      </c>
      <c r="K25" s="388">
        <f t="shared" ref="K25:K30" si="9">G25/P25*60</f>
        <v>2790.61224489796</v>
      </c>
      <c r="L25" s="389">
        <f t="shared" ref="L25:L30" si="10">K25/J25</f>
        <v>930.20408163265336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859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3196</v>
      </c>
      <c r="H26" s="385">
        <f t="shared" si="8"/>
        <v>58103.28</v>
      </c>
      <c r="I26" s="639"/>
      <c r="J26" s="387">
        <v>4</v>
      </c>
      <c r="K26" s="388">
        <f t="shared" si="9"/>
        <v>2779.130434782609</v>
      </c>
      <c r="L26" s="389">
        <f t="shared" si="10"/>
        <v>694.78260869565224</v>
      </c>
      <c r="M26" s="390">
        <v>0.22361111111111109</v>
      </c>
      <c r="N26" s="390">
        <v>0.27152777777777776</v>
      </c>
      <c r="O26" s="380">
        <v>18</v>
      </c>
      <c r="P26" s="641">
        <f>(N26-M26)*24*60</f>
        <v>69</v>
      </c>
      <c r="Q26" s="392"/>
      <c r="R26" s="392"/>
    </row>
    <row r="27" spans="1:18">
      <c r="A27" s="859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2697</v>
      </c>
      <c r="H27" s="385">
        <f t="shared" si="8"/>
        <v>60197.04</v>
      </c>
      <c r="I27" s="639"/>
      <c r="J27" s="387">
        <v>4</v>
      </c>
      <c r="K27" s="388">
        <f t="shared" si="9"/>
        <v>2789.9999999999982</v>
      </c>
      <c r="L27" s="389">
        <f t="shared" si="10"/>
        <v>697.49999999999955</v>
      </c>
      <c r="M27" s="390">
        <v>0.28472222222222221</v>
      </c>
      <c r="N27" s="390">
        <v>0.32500000000000001</v>
      </c>
      <c r="O27" s="380">
        <v>19</v>
      </c>
      <c r="P27" s="641">
        <f t="shared" ref="P27:P30" si="11">(N27-M27)*24*60</f>
        <v>58.000000000000036</v>
      </c>
      <c r="Q27" s="392"/>
      <c r="R27" s="392"/>
    </row>
    <row r="28" spans="1:18">
      <c r="A28" s="859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2567</v>
      </c>
      <c r="H28" s="385">
        <f t="shared" si="8"/>
        <v>45925.963636363638</v>
      </c>
      <c r="I28" s="639"/>
      <c r="J28" s="387">
        <v>3</v>
      </c>
      <c r="K28" s="388">
        <f t="shared" si="9"/>
        <v>3143.2653061224501</v>
      </c>
      <c r="L28" s="389">
        <f t="shared" si="10"/>
        <v>1047.7551020408166</v>
      </c>
      <c r="M28" s="390">
        <v>0.34027777777777773</v>
      </c>
      <c r="N28" s="390">
        <v>0.3743055555555555</v>
      </c>
      <c r="O28" s="380">
        <v>22</v>
      </c>
      <c r="P28" s="641">
        <f t="shared" si="11"/>
        <v>48.999999999999986</v>
      </c>
      <c r="Q28" s="392"/>
      <c r="R28" s="392"/>
    </row>
    <row r="29" spans="1:18">
      <c r="A29" s="859"/>
      <c r="B29" s="381" t="s">
        <v>314</v>
      </c>
      <c r="C29" s="637"/>
      <c r="D29" s="382" t="s">
        <v>269</v>
      </c>
      <c r="E29" s="411"/>
      <c r="F29" s="384">
        <v>18.77</v>
      </c>
      <c r="G29" s="637">
        <v>1271</v>
      </c>
      <c r="H29" s="385">
        <f t="shared" si="8"/>
        <v>23856.67</v>
      </c>
      <c r="I29" s="639"/>
      <c r="J29" s="387">
        <v>4</v>
      </c>
      <c r="K29" s="388">
        <f t="shared" si="9"/>
        <v>2723.5714285714303</v>
      </c>
      <c r="L29" s="389">
        <f t="shared" si="10"/>
        <v>680.89285714285757</v>
      </c>
      <c r="M29" s="390">
        <v>0.38958333333333334</v>
      </c>
      <c r="N29" s="390">
        <v>0.40902777777777777</v>
      </c>
      <c r="O29" s="380">
        <v>22</v>
      </c>
      <c r="P29" s="641">
        <f t="shared" si="11"/>
        <v>27.999999999999979</v>
      </c>
      <c r="Q29" s="392"/>
      <c r="R29" s="392"/>
    </row>
    <row r="30" spans="1:18">
      <c r="A30" s="859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723</v>
      </c>
      <c r="H30" s="385">
        <f t="shared" si="8"/>
        <v>18024.39</v>
      </c>
      <c r="I30" s="639"/>
      <c r="J30" s="387">
        <v>3</v>
      </c>
      <c r="K30" s="388">
        <f t="shared" si="9"/>
        <v>2711.2499999999964</v>
      </c>
      <c r="L30" s="389">
        <f t="shared" si="10"/>
        <v>903.74999999999875</v>
      </c>
      <c r="M30" s="390">
        <v>0.42222222222222222</v>
      </c>
      <c r="N30" s="390">
        <v>0.43333333333333335</v>
      </c>
      <c r="O30" s="380">
        <v>19</v>
      </c>
      <c r="P30" s="641">
        <f t="shared" si="11"/>
        <v>16.000000000000021</v>
      </c>
      <c r="Q30" s="392"/>
      <c r="R30" s="392"/>
    </row>
    <row r="31" spans="1:18" ht="15.75" customHeight="1">
      <c r="A31" s="859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859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859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2822.9715690624071</v>
      </c>
      <c r="L38" s="404">
        <f>AVERAGE(L25:L37)</f>
        <v>825.81410825199646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4883</v>
      </c>
      <c r="H39" s="385">
        <f t="shared" ref="H39:H47" si="12">F39*G39</f>
        <v>81350.78</v>
      </c>
      <c r="I39" s="639"/>
      <c r="J39" s="387">
        <v>4</v>
      </c>
      <c r="K39" s="388">
        <f t="shared" ref="K39" si="13">G39/P39*60</f>
        <v>2790.2857142857156</v>
      </c>
      <c r="L39" s="389">
        <f t="shared" ref="L39" si="14">K39/J39</f>
        <v>697.5714285714289</v>
      </c>
      <c r="M39" s="390">
        <v>0.26041666666666669</v>
      </c>
      <c r="N39" s="390">
        <v>0.33333333333333331</v>
      </c>
      <c r="O39" s="380">
        <v>15</v>
      </c>
      <c r="P39" s="641">
        <f t="shared" ref="P39" si="15">(N39-M39)*24*60</f>
        <v>104.99999999999994</v>
      </c>
      <c r="Q39" s="392"/>
      <c r="R39" s="392"/>
    </row>
    <row r="40" spans="1:18">
      <c r="A40" s="849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849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849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849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849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850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850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850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1001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2806.6286416740613</v>
      </c>
      <c r="L51" s="404">
        <f>AVERAGE(L38:L50)</f>
        <v>761.69276841171268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937</v>
      </c>
      <c r="H52" s="385">
        <f>F52*G52</f>
        <v>23453.11</v>
      </c>
      <c r="I52" s="639"/>
      <c r="J52" s="387">
        <v>4</v>
      </c>
      <c r="K52" s="388">
        <f>G52/P52*60</f>
        <v>3123.3333333333376</v>
      </c>
      <c r="L52" s="389">
        <f>K52/J52</f>
        <v>780.83333333333439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854"/>
      <c r="B53" s="381" t="s">
        <v>240</v>
      </c>
      <c r="C53" s="638"/>
      <c r="D53" s="410" t="s">
        <v>276</v>
      </c>
      <c r="E53" s="426"/>
      <c r="F53" s="384">
        <v>24.82</v>
      </c>
      <c r="G53" s="393">
        <v>1188</v>
      </c>
      <c r="H53" s="385">
        <f t="shared" ref="H53:H116" si="16">F53*G53</f>
        <v>29486.16</v>
      </c>
      <c r="I53" s="639"/>
      <c r="J53" s="387">
        <v>4</v>
      </c>
      <c r="K53" s="388">
        <f t="shared" ref="K53:K57" si="17">G53/P53*60</f>
        <v>3099.1304347826144</v>
      </c>
      <c r="L53" s="389">
        <f t="shared" ref="L53:L57" si="18">K53/J53</f>
        <v>774.78260869565361</v>
      </c>
      <c r="M53" s="390">
        <v>0.20277777777777781</v>
      </c>
      <c r="N53" s="390">
        <v>0.21875</v>
      </c>
      <c r="O53" s="388">
        <v>19</v>
      </c>
      <c r="P53" s="641">
        <f t="shared" ref="P53:P57" si="19">(N53-M53)*24*60</f>
        <v>22.999999999999957</v>
      </c>
      <c r="Q53" s="392"/>
      <c r="R53" s="392"/>
    </row>
    <row r="54" spans="1:18" ht="15.6" customHeight="1">
      <c r="A54" s="854"/>
      <c r="B54" s="381" t="s">
        <v>240</v>
      </c>
      <c r="C54" s="638"/>
      <c r="D54" s="410" t="s">
        <v>277</v>
      </c>
      <c r="E54" s="383"/>
      <c r="F54" s="384">
        <v>30</v>
      </c>
      <c r="G54" s="393">
        <v>1585</v>
      </c>
      <c r="H54" s="385">
        <f t="shared" si="16"/>
        <v>47550</v>
      </c>
      <c r="I54" s="639"/>
      <c r="J54" s="387">
        <v>4</v>
      </c>
      <c r="K54" s="388">
        <f t="shared" si="17"/>
        <v>3170.0000000000068</v>
      </c>
      <c r="L54" s="389">
        <f t="shared" si="18"/>
        <v>792.50000000000171</v>
      </c>
      <c r="M54" s="390">
        <v>0.23402777777777781</v>
      </c>
      <c r="N54" s="390">
        <v>0.25486111111111109</v>
      </c>
      <c r="O54" s="388">
        <v>22</v>
      </c>
      <c r="P54" s="641">
        <f t="shared" si="19"/>
        <v>29.999999999999932</v>
      </c>
      <c r="Q54" s="392"/>
      <c r="R54" s="392"/>
    </row>
    <row r="55" spans="1:18" ht="15.6" customHeight="1">
      <c r="A55" s="854"/>
      <c r="B55" s="381" t="s">
        <v>240</v>
      </c>
      <c r="C55" s="638"/>
      <c r="D55" s="412" t="s">
        <v>1069</v>
      </c>
      <c r="E55" s="411"/>
      <c r="F55" s="384">
        <v>30</v>
      </c>
      <c r="G55" s="393">
        <v>943</v>
      </c>
      <c r="H55" s="385">
        <f t="shared" si="16"/>
        <v>28290</v>
      </c>
      <c r="I55" s="639"/>
      <c r="J55" s="387">
        <v>4</v>
      </c>
      <c r="K55" s="388">
        <f t="shared" si="17"/>
        <v>3143.3333333333312</v>
      </c>
      <c r="L55" s="389">
        <f t="shared" si="18"/>
        <v>785.8333333333328</v>
      </c>
      <c r="M55" s="390">
        <v>0.26944444444444443</v>
      </c>
      <c r="N55" s="390">
        <v>0.28194444444444444</v>
      </c>
      <c r="O55" s="388">
        <v>21</v>
      </c>
      <c r="P55" s="641">
        <f t="shared" si="19"/>
        <v>18.000000000000014</v>
      </c>
      <c r="Q55" s="392"/>
      <c r="R55" s="392"/>
    </row>
    <row r="56" spans="1:18" ht="15.6" customHeight="1">
      <c r="A56" s="854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1720</v>
      </c>
      <c r="H56" s="385">
        <f t="shared" si="16"/>
        <v>47265.599999999999</v>
      </c>
      <c r="I56" s="639"/>
      <c r="J56" s="387">
        <v>4</v>
      </c>
      <c r="K56" s="388">
        <f t="shared" si="17"/>
        <v>3127.2727272727234</v>
      </c>
      <c r="L56" s="389">
        <f t="shared" si="18"/>
        <v>781.81818181818085</v>
      </c>
      <c r="M56" s="390">
        <v>0.29444444444444445</v>
      </c>
      <c r="N56" s="390">
        <v>0.31736111111111115</v>
      </c>
      <c r="O56" s="388">
        <v>18</v>
      </c>
      <c r="P56" s="641">
        <f t="shared" si="19"/>
        <v>33.000000000000043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2160</v>
      </c>
      <c r="H57" s="385">
        <f t="shared" si="16"/>
        <v>51408</v>
      </c>
      <c r="I57" s="639"/>
      <c r="J57" s="387">
        <v>4</v>
      </c>
      <c r="K57" s="388">
        <f t="shared" si="17"/>
        <v>3160.9756097560967</v>
      </c>
      <c r="L57" s="389">
        <f t="shared" si="18"/>
        <v>790.24390243902417</v>
      </c>
      <c r="M57" s="390">
        <v>0.33194444444444443</v>
      </c>
      <c r="N57" s="390">
        <v>0.36041666666666666</v>
      </c>
      <c r="O57" s="388">
        <v>21</v>
      </c>
      <c r="P57" s="641">
        <f t="shared" si="19"/>
        <v>41.000000000000014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854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854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854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854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855"/>
      <c r="B64" s="381">
        <v>0</v>
      </c>
      <c r="C64" s="240" t="s">
        <v>1072</v>
      </c>
      <c r="D64" s="852" t="s">
        <v>1001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3137.3409064130187</v>
      </c>
      <c r="L64" s="404">
        <f>AVERAGE(L52:L63)</f>
        <v>784.33522660325468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1145</v>
      </c>
      <c r="H65" s="385">
        <f>F65*G65</f>
        <v>20816.099999999999</v>
      </c>
      <c r="I65" s="639"/>
      <c r="J65" s="387">
        <v>3</v>
      </c>
      <c r="K65" s="388">
        <f t="shared" ref="K65:K71" si="20">G65/P65*60</f>
        <v>3122.727272727273</v>
      </c>
      <c r="L65" s="389">
        <f t="shared" ref="L65:L71" si="21">K65/J65</f>
        <v>1040.909090909091</v>
      </c>
      <c r="M65" s="390">
        <v>0.17708333333333334</v>
      </c>
      <c r="N65" s="390">
        <v>0.19236111111111112</v>
      </c>
      <c r="O65" s="388">
        <v>15</v>
      </c>
      <c r="P65" s="641">
        <f>(N65-M65)*24*60</f>
        <v>22</v>
      </c>
      <c r="Q65" s="392"/>
      <c r="R65" s="392"/>
    </row>
    <row r="66" spans="1:18" ht="15.6" customHeight="1">
      <c r="A66" s="857"/>
      <c r="B66" s="381" t="s">
        <v>240</v>
      </c>
      <c r="C66" s="638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639"/>
      <c r="J66" s="387">
        <v>3</v>
      </c>
      <c r="K66" s="388">
        <f t="shared" si="20"/>
        <v>3164.6511627906984</v>
      </c>
      <c r="L66" s="389">
        <f t="shared" si="21"/>
        <v>1054.8837209302328</v>
      </c>
      <c r="M66" s="390">
        <v>0.20694444444444446</v>
      </c>
      <c r="N66" s="390">
        <v>0.26666666666666666</v>
      </c>
      <c r="O66" s="388">
        <v>21</v>
      </c>
      <c r="P66" s="641">
        <f t="shared" ref="P66:P71" si="23">(N66-M66)*24*60</f>
        <v>85.999999999999972</v>
      </c>
      <c r="Q66" s="392"/>
      <c r="R66" s="392"/>
    </row>
    <row r="67" spans="1:18" ht="15.6" customHeight="1">
      <c r="A67" s="857"/>
      <c r="B67" s="381" t="s">
        <v>240</v>
      </c>
      <c r="C67" s="638"/>
      <c r="D67" s="409" t="s">
        <v>285</v>
      </c>
      <c r="E67" s="411"/>
      <c r="F67" s="384">
        <v>18.18</v>
      </c>
      <c r="G67" s="393">
        <v>1991</v>
      </c>
      <c r="H67" s="385">
        <f t="shared" si="22"/>
        <v>36196.379999999997</v>
      </c>
      <c r="I67" s="639"/>
      <c r="J67" s="387">
        <v>3</v>
      </c>
      <c r="K67" s="388">
        <f t="shared" si="20"/>
        <v>3143.6842105263136</v>
      </c>
      <c r="L67" s="389">
        <f t="shared" si="21"/>
        <v>1047.8947368421045</v>
      </c>
      <c r="M67" s="390">
        <v>0.28194444444444444</v>
      </c>
      <c r="N67" s="390">
        <v>0.30833333333333335</v>
      </c>
      <c r="O67" s="388">
        <v>22</v>
      </c>
      <c r="P67" s="641">
        <f t="shared" si="23"/>
        <v>38.000000000000028</v>
      </c>
      <c r="Q67" s="392"/>
      <c r="R67" s="392"/>
    </row>
    <row r="68" spans="1:18" ht="15.6" customHeight="1">
      <c r="A68" s="857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1486</v>
      </c>
      <c r="H68" s="385">
        <f t="shared" si="22"/>
        <v>25366.02</v>
      </c>
      <c r="I68" s="639"/>
      <c r="J68" s="387">
        <v>3</v>
      </c>
      <c r="K68" s="388">
        <f t="shared" si="20"/>
        <v>3184.2857142857165</v>
      </c>
      <c r="L68" s="389">
        <f t="shared" si="21"/>
        <v>1061.4285714285722</v>
      </c>
      <c r="M68" s="390">
        <v>0.32291666666666669</v>
      </c>
      <c r="N68" s="390">
        <v>0.34236111111111112</v>
      </c>
      <c r="O68" s="388">
        <v>21</v>
      </c>
      <c r="P68" s="641">
        <f t="shared" si="23"/>
        <v>27.999999999999979</v>
      </c>
      <c r="Q68" s="392"/>
      <c r="R68" s="392"/>
    </row>
    <row r="69" spans="1:18" ht="15.6" customHeight="1">
      <c r="A69" s="857"/>
      <c r="B69" s="381" t="s">
        <v>240</v>
      </c>
      <c r="C69" s="638"/>
      <c r="D69" s="412" t="s">
        <v>1075</v>
      </c>
      <c r="E69" s="411"/>
      <c r="F69" s="384">
        <v>20.72</v>
      </c>
      <c r="G69" s="393">
        <v>781</v>
      </c>
      <c r="H69" s="385">
        <f t="shared" si="22"/>
        <v>16182.32</v>
      </c>
      <c r="I69" s="639"/>
      <c r="J69" s="387">
        <v>3</v>
      </c>
      <c r="K69" s="388">
        <f t="shared" si="20"/>
        <v>3123.9999999999945</v>
      </c>
      <c r="L69" s="389">
        <f t="shared" si="21"/>
        <v>1041.3333333333314</v>
      </c>
      <c r="M69" s="390">
        <v>0.35486111111111113</v>
      </c>
      <c r="N69" s="390">
        <v>0.36527777777777781</v>
      </c>
      <c r="O69" s="388">
        <v>18</v>
      </c>
      <c r="P69" s="641">
        <f t="shared" si="23"/>
        <v>15.000000000000027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7024</v>
      </c>
      <c r="H70" s="385">
        <f t="shared" si="22"/>
        <v>100342.85714285713</v>
      </c>
      <c r="I70" s="639"/>
      <c r="J70" s="387">
        <v>3</v>
      </c>
      <c r="K70" s="388">
        <f t="shared" si="20"/>
        <v>3192.7272727272707</v>
      </c>
      <c r="L70" s="389">
        <f t="shared" si="21"/>
        <v>1064.2424242424236</v>
      </c>
      <c r="M70" s="390">
        <v>0.37777777777777777</v>
      </c>
      <c r="N70" s="390">
        <v>0.4694444444444445</v>
      </c>
      <c r="O70" s="388">
        <v>18</v>
      </c>
      <c r="P70" s="641">
        <f t="shared" si="23"/>
        <v>132.00000000000009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1076</v>
      </c>
      <c r="E71" s="411"/>
      <c r="F71" s="384">
        <v>24.76</v>
      </c>
      <c r="G71" s="428">
        <v>2965</v>
      </c>
      <c r="H71" s="385">
        <f t="shared" si="22"/>
        <v>73413.400000000009</v>
      </c>
      <c r="I71" s="639"/>
      <c r="J71" s="387">
        <v>4</v>
      </c>
      <c r="K71" s="388">
        <f t="shared" si="20"/>
        <v>3176.7857142857119</v>
      </c>
      <c r="L71" s="389">
        <f t="shared" si="21"/>
        <v>794.19642857142799</v>
      </c>
      <c r="M71" s="390">
        <v>0.48472222222222222</v>
      </c>
      <c r="N71" s="390">
        <v>0.52361111111111114</v>
      </c>
      <c r="O71" s="388">
        <v>22</v>
      </c>
      <c r="P71" s="641">
        <f t="shared" si="23"/>
        <v>56.000000000000043</v>
      </c>
      <c r="Q71" s="392"/>
      <c r="R71" s="392"/>
    </row>
    <row r="72" spans="1:18" ht="15.6" customHeight="1">
      <c r="A72" s="857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857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857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858"/>
      <c r="B75" s="381">
        <v>0</v>
      </c>
      <c r="C75" s="240" t="s">
        <v>1077</v>
      </c>
      <c r="D75" s="852" t="s">
        <v>1001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3158.4087639061399</v>
      </c>
      <c r="L75" s="404">
        <f>AVERAGE(L65:L74)</f>
        <v>1014.984043751026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1001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639"/>
      <c r="J82" s="387">
        <v>4</v>
      </c>
      <c r="K82" s="388">
        <f>G82/P82*60</f>
        <v>3060.0000000000023</v>
      </c>
      <c r="L82" s="389">
        <f t="shared" ref="L82:L83" si="25">K82/J82</f>
        <v>765.00000000000057</v>
      </c>
      <c r="M82" s="390">
        <v>0.72222222222222221</v>
      </c>
      <c r="N82" s="390">
        <v>0.76041666666666663</v>
      </c>
      <c r="O82" s="388">
        <v>20</v>
      </c>
      <c r="P82" s="641">
        <f>(N82-M82)*24*60</f>
        <v>54.999999999999964</v>
      </c>
      <c r="Q82" s="392"/>
      <c r="R82" s="392"/>
    </row>
    <row r="83" spans="1:18">
      <c r="A83" s="843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1631</v>
      </c>
      <c r="H83" s="439">
        <f t="shared" si="24"/>
        <v>40024.74</v>
      </c>
      <c r="I83" s="639"/>
      <c r="J83" s="387">
        <v>3</v>
      </c>
      <c r="K83" s="388">
        <f t="shared" ref="K83" si="26">G83/P83*60</f>
        <v>2174.666666666667</v>
      </c>
      <c r="L83" s="389">
        <f t="shared" si="25"/>
        <v>724.88888888888903</v>
      </c>
      <c r="M83" s="390">
        <v>0.77569444444444446</v>
      </c>
      <c r="N83" s="390">
        <v>0.80694444444444446</v>
      </c>
      <c r="O83" s="388">
        <v>22</v>
      </c>
      <c r="P83" s="641">
        <f t="shared" ref="P83" si="27">(N83-M83)*24*60</f>
        <v>45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1061</v>
      </c>
      <c r="D91" s="844" t="s">
        <v>1001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2617.3333333333348</v>
      </c>
      <c r="L91" s="404">
        <f>AVERAGE(L82:L90)</f>
        <v>744.9444444444448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8962</v>
      </c>
      <c r="H92" s="385">
        <f t="shared" ref="H92:H99" si="28">F92*G92</f>
        <v>149306.92000000001</v>
      </c>
      <c r="I92" s="639"/>
      <c r="J92" s="387">
        <v>4</v>
      </c>
      <c r="K92" s="388">
        <f>G92/P92*60</f>
        <v>2987.3333333333335</v>
      </c>
      <c r="L92" s="389">
        <f t="shared" ref="L92:L93" si="29">K92/J92</f>
        <v>746.83333333333337</v>
      </c>
      <c r="M92" s="390">
        <v>0.72361111111111109</v>
      </c>
      <c r="N92" s="390">
        <v>0.84861111111111109</v>
      </c>
      <c r="O92" s="380">
        <v>22</v>
      </c>
      <c r="P92" s="641">
        <f>(N92-M92)*24*60</f>
        <v>180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5898</v>
      </c>
      <c r="H93" s="385">
        <f t="shared" si="28"/>
        <v>105520.58181818182</v>
      </c>
      <c r="I93" s="639"/>
      <c r="J93" s="387">
        <v>3</v>
      </c>
      <c r="K93" s="388">
        <f t="shared" ref="K93" si="30">G93/P93*60</f>
        <v>2831.0400000000027</v>
      </c>
      <c r="L93" s="389">
        <f t="shared" si="29"/>
        <v>943.68000000000086</v>
      </c>
      <c r="M93" s="390">
        <v>0.86458333333333337</v>
      </c>
      <c r="N93" s="390">
        <v>0.95138888888888884</v>
      </c>
      <c r="O93" s="380">
        <v>23</v>
      </c>
      <c r="P93" s="641">
        <f>(N93-M93)*24*60</f>
        <v>124.99999999999987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847"/>
      <c r="B100" s="381">
        <v>0</v>
      </c>
      <c r="C100" s="240" t="s">
        <v>1082</v>
      </c>
      <c r="D100" s="840" t="s">
        <v>1001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2909.1866666666683</v>
      </c>
      <c r="L100" s="404">
        <f>AVERAGE(L92:L99)</f>
        <v>845.25666666666712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2852</v>
      </c>
      <c r="H101" s="385">
        <f t="shared" ref="H101:H110" si="31">F101*G101</f>
        <v>85560</v>
      </c>
      <c r="I101" s="639"/>
      <c r="J101" s="387">
        <v>3</v>
      </c>
      <c r="K101" s="388">
        <f>G101/P101*60</f>
        <v>2852.0000000000027</v>
      </c>
      <c r="L101" s="389">
        <f t="shared" ref="L101:L105" si="32">K101/J101</f>
        <v>950.66666666666754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2390</v>
      </c>
      <c r="H102" s="385">
        <f t="shared" si="31"/>
        <v>59319.8</v>
      </c>
      <c r="I102" s="639"/>
      <c r="J102" s="387">
        <v>4</v>
      </c>
      <c r="K102" s="388">
        <f t="shared" ref="K102:K105" si="34">G102/P102*60</f>
        <v>3186.666666666667</v>
      </c>
      <c r="L102" s="389">
        <f t="shared" si="32"/>
        <v>796.66666666666674</v>
      </c>
      <c r="M102" s="390">
        <v>0.77847222222222223</v>
      </c>
      <c r="N102" s="390">
        <v>0.80972222222222223</v>
      </c>
      <c r="O102" s="380">
        <v>21</v>
      </c>
      <c r="P102" s="388">
        <f t="shared" si="33"/>
        <v>45</v>
      </c>
      <c r="Q102" s="392"/>
      <c r="R102" s="392"/>
    </row>
    <row r="103" spans="1:18">
      <c r="A103" s="832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2479</v>
      </c>
      <c r="H103" s="385">
        <f t="shared" si="31"/>
        <v>59000.200000000004</v>
      </c>
      <c r="I103" s="639"/>
      <c r="J103" s="387">
        <v>4</v>
      </c>
      <c r="K103" s="388">
        <f t="shared" si="34"/>
        <v>3164.6808510638193</v>
      </c>
      <c r="L103" s="389">
        <f t="shared" si="32"/>
        <v>791.17021276595483</v>
      </c>
      <c r="M103" s="390">
        <v>0.8256944444444444</v>
      </c>
      <c r="N103" s="390">
        <v>0.85833333333333339</v>
      </c>
      <c r="O103" s="380">
        <v>23</v>
      </c>
      <c r="P103" s="388">
        <f t="shared" si="33"/>
        <v>47.000000000000156</v>
      </c>
      <c r="Q103" s="392"/>
      <c r="R103" s="392"/>
    </row>
    <row r="104" spans="1:18">
      <c r="A104" s="832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3111</v>
      </c>
      <c r="H104" s="385">
        <f t="shared" si="31"/>
        <v>77028.36</v>
      </c>
      <c r="I104" s="639"/>
      <c r="J104" s="387">
        <v>4</v>
      </c>
      <c r="K104" s="388">
        <f t="shared" si="34"/>
        <v>3274.7368421052656</v>
      </c>
      <c r="L104" s="389">
        <f t="shared" si="32"/>
        <v>818.68421052631641</v>
      </c>
      <c r="M104" s="390">
        <v>0.87222222222222223</v>
      </c>
      <c r="N104" s="390">
        <v>0.91180555555555554</v>
      </c>
      <c r="O104" s="380">
        <v>20</v>
      </c>
      <c r="P104" s="388">
        <f>(N104-M104)*24*60</f>
        <v>56.999999999999957</v>
      </c>
      <c r="Q104" s="392"/>
      <c r="R104" s="392"/>
    </row>
    <row r="105" spans="1:18">
      <c r="A105" s="832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9228</v>
      </c>
      <c r="H105" s="385">
        <f t="shared" si="31"/>
        <v>129468.84</v>
      </c>
      <c r="I105" s="639"/>
      <c r="J105" s="387">
        <v>3</v>
      </c>
      <c r="K105" s="388">
        <f t="shared" si="34"/>
        <v>2992.864864940198</v>
      </c>
      <c r="L105" s="389">
        <f t="shared" si="32"/>
        <v>997.62162164673271</v>
      </c>
      <c r="M105" s="390">
        <v>46280.927083333336</v>
      </c>
      <c r="N105" s="390">
        <v>46281.055555555555</v>
      </c>
      <c r="O105" s="380">
        <v>22</v>
      </c>
      <c r="P105" s="388">
        <f>(N105-M105)*24*60</f>
        <v>184.99999999534339</v>
      </c>
      <c r="Q105" s="389"/>
      <c r="R105" s="392"/>
    </row>
    <row r="106" spans="1:18">
      <c r="A106" s="832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1072</v>
      </c>
      <c r="D111" s="833" t="s">
        <v>1001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3094.1898449551909</v>
      </c>
      <c r="L111" s="404">
        <f>AVERAGE(L101:L110)</f>
        <v>870.96187565446758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4354</v>
      </c>
      <c r="H112" s="439">
        <f t="shared" si="16"/>
        <v>124393.78</v>
      </c>
      <c r="I112" s="639"/>
      <c r="J112" s="387">
        <v>3</v>
      </c>
      <c r="K112" s="388">
        <f t="shared" ref="K112:K117" si="35">G112/P112*60</f>
        <v>17415.999999999876</v>
      </c>
      <c r="L112" s="389">
        <f t="shared" ref="L112:L117" si="36">K112/J112</f>
        <v>5805.3333333332921</v>
      </c>
      <c r="M112" s="390">
        <v>0.72083333333333333</v>
      </c>
      <c r="N112" s="390">
        <v>0.73125000000000007</v>
      </c>
      <c r="O112" s="380">
        <v>18</v>
      </c>
      <c r="P112" s="641">
        <f t="shared" ref="P112:P116" si="37">(N112-M112)*24*60</f>
        <v>15.000000000000107</v>
      </c>
      <c r="Q112" s="380"/>
      <c r="R112" s="380"/>
    </row>
    <row r="113" spans="1:18">
      <c r="A113" s="835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1525</v>
      </c>
      <c r="H113" s="439">
        <f t="shared" si="16"/>
        <v>38170.75</v>
      </c>
      <c r="I113" s="639"/>
      <c r="J113" s="387">
        <v>4</v>
      </c>
      <c r="K113" s="388">
        <f t="shared" si="35"/>
        <v>3049.9999999999945</v>
      </c>
      <c r="L113" s="389">
        <f t="shared" si="36"/>
        <v>762.49999999999864</v>
      </c>
      <c r="M113" s="390">
        <v>0.7895833333333333</v>
      </c>
      <c r="N113" s="390">
        <v>0.81041666666666667</v>
      </c>
      <c r="O113" s="380">
        <v>24</v>
      </c>
      <c r="P113" s="641">
        <f t="shared" si="37"/>
        <v>30.000000000000053</v>
      </c>
      <c r="Q113" s="392"/>
      <c r="R113" s="392"/>
    </row>
    <row r="114" spans="1:18">
      <c r="A114" s="835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1799</v>
      </c>
      <c r="H114" s="439">
        <f t="shared" si="16"/>
        <v>30043.3</v>
      </c>
      <c r="I114" s="639"/>
      <c r="J114" s="387">
        <v>3</v>
      </c>
      <c r="K114" s="388">
        <f t="shared" si="35"/>
        <v>3174.7058823529369</v>
      </c>
      <c r="L114" s="389">
        <f t="shared" si="36"/>
        <v>1058.2352941176457</v>
      </c>
      <c r="M114" s="390">
        <v>0.82291666666666663</v>
      </c>
      <c r="N114" s="390">
        <v>0.84652777777777777</v>
      </c>
      <c r="O114" s="380">
        <v>18</v>
      </c>
      <c r="P114" s="641">
        <f t="shared" si="37"/>
        <v>34.000000000000043</v>
      </c>
      <c r="Q114" s="392"/>
      <c r="R114" s="392"/>
    </row>
    <row r="115" spans="1:18">
      <c r="A115" s="835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1766</v>
      </c>
      <c r="H115" s="439">
        <f t="shared" si="16"/>
        <v>32105.88</v>
      </c>
      <c r="I115" s="639"/>
      <c r="J115" s="387">
        <v>3</v>
      </c>
      <c r="K115" s="388">
        <f t="shared" si="35"/>
        <v>3210.9090909090864</v>
      </c>
      <c r="L115" s="389">
        <f t="shared" si="36"/>
        <v>1070.3030303030289</v>
      </c>
      <c r="M115" s="390">
        <v>0.86041666666666661</v>
      </c>
      <c r="N115" s="390">
        <v>0.8833333333333333</v>
      </c>
      <c r="O115" s="380">
        <v>20</v>
      </c>
      <c r="P115" s="641">
        <f t="shared" si="37"/>
        <v>33.000000000000043</v>
      </c>
      <c r="Q115" s="392"/>
      <c r="R115" s="392"/>
    </row>
    <row r="116" spans="1:18">
      <c r="A116" s="835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1696</v>
      </c>
      <c r="H116" s="439">
        <f t="shared" si="16"/>
        <v>30833.279999999999</v>
      </c>
      <c r="I116" s="639"/>
      <c r="J116" s="387">
        <v>3</v>
      </c>
      <c r="K116" s="388">
        <f t="shared" si="35"/>
        <v>3391.9999999999941</v>
      </c>
      <c r="L116" s="389">
        <f t="shared" si="36"/>
        <v>1130.6666666666647</v>
      </c>
      <c r="M116" s="390">
        <v>0.89930555555555547</v>
      </c>
      <c r="N116" s="441">
        <v>0.92013888888888884</v>
      </c>
      <c r="O116" s="380">
        <v>23</v>
      </c>
      <c r="P116" s="641">
        <f t="shared" si="37"/>
        <v>30.000000000000053</v>
      </c>
      <c r="Q116" s="392"/>
      <c r="R116" s="392"/>
    </row>
    <row r="117" spans="1:18">
      <c r="A117" s="835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12782</v>
      </c>
      <c r="H117" s="439">
        <f t="shared" ref="H117:H123" si="38">F117*G117</f>
        <v>182599.99999999997</v>
      </c>
      <c r="I117" s="639"/>
      <c r="J117" s="387">
        <v>3</v>
      </c>
      <c r="K117" s="388">
        <f t="shared" si="35"/>
        <v>2949.6923077055148</v>
      </c>
      <c r="L117" s="389">
        <f t="shared" si="36"/>
        <v>983.23076923517158</v>
      </c>
      <c r="M117" s="390">
        <v>46280.9375</v>
      </c>
      <c r="N117" s="390">
        <v>46281.118055555555</v>
      </c>
      <c r="O117" s="380">
        <v>25</v>
      </c>
      <c r="P117" s="388">
        <f>(N117-M117)*24*60</f>
        <v>259.99999999883585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835"/>
      <c r="B124" s="398">
        <v>0</v>
      </c>
      <c r="C124" s="240" t="s">
        <v>1077</v>
      </c>
      <c r="D124" s="836" t="s">
        <v>1001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5532.2178801612345</v>
      </c>
      <c r="L124" s="404">
        <f>AVERAGE(L112:L123)</f>
        <v>1801.7115156093002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2" activePane="bottomLeft" state="frozen"/>
      <selection activeCell="AB136" sqref="AB136:AC136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192074.00000000003</v>
      </c>
      <c r="F1" s="644" t="s">
        <v>3</v>
      </c>
      <c r="G1" s="71">
        <f>SUM(H5:H173)</f>
        <v>7593162.0386305964</v>
      </c>
      <c r="H1" s="658" t="s">
        <v>79</v>
      </c>
      <c r="I1" s="73">
        <f>M17+M30+M43+M56+M69+M82+M95+M108+M121+M134+M147+M160+M173</f>
        <v>191.2246031746032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970</v>
      </c>
      <c r="Q1" s="956"/>
      <c r="R1" s="956"/>
      <c r="S1" s="956"/>
      <c r="T1" s="956" t="s">
        <v>971</v>
      </c>
      <c r="U1" s="956"/>
      <c r="V1" s="956"/>
      <c r="W1" s="956"/>
      <c r="X1" s="956"/>
      <c r="Y1" s="956"/>
      <c r="Z1" s="74" t="s">
        <v>972</v>
      </c>
      <c r="AA1" s="74" t="s">
        <v>973</v>
      </c>
      <c r="AB1" s="963" t="s">
        <v>974</v>
      </c>
      <c r="AC1" s="964"/>
      <c r="AD1" s="74" t="s">
        <v>972</v>
      </c>
      <c r="AE1" s="74" t="s">
        <v>975</v>
      </c>
      <c r="AF1" s="956" t="s">
        <v>976</v>
      </c>
      <c r="AG1" s="957"/>
      <c r="AH1" s="957"/>
    </row>
    <row r="2" spans="1:34" ht="26.25" customHeight="1">
      <c r="A2" s="958" t="s">
        <v>977</v>
      </c>
      <c r="B2" s="958"/>
      <c r="C2" s="659"/>
      <c r="D2" s="659" t="s">
        <v>978</v>
      </c>
      <c r="E2" s="78">
        <f>AVERAGE(O17,O30,O43,O56,O69,O82,O95,O108,O121,O134,O147,O160,O173)</f>
        <v>123.01794280940443</v>
      </c>
      <c r="F2" s="79" t="s">
        <v>91</v>
      </c>
      <c r="G2" s="80">
        <f>G1/E1</f>
        <v>39.532482473580991</v>
      </c>
      <c r="H2" s="658" t="s">
        <v>92</v>
      </c>
      <c r="I2" s="658">
        <f>COUNT(I5:I173)</f>
        <v>16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11</v>
      </c>
      <c r="AE2" s="82">
        <f>AE17+AE30+AE43+AE56+AE69+AE82+AE95+AE108+AE121+AE134+AE147+AE160+AE173</f>
        <v>7</v>
      </c>
      <c r="AF2" s="957"/>
      <c r="AG2" s="957"/>
      <c r="AH2" s="957"/>
    </row>
    <row r="3" spans="1:34" ht="30.6" customHeight="1">
      <c r="A3" s="897" t="s">
        <v>979</v>
      </c>
      <c r="B3" s="897" t="s">
        <v>94</v>
      </c>
      <c r="C3" s="954"/>
      <c r="D3" s="897" t="s">
        <v>980</v>
      </c>
      <c r="E3" s="897"/>
      <c r="F3" s="954" t="s">
        <v>96</v>
      </c>
      <c r="G3" s="946" t="s">
        <v>97</v>
      </c>
      <c r="H3" s="954" t="s">
        <v>98</v>
      </c>
      <c r="I3" s="948" t="s">
        <v>981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982</v>
      </c>
      <c r="O3" s="926" t="s">
        <v>978</v>
      </c>
      <c r="P3" s="952" t="s">
        <v>983</v>
      </c>
      <c r="Q3" s="926" t="s">
        <v>978</v>
      </c>
      <c r="R3" s="953" t="s">
        <v>984</v>
      </c>
      <c r="S3" s="927" t="s">
        <v>985</v>
      </c>
      <c r="T3" s="946" t="s">
        <v>106</v>
      </c>
      <c r="U3" s="946"/>
      <c r="V3" s="947" t="s">
        <v>107</v>
      </c>
      <c r="W3" s="948" t="s">
        <v>986</v>
      </c>
      <c r="X3" s="946" t="s">
        <v>987</v>
      </c>
      <c r="Y3" s="946"/>
      <c r="Z3" s="949" t="s">
        <v>988</v>
      </c>
      <c r="AA3" s="950"/>
      <c r="AB3" s="959" t="s">
        <v>989</v>
      </c>
      <c r="AC3" s="960"/>
      <c r="AD3" s="961" t="s">
        <v>990</v>
      </c>
      <c r="AE3" s="962"/>
      <c r="AF3" s="951" t="s">
        <v>991</v>
      </c>
      <c r="AG3" s="953" t="s">
        <v>992</v>
      </c>
      <c r="AH3" s="927" t="s">
        <v>993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653" t="s">
        <v>113</v>
      </c>
      <c r="U4" s="653" t="s">
        <v>114</v>
      </c>
      <c r="V4" s="946"/>
      <c r="W4" s="948"/>
      <c r="X4" s="644" t="s">
        <v>994</v>
      </c>
      <c r="Y4" s="644" t="s">
        <v>36</v>
      </c>
      <c r="Z4" s="653" t="s">
        <v>995</v>
      </c>
      <c r="AA4" s="653" t="s">
        <v>996</v>
      </c>
      <c r="AB4" s="960"/>
      <c r="AC4" s="960"/>
      <c r="AD4" s="653" t="s">
        <v>997</v>
      </c>
      <c r="AE4" s="85" t="s">
        <v>998</v>
      </c>
      <c r="AF4" s="951"/>
      <c r="AG4" s="953"/>
      <c r="AH4" s="927"/>
    </row>
    <row r="5" spans="1:34" ht="18.75" customHeight="1">
      <c r="A5" s="943" t="s">
        <v>999</v>
      </c>
      <c r="B5" s="86" t="s">
        <v>238</v>
      </c>
      <c r="C5" s="87"/>
      <c r="D5" s="88" t="s">
        <v>122</v>
      </c>
      <c r="E5" s="89"/>
      <c r="F5" s="90">
        <v>36.92</v>
      </c>
      <c r="G5" s="91">
        <v>1048.25</v>
      </c>
      <c r="H5" s="92">
        <f t="shared" ref="H5:H16" si="0">F5*G5</f>
        <v>38701.39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1572.3749999999993</v>
      </c>
      <c r="O5" s="95">
        <f t="shared" ref="O5:O13" si="2">N5/M5</f>
        <v>131.03124999999994</v>
      </c>
      <c r="P5" s="97">
        <f t="shared" ref="P5:P13" si="3">M5-J5</f>
        <v>0</v>
      </c>
      <c r="Q5" s="98">
        <f t="shared" ref="Q5:Q13" si="4">O5-L5</f>
        <v>-35.635416666666714</v>
      </c>
      <c r="R5" s="646">
        <f t="shared" ref="R5:R13" si="5">O5/L5</f>
        <v>0.78618749999999971</v>
      </c>
      <c r="S5" s="912">
        <f>R17</f>
        <v>0.88102677844495936</v>
      </c>
      <c r="T5" s="101">
        <v>0.25</v>
      </c>
      <c r="U5" s="101">
        <v>0.27777777777777779</v>
      </c>
      <c r="V5" s="644">
        <v>5</v>
      </c>
      <c r="W5" s="654">
        <f>(U5-T5)*24*60</f>
        <v>40.000000000000014</v>
      </c>
      <c r="X5" s="644"/>
      <c r="Y5" s="644"/>
      <c r="Z5" s="102"/>
      <c r="AA5" s="102"/>
      <c r="AB5" s="897"/>
      <c r="AC5" s="897"/>
      <c r="AD5" s="103"/>
      <c r="AE5" s="103"/>
      <c r="AF5" s="97">
        <f t="shared" ref="AF5:AF70" si="6">N5-K5</f>
        <v>-427.62500000000068</v>
      </c>
      <c r="AG5" s="646">
        <f t="shared" ref="AG5:AG70" si="7">N5/K5</f>
        <v>0.78618749999999971</v>
      </c>
      <c r="AH5" s="912">
        <f>AG17</f>
        <v>0.8867335902368858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4496.0999999999995</v>
      </c>
      <c r="H6" s="92">
        <f t="shared" si="0"/>
        <v>170087.46299999996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2248.0500000000002</v>
      </c>
      <c r="O6" s="95">
        <f t="shared" si="2"/>
        <v>112.4025</v>
      </c>
      <c r="P6" s="97">
        <f t="shared" si="3"/>
        <v>0</v>
      </c>
      <c r="Q6" s="98">
        <f t="shared" si="4"/>
        <v>-7.5974999999999966</v>
      </c>
      <c r="R6" s="646">
        <f t="shared" si="5"/>
        <v>0.93668750000000001</v>
      </c>
      <c r="S6" s="912"/>
      <c r="T6" s="101">
        <v>0.28125</v>
      </c>
      <c r="U6" s="101">
        <v>0.36458333333333331</v>
      </c>
      <c r="V6" s="644">
        <v>5</v>
      </c>
      <c r="W6" s="654">
        <f t="shared" ref="W6:W17" si="8">(U6-T6)*24*60</f>
        <v>119.99999999999997</v>
      </c>
      <c r="X6" s="104"/>
      <c r="Y6" s="104"/>
      <c r="Z6" s="105"/>
      <c r="AA6" s="105"/>
      <c r="AB6" s="897"/>
      <c r="AC6" s="897"/>
      <c r="AD6" s="642"/>
      <c r="AE6" s="642"/>
      <c r="AF6" s="97">
        <f t="shared" si="6"/>
        <v>-151.94999999999982</v>
      </c>
      <c r="AG6" s="646">
        <f t="shared" si="7"/>
        <v>0.93668750000000012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2776</v>
      </c>
      <c r="H7" s="92">
        <f t="shared" si="0"/>
        <v>99630.64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2281.6438356164385</v>
      </c>
      <c r="O7" s="95">
        <f t="shared" si="2"/>
        <v>126.75799086757992</v>
      </c>
      <c r="P7" s="97">
        <f t="shared" si="3"/>
        <v>0</v>
      </c>
      <c r="Q7" s="98">
        <f t="shared" si="4"/>
        <v>-16.075342465753423</v>
      </c>
      <c r="R7" s="646">
        <f t="shared" si="5"/>
        <v>0.8874538450472339</v>
      </c>
      <c r="S7" s="912"/>
      <c r="T7" s="101">
        <v>0.37986111111111109</v>
      </c>
      <c r="U7" s="101">
        <v>0.43055555555555552</v>
      </c>
      <c r="V7" s="644">
        <v>22</v>
      </c>
      <c r="W7" s="654">
        <f t="shared" si="8"/>
        <v>72.999999999999986</v>
      </c>
      <c r="X7" s="104">
        <v>0.36944444444444446</v>
      </c>
      <c r="Y7" s="104">
        <v>0.37916666666666665</v>
      </c>
      <c r="Z7" s="105"/>
      <c r="AA7" s="105"/>
      <c r="AB7" s="897"/>
      <c r="AC7" s="897"/>
      <c r="AD7" s="642"/>
      <c r="AE7" s="642"/>
      <c r="AF7" s="97">
        <f t="shared" si="6"/>
        <v>-289.35616438356146</v>
      </c>
      <c r="AG7" s="646">
        <f t="shared" si="7"/>
        <v>0.88745384504723401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1042</v>
      </c>
      <c r="H8" s="92">
        <f t="shared" si="0"/>
        <v>38272.659999999996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2315.5555555555566</v>
      </c>
      <c r="O8" s="95">
        <f t="shared" si="2"/>
        <v>128.64197530864203</v>
      </c>
      <c r="P8" s="97">
        <f t="shared" si="3"/>
        <v>0</v>
      </c>
      <c r="Q8" s="98">
        <f t="shared" si="4"/>
        <v>-14.191358024691311</v>
      </c>
      <c r="R8" s="646">
        <f t="shared" si="5"/>
        <v>0.90064393448290803</v>
      </c>
      <c r="S8" s="912"/>
      <c r="T8" s="101">
        <v>0.43472222222222218</v>
      </c>
      <c r="U8" s="101">
        <v>0.45347222222222217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897"/>
      <c r="AC8" s="897"/>
      <c r="AD8" s="642"/>
      <c r="AE8" s="642"/>
      <c r="AF8" s="97">
        <f t="shared" si="6"/>
        <v>-255.44444444444343</v>
      </c>
      <c r="AG8" s="646">
        <f t="shared" si="7"/>
        <v>0.90064393448290803</v>
      </c>
      <c r="AH8" s="912"/>
    </row>
    <row r="9" spans="1:34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1343</v>
      </c>
      <c r="H9" s="92">
        <f t="shared" si="0"/>
        <v>38758.979999999996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2238.3333333333317</v>
      </c>
      <c r="O9" s="95">
        <f t="shared" si="2"/>
        <v>131.66666666666657</v>
      </c>
      <c r="P9" s="97">
        <f t="shared" si="3"/>
        <v>0</v>
      </c>
      <c r="Q9" s="98">
        <f t="shared" si="4"/>
        <v>-19.5686274509805</v>
      </c>
      <c r="R9" s="646">
        <f t="shared" si="5"/>
        <v>0.87060806430701343</v>
      </c>
      <c r="S9" s="912"/>
      <c r="T9" s="101">
        <v>0.45763888888888882</v>
      </c>
      <c r="U9" s="101">
        <v>0.48263888888888884</v>
      </c>
      <c r="V9" s="644">
        <v>6</v>
      </c>
      <c r="W9" s="654">
        <f t="shared" si="8"/>
        <v>36.000000000000028</v>
      </c>
      <c r="X9" s="104"/>
      <c r="Y9" s="104"/>
      <c r="Z9" s="105"/>
      <c r="AA9" s="105"/>
      <c r="AB9" s="897"/>
      <c r="AC9" s="897"/>
      <c r="AD9" s="642"/>
      <c r="AE9" s="642"/>
      <c r="AF9" s="97">
        <f t="shared" si="6"/>
        <v>-332.66666666666833</v>
      </c>
      <c r="AG9" s="646">
        <f t="shared" si="7"/>
        <v>0.87060806430701343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2116</v>
      </c>
      <c r="H10" s="92">
        <f t="shared" si="0"/>
        <v>65828.759999999995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2351.1111111111122</v>
      </c>
      <c r="O10" s="95">
        <f t="shared" si="2"/>
        <v>130.61728395061735</v>
      </c>
      <c r="P10" s="97">
        <f t="shared" si="3"/>
        <v>0</v>
      </c>
      <c r="Q10" s="98">
        <f t="shared" si="4"/>
        <v>-23.216049382715994</v>
      </c>
      <c r="R10" s="646">
        <f t="shared" si="5"/>
        <v>0.8490831026042297</v>
      </c>
      <c r="S10" s="913"/>
      <c r="T10" s="101">
        <v>0.52291666666666659</v>
      </c>
      <c r="U10" s="101">
        <v>0.56041666666666656</v>
      </c>
      <c r="V10" s="644">
        <v>5</v>
      </c>
      <c r="W10" s="654">
        <f t="shared" si="8"/>
        <v>53.999999999999972</v>
      </c>
      <c r="X10" s="104"/>
      <c r="Y10" s="104"/>
      <c r="Z10" s="105"/>
      <c r="AA10" s="105"/>
      <c r="AB10" s="897"/>
      <c r="AC10" s="897"/>
      <c r="AD10" s="642"/>
      <c r="AE10" s="642"/>
      <c r="AF10" s="97">
        <f>N10-K10</f>
        <v>-417.88888888888778</v>
      </c>
      <c r="AG10" s="646">
        <f>N10/K10</f>
        <v>0.84908310260422981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2795</v>
      </c>
      <c r="H11" s="92">
        <f t="shared" si="0"/>
        <v>107551.59999999999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2502.9850746268626</v>
      </c>
      <c r="O11" s="95">
        <f t="shared" si="2"/>
        <v>131.73605655930857</v>
      </c>
      <c r="P11" s="97">
        <f t="shared" si="3"/>
        <v>0</v>
      </c>
      <c r="Q11" s="98">
        <f t="shared" si="4"/>
        <v>-14.000785545954585</v>
      </c>
      <c r="R11" s="646">
        <f t="shared" si="5"/>
        <v>0.90393104898044885</v>
      </c>
      <c r="S11" s="913"/>
      <c r="T11" s="101">
        <v>0.56527777777777766</v>
      </c>
      <c r="U11" s="101">
        <v>0.61180555555555549</v>
      </c>
      <c r="V11" s="644">
        <v>7</v>
      </c>
      <c r="W11" s="654">
        <f t="shared" si="8"/>
        <v>67.000000000000085</v>
      </c>
      <c r="X11" s="104"/>
      <c r="Y11" s="104"/>
      <c r="Z11" s="105"/>
      <c r="AA11" s="105"/>
      <c r="AB11" s="897"/>
      <c r="AC11" s="897"/>
      <c r="AD11" s="642"/>
      <c r="AE11" s="642"/>
      <c r="AF11" s="97">
        <f>N11-K11</f>
        <v>-266.01492537313743</v>
      </c>
      <c r="AG11" s="646">
        <f>N11/K11</f>
        <v>0.90393104898044874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3586</v>
      </c>
      <c r="H12" s="92">
        <f t="shared" si="0"/>
        <v>135550.79999999999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2501.8604651162786</v>
      </c>
      <c r="O12" s="95">
        <f t="shared" si="2"/>
        <v>125.09302325581393</v>
      </c>
      <c r="P12" s="97">
        <f t="shared" si="3"/>
        <v>0</v>
      </c>
      <c r="Q12" s="98">
        <f t="shared" si="4"/>
        <v>-13.356976744186056</v>
      </c>
      <c r="R12" s="646">
        <f t="shared" si="5"/>
        <v>0.90352490614527947</v>
      </c>
      <c r="S12" s="913"/>
      <c r="T12" s="101">
        <v>0.62777777777777777</v>
      </c>
      <c r="U12" s="101">
        <v>0.6875</v>
      </c>
      <c r="V12" s="644">
        <v>23</v>
      </c>
      <c r="W12" s="654">
        <f t="shared" si="8"/>
        <v>86.000000000000014</v>
      </c>
      <c r="X12" s="104">
        <v>0.6166666666666667</v>
      </c>
      <c r="Y12" s="104">
        <v>0.62638888888888888</v>
      </c>
      <c r="Z12" s="105"/>
      <c r="AA12" s="105"/>
      <c r="AB12" s="897"/>
      <c r="AC12" s="897"/>
      <c r="AD12" s="642"/>
      <c r="AE12" s="642"/>
      <c r="AF12" s="97">
        <f t="shared" si="6"/>
        <v>-267.13953488372135</v>
      </c>
      <c r="AG12" s="646">
        <f t="shared" si="7"/>
        <v>0.90352490614527936</v>
      </c>
      <c r="AH12" s="913"/>
    </row>
    <row r="13" spans="1:34" ht="19.2" customHeight="1">
      <c r="A13" s="945"/>
      <c r="B13" s="86" t="s">
        <v>237</v>
      </c>
      <c r="C13" s="111"/>
      <c r="D13" s="110" t="s">
        <v>121</v>
      </c>
      <c r="E13" s="112"/>
      <c r="F13" s="90">
        <v>37.83</v>
      </c>
      <c r="G13" s="113">
        <v>1926.8999999999999</v>
      </c>
      <c r="H13" s="92">
        <f t="shared" si="0"/>
        <v>72894.626999999993</v>
      </c>
      <c r="I13" s="656">
        <v>1</v>
      </c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2223.3461538461552</v>
      </c>
      <c r="O13" s="95">
        <f t="shared" si="2"/>
        <v>111.16730769230776</v>
      </c>
      <c r="P13" s="97">
        <f t="shared" si="3"/>
        <v>0</v>
      </c>
      <c r="Q13" s="98">
        <f t="shared" si="4"/>
        <v>-8.8326923076922412</v>
      </c>
      <c r="R13" s="646">
        <f t="shared" si="5"/>
        <v>0.92639423076923133</v>
      </c>
      <c r="S13" s="913"/>
      <c r="T13" s="101">
        <v>0.69166666666666665</v>
      </c>
      <c r="U13" s="101">
        <v>0.72777777777777775</v>
      </c>
      <c r="V13" s="656">
        <v>6</v>
      </c>
      <c r="W13" s="654">
        <f t="shared" si="8"/>
        <v>51.999999999999972</v>
      </c>
      <c r="X13" s="116"/>
      <c r="Y13" s="116"/>
      <c r="Z13" s="105"/>
      <c r="AA13" s="105"/>
      <c r="AB13" s="897"/>
      <c r="AC13" s="897"/>
      <c r="AD13" s="642"/>
      <c r="AE13" s="642"/>
      <c r="AF13" s="97">
        <f t="shared" si="6"/>
        <v>-176.65384615384482</v>
      </c>
      <c r="AG13" s="646">
        <f t="shared" si="7"/>
        <v>0.92639423076923133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913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897"/>
      <c r="AC14" s="897"/>
      <c r="AD14" s="642"/>
      <c r="AE14" s="642"/>
      <c r="AF14" s="97">
        <f t="shared" si="6"/>
        <v>0</v>
      </c>
      <c r="AG14" s="646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913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897"/>
      <c r="AC15" s="897"/>
      <c r="AD15" s="642"/>
      <c r="AE15" s="642"/>
      <c r="AF15" s="97">
        <f t="shared" si="6"/>
        <v>0</v>
      </c>
      <c r="AG15" s="646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913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897"/>
      <c r="AC16" s="897"/>
      <c r="AD16" s="642"/>
      <c r="AE16" s="642"/>
      <c r="AF16" s="97">
        <f t="shared" si="6"/>
        <v>0</v>
      </c>
      <c r="AG16" s="646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1000</v>
      </c>
      <c r="D17" s="907" t="s">
        <v>1001</v>
      </c>
      <c r="E17" s="907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2248.3622810228594</v>
      </c>
      <c r="O17" s="125">
        <f t="shared" si="9"/>
        <v>125.45711714454845</v>
      </c>
      <c r="P17" s="127">
        <f t="shared" ref="P17:P27" si="10">M17-J17</f>
        <v>0</v>
      </c>
      <c r="Q17" s="128">
        <f t="shared" ref="Q17:Q27" si="11">O17-L17</f>
        <v>-16.941638732071226</v>
      </c>
      <c r="R17" s="129">
        <f>O17/L17</f>
        <v>0.88102677844495936</v>
      </c>
      <c r="S17" s="913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0</v>
      </c>
      <c r="AF17" s="127">
        <f t="shared" si="6"/>
        <v>-287.19327453269625</v>
      </c>
      <c r="AG17" s="647">
        <f t="shared" si="7"/>
        <v>0.8867335902368858</v>
      </c>
      <c r="AH17" s="913"/>
    </row>
    <row r="18" spans="1:34" ht="19.2" customHeight="1">
      <c r="A18" s="895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1857.6000000000001</v>
      </c>
      <c r="H18" s="140">
        <f t="shared" ref="H18:H29" si="12">F18*G18</f>
        <v>52495.776000000005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7" si="13">G18/W18*60</f>
        <v>1548.0000000000005</v>
      </c>
      <c r="O18" s="142">
        <f t="shared" ref="O18:O27" si="14">N18/M18</f>
        <v>129.00000000000003</v>
      </c>
      <c r="P18" s="105">
        <f t="shared" si="10"/>
        <v>0</v>
      </c>
      <c r="Q18" s="143">
        <f t="shared" si="11"/>
        <v>-37.666666666666629</v>
      </c>
      <c r="R18" s="643">
        <f t="shared" ref="R18:R27" si="15">O18/L18</f>
        <v>0.77400000000000024</v>
      </c>
      <c r="S18" s="896">
        <f>R30</f>
        <v>0.87771948662066746</v>
      </c>
      <c r="T18" s="101">
        <v>0.125</v>
      </c>
      <c r="U18" s="101">
        <v>0.17499999999999999</v>
      </c>
      <c r="V18" s="642">
        <v>5</v>
      </c>
      <c r="W18" s="146">
        <f>(U18-T18)*24*60</f>
        <v>71.999999999999986</v>
      </c>
      <c r="X18" s="142"/>
      <c r="Y18" s="142"/>
      <c r="Z18" s="105"/>
      <c r="AA18" s="105"/>
      <c r="AB18" s="897"/>
      <c r="AC18" s="897"/>
      <c r="AD18" s="642"/>
      <c r="AE18" s="642"/>
      <c r="AF18" s="147">
        <f t="shared" si="6"/>
        <v>-451.99999999999955</v>
      </c>
      <c r="AG18" s="148">
        <f t="shared" si="7"/>
        <v>0.77400000000000024</v>
      </c>
      <c r="AH18" s="938">
        <f>AG30</f>
        <v>0.88859004330661062</v>
      </c>
    </row>
    <row r="19" spans="1:34" ht="19.2" customHeight="1">
      <c r="A19" s="895"/>
      <c r="B19" s="651" t="s">
        <v>239</v>
      </c>
      <c r="C19" s="650"/>
      <c r="D19" s="137" t="s">
        <v>133</v>
      </c>
      <c r="E19" s="138"/>
      <c r="F19" s="90">
        <v>53.27</v>
      </c>
      <c r="G19" s="107">
        <v>1218</v>
      </c>
      <c r="H19" s="140">
        <f t="shared" si="12"/>
        <v>64882.86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1461.6000000000004</v>
      </c>
      <c r="O19" s="153">
        <f t="shared" si="14"/>
        <v>85.976470588235316</v>
      </c>
      <c r="P19" s="105">
        <f t="shared" si="10"/>
        <v>0</v>
      </c>
      <c r="Q19" s="143">
        <f t="shared" si="11"/>
        <v>-6.0823529411764525</v>
      </c>
      <c r="R19" s="643">
        <f t="shared" si="15"/>
        <v>0.93392971246006407</v>
      </c>
      <c r="S19" s="896"/>
      <c r="T19" s="101">
        <v>0.1784722222222222</v>
      </c>
      <c r="U19" s="101">
        <v>0.21319444444444441</v>
      </c>
      <c r="V19" s="642">
        <v>5</v>
      </c>
      <c r="W19" s="146">
        <f>(U19-T19)*24*60</f>
        <v>49.999999999999986</v>
      </c>
      <c r="X19" s="154"/>
      <c r="Y19" s="154"/>
      <c r="Z19" s="105"/>
      <c r="AA19" s="105"/>
      <c r="AB19" s="897"/>
      <c r="AC19" s="897"/>
      <c r="AD19" s="642"/>
      <c r="AE19" s="642"/>
      <c r="AF19" s="97">
        <f t="shared" si="6"/>
        <v>-103.39999999999964</v>
      </c>
      <c r="AG19" s="646">
        <f t="shared" si="7"/>
        <v>0.93392971246006418</v>
      </c>
      <c r="AH19" s="939"/>
    </row>
    <row r="20" spans="1:34" ht="19.2" customHeight="1">
      <c r="A20" s="895"/>
      <c r="B20" s="651" t="s">
        <v>239</v>
      </c>
      <c r="C20" s="108"/>
      <c r="D20" s="88" t="s">
        <v>134</v>
      </c>
      <c r="E20" s="138"/>
      <c r="F20" s="90">
        <v>49.91</v>
      </c>
      <c r="G20" s="107">
        <v>1340.45</v>
      </c>
      <c r="H20" s="140">
        <f t="shared" si="12"/>
        <v>66901.859499999991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1462.3090909090909</v>
      </c>
      <c r="O20" s="153">
        <f t="shared" si="14"/>
        <v>86.018181818181816</v>
      </c>
      <c r="P20" s="105">
        <f t="shared" si="10"/>
        <v>0</v>
      </c>
      <c r="Q20" s="143">
        <f t="shared" si="11"/>
        <v>-6.0406417112299522</v>
      </c>
      <c r="R20" s="643">
        <f t="shared" si="15"/>
        <v>0.93438280569270982</v>
      </c>
      <c r="S20" s="896"/>
      <c r="T20" s="101">
        <v>0.21805555555555553</v>
      </c>
      <c r="U20" s="101">
        <v>0.25624999999999998</v>
      </c>
      <c r="V20" s="642">
        <v>7</v>
      </c>
      <c r="W20" s="146">
        <f t="shared" ref="W20:W29" si="16">(U20-T20)*24*60</f>
        <v>55.000000000000007</v>
      </c>
      <c r="X20" s="154"/>
      <c r="Y20" s="154"/>
      <c r="Z20" s="105"/>
      <c r="AA20" s="105"/>
      <c r="AB20" s="897"/>
      <c r="AC20" s="897"/>
      <c r="AD20" s="642"/>
      <c r="AE20" s="642"/>
      <c r="AF20" s="147">
        <f t="shared" si="6"/>
        <v>-102.69090909090914</v>
      </c>
      <c r="AG20" s="148">
        <f t="shared" si="7"/>
        <v>0.93438280569270982</v>
      </c>
      <c r="AH20" s="939"/>
    </row>
    <row r="21" spans="1:34" ht="19.2" customHeight="1">
      <c r="A21" s="895"/>
      <c r="B21" s="651" t="s">
        <v>239</v>
      </c>
      <c r="C21" s="155"/>
      <c r="D21" s="156" t="s">
        <v>136</v>
      </c>
      <c r="E21" s="89"/>
      <c r="F21" s="90">
        <v>44.3</v>
      </c>
      <c r="G21" s="91">
        <v>1318</v>
      </c>
      <c r="H21" s="140">
        <f t="shared" si="12"/>
        <v>58387.399999999994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1437.8181818181806</v>
      </c>
      <c r="O21" s="153">
        <f t="shared" si="14"/>
        <v>79.878787878787818</v>
      </c>
      <c r="P21" s="105">
        <f t="shared" si="10"/>
        <v>0</v>
      </c>
      <c r="Q21" s="143">
        <f t="shared" si="11"/>
        <v>-7.0656565656566244</v>
      </c>
      <c r="R21" s="643">
        <f t="shared" si="15"/>
        <v>0.91873366250362987</v>
      </c>
      <c r="S21" s="896"/>
      <c r="T21" s="101">
        <v>0.27152777777777776</v>
      </c>
      <c r="U21" s="101">
        <v>0.30972222222222223</v>
      </c>
      <c r="V21" s="642">
        <v>22</v>
      </c>
      <c r="W21" s="146">
        <f t="shared" si="16"/>
        <v>55.000000000000043</v>
      </c>
      <c r="X21" s="154">
        <v>0.26041666666666669</v>
      </c>
      <c r="Y21" s="154">
        <v>0.27083333333333331</v>
      </c>
      <c r="Z21" s="105"/>
      <c r="AA21" s="105"/>
      <c r="AB21" s="897"/>
      <c r="AC21" s="897"/>
      <c r="AD21" s="642"/>
      <c r="AE21" s="642"/>
      <c r="AF21" s="97">
        <f t="shared" si="6"/>
        <v>-127.18181818181938</v>
      </c>
      <c r="AG21" s="646">
        <f t="shared" si="7"/>
        <v>0.91873366250362976</v>
      </c>
      <c r="AH21" s="940"/>
    </row>
    <row r="22" spans="1:34" ht="19.2" customHeight="1">
      <c r="A22" s="895"/>
      <c r="B22" s="651" t="s">
        <v>239</v>
      </c>
      <c r="C22" s="155"/>
      <c r="D22" s="88" t="s">
        <v>135</v>
      </c>
      <c r="E22" s="89"/>
      <c r="F22" s="90">
        <v>38.39</v>
      </c>
      <c r="G22" s="91">
        <v>2144</v>
      </c>
      <c r="H22" s="140">
        <f t="shared" si="12"/>
        <v>82308.160000000003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1461.8181818181818</v>
      </c>
      <c r="O22" s="153">
        <f t="shared" si="14"/>
        <v>85.98930481283422</v>
      </c>
      <c r="P22" s="105">
        <f t="shared" si="10"/>
        <v>0</v>
      </c>
      <c r="Q22" s="143">
        <f t="shared" si="11"/>
        <v>-6.0695187165775479</v>
      </c>
      <c r="R22" s="643">
        <f t="shared" si="15"/>
        <v>0.93406912576241641</v>
      </c>
      <c r="S22" s="896"/>
      <c r="T22" s="101">
        <v>0.31458333333333333</v>
      </c>
      <c r="U22" s="101">
        <v>0.37569444444444444</v>
      </c>
      <c r="V22" s="642">
        <v>7</v>
      </c>
      <c r="W22" s="146">
        <f t="shared" si="16"/>
        <v>88</v>
      </c>
      <c r="X22" s="154"/>
      <c r="Y22" s="154"/>
      <c r="Z22" s="105"/>
      <c r="AA22" s="105"/>
      <c r="AB22" s="897"/>
      <c r="AC22" s="897"/>
      <c r="AD22" s="642"/>
      <c r="AE22" s="642"/>
      <c r="AF22" s="147">
        <f t="shared" si="6"/>
        <v>-103.18181818181824</v>
      </c>
      <c r="AG22" s="148">
        <f t="shared" si="7"/>
        <v>0.93406912576241641</v>
      </c>
      <c r="AH22" s="940"/>
    </row>
    <row r="23" spans="1:34" ht="19.2" customHeight="1">
      <c r="A23" s="895"/>
      <c r="B23" s="651" t="s">
        <v>239</v>
      </c>
      <c r="C23" s="155"/>
      <c r="D23" s="88" t="s">
        <v>137</v>
      </c>
      <c r="E23" s="89"/>
      <c r="F23" s="90">
        <v>49.91</v>
      </c>
      <c r="G23" s="91">
        <v>3618</v>
      </c>
      <c r="H23" s="140">
        <f t="shared" si="12"/>
        <v>180574.37999999998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1476.7346938775515</v>
      </c>
      <c r="O23" s="153">
        <f t="shared" si="14"/>
        <v>86.866746698679506</v>
      </c>
      <c r="P23" s="105">
        <f t="shared" si="10"/>
        <v>0</v>
      </c>
      <c r="Q23" s="143">
        <f t="shared" si="11"/>
        <v>-5.1920768307322618</v>
      </c>
      <c r="R23" s="643">
        <f t="shared" si="15"/>
        <v>0.94360044337223736</v>
      </c>
      <c r="S23" s="896"/>
      <c r="T23" s="101">
        <v>0.37986111111111109</v>
      </c>
      <c r="U23" s="101">
        <v>0.4819444444444444</v>
      </c>
      <c r="V23" s="642">
        <v>6</v>
      </c>
      <c r="W23" s="146">
        <f t="shared" si="16"/>
        <v>146.99999999999994</v>
      </c>
      <c r="X23" s="154"/>
      <c r="Y23" s="154"/>
      <c r="Z23" s="105"/>
      <c r="AA23" s="105"/>
      <c r="AB23" s="897"/>
      <c r="AC23" s="897"/>
      <c r="AD23" s="642"/>
      <c r="AE23" s="642"/>
      <c r="AF23" s="97">
        <f t="shared" si="6"/>
        <v>-88.265306122448465</v>
      </c>
      <c r="AG23" s="646">
        <f t="shared" si="7"/>
        <v>0.94360044337223736</v>
      </c>
      <c r="AH23" s="940"/>
    </row>
    <row r="24" spans="1:34" ht="19.2" customHeight="1">
      <c r="A24" s="895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1949</v>
      </c>
      <c r="H24" s="140">
        <f t="shared" si="12"/>
        <v>71586.76999999999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2165.5555555555566</v>
      </c>
      <c r="O24" s="153">
        <f t="shared" si="14"/>
        <v>120.3086419753087</v>
      </c>
      <c r="P24" s="105">
        <f t="shared" si="10"/>
        <v>0</v>
      </c>
      <c r="Q24" s="143">
        <f t="shared" si="11"/>
        <v>-13.02469135802464</v>
      </c>
      <c r="R24" s="643">
        <f t="shared" si="15"/>
        <v>0.90231481481481524</v>
      </c>
      <c r="S24" s="896"/>
      <c r="T24" s="101">
        <v>0.5215277777777777</v>
      </c>
      <c r="U24" s="101">
        <v>0.55902777777777768</v>
      </c>
      <c r="V24" s="642">
        <v>4</v>
      </c>
      <c r="W24" s="146">
        <f t="shared" si="16"/>
        <v>53.999999999999972</v>
      </c>
      <c r="X24" s="154"/>
      <c r="Y24" s="154"/>
      <c r="Z24" s="105"/>
      <c r="AA24" s="105"/>
      <c r="AB24" s="897"/>
      <c r="AC24" s="897"/>
      <c r="AD24" s="642"/>
      <c r="AE24" s="642"/>
      <c r="AF24" s="147">
        <f t="shared" si="6"/>
        <v>-234.44444444444343</v>
      </c>
      <c r="AG24" s="148">
        <f t="shared" si="7"/>
        <v>0.90231481481481524</v>
      </c>
      <c r="AH24" s="940"/>
    </row>
    <row r="25" spans="1:34" ht="19.2" customHeight="1">
      <c r="A25" s="895"/>
      <c r="B25" s="651" t="s">
        <v>239</v>
      </c>
      <c r="C25" s="136"/>
      <c r="D25" s="137" t="s">
        <v>134</v>
      </c>
      <c r="E25" s="138"/>
      <c r="F25" s="90">
        <v>49.91</v>
      </c>
      <c r="G25" s="107">
        <v>236.54999999999998</v>
      </c>
      <c r="H25" s="140">
        <f t="shared" si="12"/>
        <v>11806.210499999999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3"/>
        <v>1419.300000000005</v>
      </c>
      <c r="O25" s="153">
        <f t="shared" si="14"/>
        <v>83.488235294117942</v>
      </c>
      <c r="P25" s="105">
        <f t="shared" si="10"/>
        <v>0</v>
      </c>
      <c r="Q25" s="143">
        <f t="shared" si="11"/>
        <v>-8.5705882352938261</v>
      </c>
      <c r="R25" s="643">
        <f t="shared" si="15"/>
        <v>0.9069009584664568</v>
      </c>
      <c r="S25" s="896"/>
      <c r="T25" s="101">
        <v>0.56388888888888877</v>
      </c>
      <c r="U25" s="101">
        <v>0.57083333333333319</v>
      </c>
      <c r="V25" s="642">
        <v>7</v>
      </c>
      <c r="W25" s="146">
        <f t="shared" si="16"/>
        <v>9.9999999999999645</v>
      </c>
      <c r="X25" s="642"/>
      <c r="Y25" s="642"/>
      <c r="Z25" s="105"/>
      <c r="AA25" s="105"/>
      <c r="AB25" s="897"/>
      <c r="AC25" s="897"/>
      <c r="AD25" s="642"/>
      <c r="AE25" s="642"/>
      <c r="AF25" s="97">
        <f t="shared" si="6"/>
        <v>-145.69999999999504</v>
      </c>
      <c r="AG25" s="646">
        <f t="shared" si="7"/>
        <v>0.9069009584664568</v>
      </c>
      <c r="AH25" s="940"/>
    </row>
    <row r="26" spans="1:34" ht="19.2" customHeight="1">
      <c r="A26" s="895"/>
      <c r="B26" s="651" t="s">
        <v>239</v>
      </c>
      <c r="C26" s="136"/>
      <c r="D26" s="137" t="s">
        <v>135</v>
      </c>
      <c r="E26" s="138"/>
      <c r="F26" s="90">
        <v>38.39</v>
      </c>
      <c r="G26" s="107">
        <v>536</v>
      </c>
      <c r="H26" s="140">
        <f t="shared" si="12"/>
        <v>20577.04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3"/>
        <v>1461.818181818187</v>
      </c>
      <c r="O26" s="153">
        <f t="shared" si="14"/>
        <v>85.989304812834533</v>
      </c>
      <c r="P26" s="105">
        <f t="shared" si="10"/>
        <v>0</v>
      </c>
      <c r="Q26" s="143">
        <f t="shared" si="11"/>
        <v>-6.0695187165772353</v>
      </c>
      <c r="R26" s="643">
        <f t="shared" si="15"/>
        <v>0.93406912576241985</v>
      </c>
      <c r="S26" s="896"/>
      <c r="T26" s="101">
        <v>0.57499999999999984</v>
      </c>
      <c r="U26" s="101">
        <v>0.59027777777777757</v>
      </c>
      <c r="V26" s="642">
        <v>6</v>
      </c>
      <c r="W26" s="146">
        <f t="shared" si="16"/>
        <v>21.999999999999922</v>
      </c>
      <c r="X26" s="642"/>
      <c r="Y26" s="642"/>
      <c r="Z26" s="105"/>
      <c r="AA26" s="105"/>
      <c r="AB26" s="897"/>
      <c r="AC26" s="897"/>
      <c r="AD26" s="642"/>
      <c r="AE26" s="642"/>
      <c r="AF26" s="147">
        <f t="shared" si="6"/>
        <v>-103.18181818181301</v>
      </c>
      <c r="AG26" s="148">
        <f t="shared" si="7"/>
        <v>0.93406912576241985</v>
      </c>
      <c r="AH26" s="940"/>
    </row>
    <row r="27" spans="1:34" ht="19.2" customHeight="1">
      <c r="A27" s="895"/>
      <c r="B27" s="135" t="s">
        <v>238</v>
      </c>
      <c r="C27" s="136"/>
      <c r="D27" s="137" t="s">
        <v>142</v>
      </c>
      <c r="E27" s="138"/>
      <c r="F27" s="158">
        <v>26.5</v>
      </c>
      <c r="G27" s="107">
        <v>966.80000000000007</v>
      </c>
      <c r="H27" s="140">
        <f>F27*G26</f>
        <v>14204</v>
      </c>
      <c r="I27" s="146">
        <v>1</v>
      </c>
      <c r="J27" s="151">
        <v>12</v>
      </c>
      <c r="K27" s="91">
        <v>2000</v>
      </c>
      <c r="L27" s="95">
        <v>166.66666666666666</v>
      </c>
      <c r="M27" s="157">
        <v>12</v>
      </c>
      <c r="N27" s="152">
        <f t="shared" si="13"/>
        <v>1526.5263157894726</v>
      </c>
      <c r="O27" s="153">
        <f t="shared" si="14"/>
        <v>127.21052631578938</v>
      </c>
      <c r="P27" s="105">
        <f t="shared" si="10"/>
        <v>0</v>
      </c>
      <c r="Q27" s="143">
        <f t="shared" si="11"/>
        <v>-39.456140350877277</v>
      </c>
      <c r="R27" s="643">
        <f t="shared" si="15"/>
        <v>0.76326315789473631</v>
      </c>
      <c r="S27" s="896"/>
      <c r="T27" s="101">
        <v>0.59374999999999978</v>
      </c>
      <c r="U27" s="101">
        <v>0.62013888888888868</v>
      </c>
      <c r="V27" s="642">
        <v>5</v>
      </c>
      <c r="W27" s="146">
        <f t="shared" si="16"/>
        <v>38.000000000000028</v>
      </c>
      <c r="X27" s="642"/>
      <c r="Y27" s="642"/>
      <c r="Z27" s="105"/>
      <c r="AA27" s="105"/>
      <c r="AB27" s="897"/>
      <c r="AC27" s="897"/>
      <c r="AD27" s="642"/>
      <c r="AE27" s="642"/>
      <c r="AF27" s="97">
        <f t="shared" si="6"/>
        <v>-473.47368421052738</v>
      </c>
      <c r="AG27" s="646">
        <f t="shared" si="7"/>
        <v>0.76326315789473631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896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897"/>
      <c r="AC28" s="897"/>
      <c r="AD28" s="642"/>
      <c r="AE28" s="642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896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897"/>
      <c r="AC29" s="897"/>
      <c r="AD29" s="642"/>
      <c r="AE29" s="642"/>
      <c r="AF29" s="97">
        <f t="shared" si="6"/>
        <v>0</v>
      </c>
      <c r="AG29" s="646"/>
      <c r="AH29" s="940"/>
    </row>
    <row r="30" spans="1:34" ht="19.2" customHeight="1">
      <c r="A30" s="895"/>
      <c r="B30" s="159">
        <v>0</v>
      </c>
      <c r="C30" s="160" t="s">
        <v>1004</v>
      </c>
      <c r="D30" s="942" t="s">
        <v>1001</v>
      </c>
      <c r="E30" s="942"/>
      <c r="F30" s="161"/>
      <c r="G30" s="126"/>
      <c r="H30" s="162"/>
      <c r="I30" s="163"/>
      <c r="J30" s="126">
        <v>16.2</v>
      </c>
      <c r="K30" s="126">
        <v>1735.5</v>
      </c>
      <c r="L30" s="164">
        <v>110.59640522875819</v>
      </c>
      <c r="M30" s="126">
        <f t="shared" ref="M30:O30" si="17">AVERAGE(M18:M29)</f>
        <v>16.2</v>
      </c>
      <c r="N30" s="126">
        <f t="shared" si="17"/>
        <v>1542.1480201586228</v>
      </c>
      <c r="O30" s="164">
        <f t="shared" si="17"/>
        <v>97.072620019476943</v>
      </c>
      <c r="P30" s="105">
        <f t="shared" ref="P30:P38" si="18">M30-J30</f>
        <v>0</v>
      </c>
      <c r="Q30" s="143">
        <f t="shared" ref="Q30:Q38" si="19">O30-L30</f>
        <v>-13.523785209281243</v>
      </c>
      <c r="R30" s="165">
        <f t="shared" ref="R30:R38" si="20">O30/L30</f>
        <v>0.87771948662066746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-193.35197984137722</v>
      </c>
      <c r="AG30" s="169">
        <f t="shared" ref="AG30" si="21">N30/K30</f>
        <v>0.88859004330661062</v>
      </c>
      <c r="AH30" s="941"/>
    </row>
    <row r="31" spans="1:34" ht="19.2" customHeight="1">
      <c r="A31" s="932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334</v>
      </c>
      <c r="H31" s="174">
        <f t="shared" ref="H31:H41" si="22">F31*G31</f>
        <v>9185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3">G31/W31*60</f>
        <v>1252.5000000000016</v>
      </c>
      <c r="O31" s="177">
        <f t="shared" ref="O31:O38" si="24">N31/M31</f>
        <v>125.25000000000016</v>
      </c>
      <c r="P31" s="178">
        <f t="shared" si="18"/>
        <v>-2</v>
      </c>
      <c r="Q31" s="179">
        <f t="shared" si="19"/>
        <v>-41.416666666666501</v>
      </c>
      <c r="R31" s="645">
        <f t="shared" si="20"/>
        <v>0.75150000000000095</v>
      </c>
      <c r="S31" s="933">
        <f>R43</f>
        <v>0.84408128645364311</v>
      </c>
      <c r="T31" s="181">
        <v>0.125</v>
      </c>
      <c r="U31" s="181">
        <v>0.1361111111111111</v>
      </c>
      <c r="V31" s="182">
        <v>5</v>
      </c>
      <c r="W31" s="183">
        <f t="shared" ref="W31:W42" si="25">(U31-T31)*24*60</f>
        <v>15.999999999999982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-747.49999999999841</v>
      </c>
      <c r="AG31" s="184">
        <f t="shared" si="7"/>
        <v>0.62625000000000075</v>
      </c>
      <c r="AH31" s="911">
        <f>AG43</f>
        <v>0.83357843345288718</v>
      </c>
    </row>
    <row r="32" spans="1:34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1450.2</v>
      </c>
      <c r="H32" s="140">
        <f t="shared" si="22"/>
        <v>38430.300000000003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1474.7796610169494</v>
      </c>
      <c r="O32" s="95">
        <f t="shared" si="24"/>
        <v>122.89830508474579</v>
      </c>
      <c r="P32" s="178">
        <f t="shared" si="18"/>
        <v>0</v>
      </c>
      <c r="Q32" s="98">
        <f t="shared" si="19"/>
        <v>-43.768361581920871</v>
      </c>
      <c r="R32" s="646">
        <f t="shared" si="20"/>
        <v>0.73738983050847473</v>
      </c>
      <c r="S32" s="896"/>
      <c r="T32" s="101">
        <v>0.13888888888888887</v>
      </c>
      <c r="U32" s="101">
        <v>0.17986111111111108</v>
      </c>
      <c r="V32" s="182">
        <v>4</v>
      </c>
      <c r="W32" s="146">
        <f t="shared" si="25"/>
        <v>58.999999999999993</v>
      </c>
      <c r="X32" s="188"/>
      <c r="Y32" s="188"/>
      <c r="Z32" s="189"/>
      <c r="AA32" s="189"/>
      <c r="AB32" s="897"/>
      <c r="AC32" s="897"/>
      <c r="AD32" s="642"/>
      <c r="AE32" s="642"/>
      <c r="AF32" s="97">
        <f t="shared" si="6"/>
        <v>-525.22033898305062</v>
      </c>
      <c r="AG32" s="646">
        <f t="shared" si="7"/>
        <v>0.73738983050847473</v>
      </c>
      <c r="AH32" s="912"/>
    </row>
    <row r="33" spans="1:34" ht="19.2" customHeight="1">
      <c r="A33" s="925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2494.7999999999997</v>
      </c>
      <c r="H33" s="140">
        <f t="shared" si="22"/>
        <v>85397.003999999986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2108.2816901408451</v>
      </c>
      <c r="O33" s="95">
        <f t="shared" si="24"/>
        <v>162.17551462621884</v>
      </c>
      <c r="P33" s="178">
        <f t="shared" si="18"/>
        <v>0</v>
      </c>
      <c r="Q33" s="98">
        <f t="shared" si="19"/>
        <v>-10.901408450704224</v>
      </c>
      <c r="R33" s="646">
        <f t="shared" si="20"/>
        <v>0.93701408450704227</v>
      </c>
      <c r="S33" s="896"/>
      <c r="T33" s="101">
        <v>0.18402777777777776</v>
      </c>
      <c r="U33" s="101">
        <v>0.23333333333333331</v>
      </c>
      <c r="V33" s="182">
        <v>6</v>
      </c>
      <c r="W33" s="146">
        <f t="shared" si="25"/>
        <v>70.999999999999986</v>
      </c>
      <c r="X33" s="188"/>
      <c r="Y33" s="188"/>
      <c r="Z33" s="189"/>
      <c r="AA33" s="189"/>
      <c r="AB33" s="897"/>
      <c r="AC33" s="897"/>
      <c r="AD33" s="642"/>
      <c r="AE33" s="642"/>
      <c r="AF33" s="97">
        <f t="shared" si="6"/>
        <v>-141.71830985915494</v>
      </c>
      <c r="AG33" s="190">
        <f t="shared" si="7"/>
        <v>0.93701408450704227</v>
      </c>
      <c r="AH33" s="912"/>
    </row>
    <row r="34" spans="1:34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3721.8999999999996</v>
      </c>
      <c r="H34" s="140">
        <f t="shared" si="22"/>
        <v>133355.67699999997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2087.0467289719627</v>
      </c>
      <c r="O34" s="95">
        <f t="shared" si="24"/>
        <v>189.73152081563296</v>
      </c>
      <c r="P34" s="178">
        <f t="shared" si="18"/>
        <v>0</v>
      </c>
      <c r="Q34" s="98">
        <f t="shared" si="19"/>
        <v>-14.813933729821571</v>
      </c>
      <c r="R34" s="646">
        <f t="shared" si="20"/>
        <v>0.92757632398753898</v>
      </c>
      <c r="S34" s="896"/>
      <c r="T34" s="101">
        <v>0.24861111111111109</v>
      </c>
      <c r="U34" s="101">
        <v>0.32291666666666663</v>
      </c>
      <c r="V34" s="193">
        <v>22</v>
      </c>
      <c r="W34" s="146">
        <f t="shared" si="25"/>
        <v>106.99999999999999</v>
      </c>
      <c r="X34" s="188">
        <v>0.23750000000000002</v>
      </c>
      <c r="Y34" s="188">
        <v>0.24722222222222223</v>
      </c>
      <c r="Z34" s="189"/>
      <c r="AA34" s="189"/>
      <c r="AB34" s="897"/>
      <c r="AC34" s="897"/>
      <c r="AD34" s="642">
        <v>1</v>
      </c>
      <c r="AE34" s="642"/>
      <c r="AF34" s="97">
        <f t="shared" si="6"/>
        <v>-162.95327102803731</v>
      </c>
      <c r="AG34" s="190">
        <f t="shared" si="7"/>
        <v>0.92757632398753898</v>
      </c>
      <c r="AH34" s="912"/>
    </row>
    <row r="35" spans="1:34" ht="19.2" customHeight="1">
      <c r="A35" s="925"/>
      <c r="B35" s="186" t="s">
        <v>238</v>
      </c>
      <c r="C35" s="87"/>
      <c r="D35" s="195" t="s">
        <v>145</v>
      </c>
      <c r="E35" s="89"/>
      <c r="F35" s="90">
        <v>43.14</v>
      </c>
      <c r="G35" s="193">
        <v>2083</v>
      </c>
      <c r="H35" s="140">
        <f t="shared" si="22"/>
        <v>89860.62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1358.4782608695652</v>
      </c>
      <c r="O35" s="95">
        <f t="shared" si="24"/>
        <v>79.910485933503836</v>
      </c>
      <c r="P35" s="178">
        <f t="shared" si="18"/>
        <v>0</v>
      </c>
      <c r="Q35" s="98">
        <f t="shared" si="19"/>
        <v>-8.3248081841432224</v>
      </c>
      <c r="R35" s="646">
        <f t="shared" si="20"/>
        <v>0.90565217391304342</v>
      </c>
      <c r="S35" s="896"/>
      <c r="T35" s="101">
        <v>0.32847222222222217</v>
      </c>
      <c r="U35" s="101">
        <v>0.39236111111111105</v>
      </c>
      <c r="V35" s="173">
        <v>8</v>
      </c>
      <c r="W35" s="146">
        <f t="shared" si="25"/>
        <v>92</v>
      </c>
      <c r="X35" s="188"/>
      <c r="Y35" s="188"/>
      <c r="Z35" s="189"/>
      <c r="AA35" s="189"/>
      <c r="AB35" s="897"/>
      <c r="AC35" s="897"/>
      <c r="AD35" s="642"/>
      <c r="AE35" s="642"/>
      <c r="AF35" s="178">
        <f t="shared" si="6"/>
        <v>-141.52173913043475</v>
      </c>
      <c r="AG35" s="184">
        <f t="shared" si="7"/>
        <v>0.90565217391304353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2642.25</v>
      </c>
      <c r="H36" s="140">
        <f t="shared" si="22"/>
        <v>130844.22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1415.4910714285716</v>
      </c>
      <c r="O36" s="95">
        <f t="shared" si="24"/>
        <v>78.638392857142861</v>
      </c>
      <c r="P36" s="178">
        <f t="shared" si="18"/>
        <v>0</v>
      </c>
      <c r="Q36" s="98">
        <f t="shared" si="19"/>
        <v>-8.3060515873015817</v>
      </c>
      <c r="R36" s="646">
        <f t="shared" si="20"/>
        <v>0.90446713829301695</v>
      </c>
      <c r="S36" s="896"/>
      <c r="T36" s="101">
        <v>0.40833333333333327</v>
      </c>
      <c r="U36" s="101">
        <v>0.48611111111111105</v>
      </c>
      <c r="V36" s="173">
        <v>23</v>
      </c>
      <c r="W36" s="146">
        <f t="shared" si="25"/>
        <v>112</v>
      </c>
      <c r="X36" s="188">
        <v>0.3972222222222222</v>
      </c>
      <c r="Y36" s="188">
        <v>0.4069444444444445</v>
      </c>
      <c r="Z36" s="189"/>
      <c r="AA36" s="189"/>
      <c r="AB36" s="897"/>
      <c r="AC36" s="897"/>
      <c r="AD36" s="642"/>
      <c r="AE36" s="642"/>
      <c r="AF36" s="97">
        <f t="shared" si="6"/>
        <v>-149.50892857142844</v>
      </c>
      <c r="AG36" s="646">
        <f t="shared" si="7"/>
        <v>0.90446713829301695</v>
      </c>
      <c r="AH36" s="913"/>
    </row>
    <row r="37" spans="1:34" ht="19.2" customHeight="1">
      <c r="A37" s="925"/>
      <c r="B37" s="186" t="s">
        <v>239</v>
      </c>
      <c r="C37" s="196"/>
      <c r="D37" s="195" t="s">
        <v>139</v>
      </c>
      <c r="E37" s="138"/>
      <c r="F37" s="90">
        <v>49.52</v>
      </c>
      <c r="G37" s="173">
        <v>1422.75</v>
      </c>
      <c r="H37" s="140">
        <f t="shared" si="22"/>
        <v>70454.58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1422.7500000000014</v>
      </c>
      <c r="O37" s="95">
        <f t="shared" si="24"/>
        <v>79.041666666666742</v>
      </c>
      <c r="P37" s="178">
        <f t="shared" si="18"/>
        <v>0</v>
      </c>
      <c r="Q37" s="98">
        <f t="shared" si="19"/>
        <v>-7.9027777777777004</v>
      </c>
      <c r="R37" s="646">
        <f t="shared" si="20"/>
        <v>0.90910543130990507</v>
      </c>
      <c r="S37" s="896"/>
      <c r="T37" s="101">
        <v>0.52569444444444435</v>
      </c>
      <c r="U37" s="101">
        <v>0.56736111111111098</v>
      </c>
      <c r="V37" s="173">
        <v>4</v>
      </c>
      <c r="W37" s="146">
        <f t="shared" si="25"/>
        <v>59.999999999999943</v>
      </c>
      <c r="X37" s="188"/>
      <c r="Y37" s="188"/>
      <c r="Z37" s="189"/>
      <c r="AA37" s="189"/>
      <c r="AB37" s="897"/>
      <c r="AC37" s="897"/>
      <c r="AD37" s="642"/>
      <c r="AE37" s="642"/>
      <c r="AF37" s="97">
        <f t="shared" si="6"/>
        <v>-142.24999999999864</v>
      </c>
      <c r="AG37" s="190">
        <f t="shared" si="7"/>
        <v>0.90910543130990507</v>
      </c>
      <c r="AH37" s="913"/>
    </row>
    <row r="38" spans="1:34" ht="19.2" customHeight="1">
      <c r="A38" s="925"/>
      <c r="B38" s="186" t="s">
        <v>238</v>
      </c>
      <c r="C38" s="196"/>
      <c r="D38" s="88" t="s">
        <v>1003</v>
      </c>
      <c r="E38" s="138"/>
      <c r="F38" s="90">
        <v>28.26</v>
      </c>
      <c r="G38" s="107">
        <v>2786.4</v>
      </c>
      <c r="H38" s="140">
        <f t="shared" si="22"/>
        <v>78743.664000000004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1492.7142857142869</v>
      </c>
      <c r="O38" s="95">
        <f t="shared" si="24"/>
        <v>124.39285714285724</v>
      </c>
      <c r="P38" s="178">
        <f t="shared" si="18"/>
        <v>0</v>
      </c>
      <c r="Q38" s="98">
        <f t="shared" si="19"/>
        <v>-42.273809523809419</v>
      </c>
      <c r="R38" s="646">
        <f t="shared" si="20"/>
        <v>0.7463571428571435</v>
      </c>
      <c r="S38" s="896"/>
      <c r="T38" s="198">
        <v>0.57291666666666652</v>
      </c>
      <c r="U38" s="198">
        <v>0.65069444444444424</v>
      </c>
      <c r="V38" s="642">
        <v>8</v>
      </c>
      <c r="W38" s="146">
        <f t="shared" si="25"/>
        <v>111.99999999999991</v>
      </c>
      <c r="X38" s="188"/>
      <c r="Y38" s="188"/>
      <c r="Z38" s="189"/>
      <c r="AA38" s="189"/>
      <c r="AB38" s="897"/>
      <c r="AC38" s="897"/>
      <c r="AD38" s="642"/>
      <c r="AE38" s="642"/>
      <c r="AF38" s="97">
        <f t="shared" si="6"/>
        <v>-507.28571428571308</v>
      </c>
      <c r="AG38" s="190">
        <f t="shared" si="7"/>
        <v>0.7463571428571435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42"/>
      <c r="J39" s="175"/>
      <c r="K39" s="152"/>
      <c r="L39" s="153"/>
      <c r="M39" s="652"/>
      <c r="N39" s="91"/>
      <c r="O39" s="95"/>
      <c r="P39" s="178"/>
      <c r="Q39" s="98"/>
      <c r="R39" s="646"/>
      <c r="S39" s="896"/>
      <c r="T39" s="101"/>
      <c r="U39" s="101"/>
      <c r="V39" s="642"/>
      <c r="W39" s="146">
        <f t="shared" si="25"/>
        <v>0</v>
      </c>
      <c r="X39" s="188"/>
      <c r="Y39" s="188"/>
      <c r="Z39" s="189"/>
      <c r="AA39" s="189"/>
      <c r="AB39" s="897"/>
      <c r="AC39" s="897"/>
      <c r="AD39" s="642"/>
      <c r="AE39" s="642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896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897"/>
      <c r="AC40" s="897"/>
      <c r="AD40" s="642"/>
      <c r="AE40" s="642"/>
      <c r="AF40" s="97">
        <f t="shared" si="6"/>
        <v>0</v>
      </c>
      <c r="AG40" s="646" t="e">
        <f t="shared" si="7"/>
        <v>#DIV/0!</v>
      </c>
      <c r="AH40" s="913"/>
    </row>
    <row r="41" spans="1:34" ht="19.2" customHeight="1">
      <c r="A41" s="925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896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897"/>
      <c r="AC41" s="897"/>
      <c r="AD41" s="642"/>
      <c r="AE41" s="642"/>
      <c r="AF41" s="97"/>
      <c r="AG41" s="200"/>
      <c r="AH41" s="913"/>
    </row>
    <row r="42" spans="1:34" ht="19.2" customHeight="1">
      <c r="A42" s="925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896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897"/>
      <c r="AC42" s="897"/>
      <c r="AD42" s="642"/>
      <c r="AE42" s="642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1006</v>
      </c>
      <c r="D43" s="893" t="s">
        <v>1001</v>
      </c>
      <c r="E43" s="893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26">AVERAGE(M31:M42)</f>
        <v>13.875</v>
      </c>
      <c r="N43" s="126">
        <f t="shared" si="26"/>
        <v>1576.5052122677728</v>
      </c>
      <c r="O43" s="164">
        <f t="shared" si="26"/>
        <v>120.25484289084606</v>
      </c>
      <c r="P43" s="105">
        <f>M43-J43</f>
        <v>-0.25</v>
      </c>
      <c r="Q43" s="143">
        <f>N43-K43</f>
        <v>-314.74478773222722</v>
      </c>
      <c r="R43" s="165">
        <f t="shared" ref="R43:R51" si="27">O43/L43</f>
        <v>0.84408128645364311</v>
      </c>
      <c r="S43" s="896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28">N43-K43</f>
        <v>-314.74478773222722</v>
      </c>
      <c r="AG43" s="647">
        <f t="shared" si="7"/>
        <v>0.83357843345288718</v>
      </c>
      <c r="AH43" s="913"/>
    </row>
    <row r="44" spans="1:34" s="215" customFormat="1" ht="19.2" customHeight="1">
      <c r="A44" s="935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1878</v>
      </c>
      <c r="H44" s="92">
        <f>F44*G44</f>
        <v>46442.94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2086.6666666666661</v>
      </c>
      <c r="O44" s="208">
        <f t="shared" ref="O44:O51" si="30">N44/M44</f>
        <v>417.3333333333332</v>
      </c>
      <c r="P44" s="102">
        <f t="shared" ref="P44:P51" si="31">M44-J44</f>
        <v>1</v>
      </c>
      <c r="Q44" s="209">
        <f t="shared" ref="Q44:Q51" si="32">O44-L44</f>
        <v>-82.666666666666799</v>
      </c>
      <c r="R44" s="210">
        <f t="shared" si="27"/>
        <v>0.83466666666666645</v>
      </c>
      <c r="S44" s="912">
        <f>R56</f>
        <v>0.90291657472110132</v>
      </c>
      <c r="T44" s="181">
        <v>0.125</v>
      </c>
      <c r="U44" s="181">
        <v>0.16250000000000001</v>
      </c>
      <c r="V44" s="182">
        <v>5</v>
      </c>
      <c r="W44" s="211">
        <f t="shared" ref="W44:W56" si="33">(U44-T44)*24*60</f>
        <v>54.000000000000007</v>
      </c>
      <c r="X44" s="188"/>
      <c r="Y44" s="188"/>
      <c r="Z44" s="189"/>
      <c r="AA44" s="189"/>
      <c r="AB44" s="897"/>
      <c r="AC44" s="897"/>
      <c r="AD44" s="642"/>
      <c r="AE44" s="642"/>
      <c r="AF44" s="212">
        <f t="shared" si="28"/>
        <v>86.66666666666606</v>
      </c>
      <c r="AG44" s="649">
        <f t="shared" si="7"/>
        <v>1.043333333333333</v>
      </c>
      <c r="AH44" s="929">
        <f>AG56</f>
        <v>0.97940180830525625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1841</v>
      </c>
      <c r="H45" s="92">
        <f>F45*G45</f>
        <v>45527.93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2124.2307692307686</v>
      </c>
      <c r="O45" s="208">
        <f t="shared" si="30"/>
        <v>424.8461538461537</v>
      </c>
      <c r="P45" s="102">
        <f t="shared" si="31"/>
        <v>1</v>
      </c>
      <c r="Q45" s="209">
        <f t="shared" si="32"/>
        <v>-75.153846153846303</v>
      </c>
      <c r="R45" s="210">
        <f t="shared" si="27"/>
        <v>0.84969230769230741</v>
      </c>
      <c r="S45" s="912"/>
      <c r="T45" s="101">
        <v>0.16597222222222222</v>
      </c>
      <c r="U45" s="101">
        <v>0.20208333333333334</v>
      </c>
      <c r="V45" s="182">
        <v>5</v>
      </c>
      <c r="W45" s="211">
        <f t="shared" si="33"/>
        <v>52.000000000000014</v>
      </c>
      <c r="X45" s="188"/>
      <c r="Y45" s="188"/>
      <c r="Z45" s="189"/>
      <c r="AA45" s="189"/>
      <c r="AB45" s="897"/>
      <c r="AC45" s="897"/>
      <c r="AD45" s="642"/>
      <c r="AE45" s="642"/>
      <c r="AF45" s="212">
        <f t="shared" si="28"/>
        <v>124.2307692307686</v>
      </c>
      <c r="AG45" s="649">
        <f t="shared" si="7"/>
        <v>1.0621153846153844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1533</v>
      </c>
      <c r="H46" s="92">
        <f t="shared" ref="H46:H55" si="34">F46*G46</f>
        <v>48182.19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1460.0000000000005</v>
      </c>
      <c r="O46" s="208">
        <f t="shared" si="30"/>
        <v>208.57142857142864</v>
      </c>
      <c r="P46" s="102">
        <f t="shared" si="31"/>
        <v>0</v>
      </c>
      <c r="Q46" s="209">
        <f t="shared" si="32"/>
        <v>-5.7142857142856371</v>
      </c>
      <c r="R46" s="210">
        <f t="shared" si="27"/>
        <v>0.97333333333333372</v>
      </c>
      <c r="S46" s="912"/>
      <c r="T46" s="101">
        <v>0.20625000000000002</v>
      </c>
      <c r="U46" s="101">
        <v>0.25</v>
      </c>
      <c r="V46" s="182">
        <v>6</v>
      </c>
      <c r="W46" s="211">
        <f t="shared" si="33"/>
        <v>62.999999999999979</v>
      </c>
      <c r="X46" s="188"/>
      <c r="Y46" s="188"/>
      <c r="Z46" s="189"/>
      <c r="AA46" s="189"/>
      <c r="AB46" s="897"/>
      <c r="AC46" s="897"/>
      <c r="AD46" s="642"/>
      <c r="AE46" s="642"/>
      <c r="AF46" s="212">
        <f t="shared" si="28"/>
        <v>-39.999999999999545</v>
      </c>
      <c r="AG46" s="649">
        <f t="shared" si="7"/>
        <v>0.97333333333333361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1140</v>
      </c>
      <c r="H47" s="92">
        <f t="shared" si="34"/>
        <v>32216.400000000001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1455.3191489361704</v>
      </c>
      <c r="O47" s="208">
        <f t="shared" si="30"/>
        <v>207.90273556231006</v>
      </c>
      <c r="P47" s="102">
        <f t="shared" si="31"/>
        <v>0</v>
      </c>
      <c r="Q47" s="209">
        <f t="shared" si="32"/>
        <v>-6.3829787234042215</v>
      </c>
      <c r="R47" s="210">
        <f t="shared" si="27"/>
        <v>0.97021276595744699</v>
      </c>
      <c r="S47" s="912"/>
      <c r="T47" s="101">
        <v>0.25416666666666665</v>
      </c>
      <c r="U47" s="101">
        <v>0.28680555555555554</v>
      </c>
      <c r="V47" s="193">
        <v>6</v>
      </c>
      <c r="W47" s="211">
        <f t="shared" si="33"/>
        <v>46.999999999999993</v>
      </c>
      <c r="X47" s="188"/>
      <c r="Y47" s="188"/>
      <c r="Z47" s="189"/>
      <c r="AA47" s="189"/>
      <c r="AB47" s="897"/>
      <c r="AC47" s="897"/>
      <c r="AD47" s="642"/>
      <c r="AE47" s="642"/>
      <c r="AF47" s="212">
        <f t="shared" si="28"/>
        <v>-44.68085106382955</v>
      </c>
      <c r="AG47" s="649">
        <f t="shared" si="7"/>
        <v>0.97021276595744699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3109.6</v>
      </c>
      <c r="H48" s="92">
        <f t="shared" si="34"/>
        <v>88530.311999999991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1435.1999999999996</v>
      </c>
      <c r="O48" s="208">
        <f t="shared" si="30"/>
        <v>205.02857142857138</v>
      </c>
      <c r="P48" s="102">
        <f t="shared" si="31"/>
        <v>0</v>
      </c>
      <c r="Q48" s="209">
        <f t="shared" si="32"/>
        <v>-9.2571428571428953</v>
      </c>
      <c r="R48" s="210">
        <f t="shared" si="27"/>
        <v>0.95679999999999987</v>
      </c>
      <c r="S48" s="912"/>
      <c r="T48" s="101">
        <v>0.30416666666666664</v>
      </c>
      <c r="U48" s="101">
        <v>0.39444444444444443</v>
      </c>
      <c r="V48" s="173">
        <v>25</v>
      </c>
      <c r="W48" s="211">
        <f t="shared" si="33"/>
        <v>130.00000000000003</v>
      </c>
      <c r="X48" s="188">
        <v>0.29166666666666669</v>
      </c>
      <c r="Y48" s="188">
        <v>0.30277777777777776</v>
      </c>
      <c r="Z48" s="189"/>
      <c r="AA48" s="189"/>
      <c r="AB48" s="897"/>
      <c r="AC48" s="897"/>
      <c r="AD48" s="642"/>
      <c r="AE48" s="642"/>
      <c r="AF48" s="212">
        <f t="shared" si="28"/>
        <v>-64.800000000000409</v>
      </c>
      <c r="AG48" s="649">
        <f t="shared" si="7"/>
        <v>0.95679999999999976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1473</v>
      </c>
      <c r="H49" s="92">
        <f t="shared" si="34"/>
        <v>17469.78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1448.8524590163929</v>
      </c>
      <c r="O49" s="208">
        <f t="shared" si="30"/>
        <v>241.4754098360655</v>
      </c>
      <c r="P49" s="102">
        <f t="shared" si="31"/>
        <v>0</v>
      </c>
      <c r="Q49" s="209">
        <f t="shared" si="32"/>
        <v>-31.191256830601191</v>
      </c>
      <c r="R49" s="210">
        <f t="shared" si="27"/>
        <v>0.88560663754058244</v>
      </c>
      <c r="S49" s="912"/>
      <c r="T49" s="101">
        <v>0.39791666666666664</v>
      </c>
      <c r="U49" s="101">
        <v>0.44027777777777777</v>
      </c>
      <c r="V49" s="173">
        <v>5</v>
      </c>
      <c r="W49" s="211">
        <f t="shared" si="33"/>
        <v>61.000000000000021</v>
      </c>
      <c r="X49" s="218"/>
      <c r="Y49" s="218"/>
      <c r="Z49" s="219"/>
      <c r="AA49" s="189"/>
      <c r="AB49" s="897"/>
      <c r="AC49" s="897"/>
      <c r="AD49" s="642"/>
      <c r="AE49" s="642">
        <v>1</v>
      </c>
      <c r="AF49" s="212">
        <f t="shared" si="28"/>
        <v>-187.14754098360709</v>
      </c>
      <c r="AG49" s="649">
        <f t="shared" si="7"/>
        <v>0.88560663754058244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1801.4399999999998</v>
      </c>
      <c r="H50" s="92">
        <f t="shared" si="34"/>
        <v>18176.529599999998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1422.189473684211</v>
      </c>
      <c r="O50" s="208">
        <f t="shared" si="30"/>
        <v>237.0315789473685</v>
      </c>
      <c r="P50" s="102">
        <f t="shared" si="31"/>
        <v>0</v>
      </c>
      <c r="Q50" s="209">
        <f t="shared" si="32"/>
        <v>-12.968421052631498</v>
      </c>
      <c r="R50" s="210">
        <f t="shared" si="27"/>
        <v>0.94812631578947404</v>
      </c>
      <c r="S50" s="912"/>
      <c r="T50" s="101">
        <v>0.44444444444444442</v>
      </c>
      <c r="U50" s="101">
        <v>0.49722222222222218</v>
      </c>
      <c r="V50" s="173">
        <v>6</v>
      </c>
      <c r="W50" s="211">
        <f t="shared" si="33"/>
        <v>75.999999999999972</v>
      </c>
      <c r="X50" s="218"/>
      <c r="Y50" s="218"/>
      <c r="Z50" s="219"/>
      <c r="AA50" s="219"/>
      <c r="AB50" s="897"/>
      <c r="AC50" s="897"/>
      <c r="AD50" s="642"/>
      <c r="AE50" s="642"/>
      <c r="AF50" s="212">
        <f t="shared" si="28"/>
        <v>-77.810526315789048</v>
      </c>
      <c r="AG50" s="649">
        <f t="shared" si="7"/>
        <v>0.94812631578947393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4203.3600000000006</v>
      </c>
      <c r="H51" s="92">
        <f t="shared" si="34"/>
        <v>42411.902400000006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1432.9636363636366</v>
      </c>
      <c r="O51" s="208">
        <f t="shared" si="30"/>
        <v>238.82727272727277</v>
      </c>
      <c r="P51" s="102">
        <f t="shared" si="31"/>
        <v>0</v>
      </c>
      <c r="Q51" s="209">
        <f t="shared" si="32"/>
        <v>-11.172727272727229</v>
      </c>
      <c r="R51" s="210">
        <f t="shared" si="27"/>
        <v>0.95530909090909111</v>
      </c>
      <c r="S51" s="912"/>
      <c r="T51" s="198">
        <v>0.53749999999999998</v>
      </c>
      <c r="U51" s="198">
        <v>0.65972222222222221</v>
      </c>
      <c r="V51" s="173">
        <v>5</v>
      </c>
      <c r="W51" s="211">
        <f t="shared" si="33"/>
        <v>176</v>
      </c>
      <c r="X51" s="218"/>
      <c r="Y51" s="218"/>
      <c r="Z51" s="219"/>
      <c r="AA51" s="219"/>
      <c r="AB51" s="897"/>
      <c r="AC51" s="897"/>
      <c r="AD51" s="642"/>
      <c r="AE51" s="642"/>
      <c r="AF51" s="212">
        <f t="shared" si="28"/>
        <v>-67.036363636363376</v>
      </c>
      <c r="AG51" s="649">
        <f t="shared" si="7"/>
        <v>0.95530909090909111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642"/>
      <c r="AE52" s="642"/>
      <c r="AF52" s="212">
        <f t="shared" si="28"/>
        <v>0</v>
      </c>
      <c r="AG52" s="649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642"/>
      <c r="AE53" s="642"/>
      <c r="AF53" s="212">
        <f t="shared" si="28"/>
        <v>0</v>
      </c>
      <c r="AG53" s="649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642"/>
      <c r="AE54" s="642"/>
      <c r="AF54" s="212">
        <f t="shared" si="28"/>
        <v>0</v>
      </c>
      <c r="AG54" s="649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642"/>
      <c r="AE55" s="642"/>
      <c r="AF55" s="212"/>
      <c r="AG55" s="649"/>
      <c r="AH55" s="929"/>
    </row>
    <row r="56" spans="1:34" ht="19.2" customHeight="1">
      <c r="A56" s="937"/>
      <c r="B56" s="223">
        <v>0</v>
      </c>
      <c r="C56" s="224" t="s">
        <v>1008</v>
      </c>
      <c r="D56" s="934" t="s">
        <v>1001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1608.1777692372307</v>
      </c>
      <c r="O56" s="164">
        <f t="shared" si="35"/>
        <v>272.62706053156296</v>
      </c>
      <c r="P56" s="225">
        <f>M56-J56</f>
        <v>0.25</v>
      </c>
      <c r="Q56" s="179">
        <f>N56-K56</f>
        <v>-33.822230762769323</v>
      </c>
      <c r="R56" s="226">
        <f t="shared" ref="R56:R61" si="36">O56/L56</f>
        <v>0.90291657472110132</v>
      </c>
      <c r="S56" s="912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1</v>
      </c>
      <c r="AF56" s="230">
        <f>N56-K56</f>
        <v>-33.822230762769323</v>
      </c>
      <c r="AG56" s="643">
        <f>N56/K56</f>
        <v>0.97940180830525625</v>
      </c>
      <c r="AH56" s="929"/>
    </row>
    <row r="57" spans="1:34" ht="19.2" customHeight="1">
      <c r="A57" s="924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3583</v>
      </c>
      <c r="H57" s="140">
        <f t="shared" ref="H57:H66" si="37">F57*G57</f>
        <v>99894.04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1482.6206896551721</v>
      </c>
      <c r="O57" s="142">
        <f t="shared" ref="O57:O61" si="39">N57/M57</f>
        <v>211.8029556650246</v>
      </c>
      <c r="P57" s="231">
        <f t="shared" ref="P57:P61" si="40">M57-J57</f>
        <v>0</v>
      </c>
      <c r="Q57" s="98">
        <f t="shared" ref="Q57:Q61" si="41">O57-L57</f>
        <v>-2.4827586206896797</v>
      </c>
      <c r="R57" s="646">
        <f t="shared" si="36"/>
        <v>0.98841379310344812</v>
      </c>
      <c r="S57" s="912">
        <f>R69</f>
        <v>0.96163943121753637</v>
      </c>
      <c r="T57" s="232">
        <v>0.125</v>
      </c>
      <c r="U57" s="232">
        <v>0.22569444444444445</v>
      </c>
      <c r="V57" s="644">
        <v>5</v>
      </c>
      <c r="W57" s="654">
        <f>(U57-T57)*24*60</f>
        <v>145.00000000000003</v>
      </c>
      <c r="X57" s="104"/>
      <c r="Y57" s="104"/>
      <c r="Z57" s="105"/>
      <c r="AA57" s="105"/>
      <c r="AB57" s="897"/>
      <c r="AC57" s="897"/>
      <c r="AD57" s="642"/>
      <c r="AE57" s="642"/>
      <c r="AF57" s="97">
        <f t="shared" si="6"/>
        <v>-17.3793103448279</v>
      </c>
      <c r="AG57" s="645">
        <f t="shared" si="7"/>
        <v>0.98841379310344801</v>
      </c>
      <c r="AH57" s="911">
        <f>AG69</f>
        <v>0.96235277499746663</v>
      </c>
    </row>
    <row r="58" spans="1:34" ht="19.2" customHeight="1">
      <c r="A58" s="925"/>
      <c r="B58" s="186" t="s">
        <v>238</v>
      </c>
      <c r="C58" s="642"/>
      <c r="D58" s="88" t="s">
        <v>158</v>
      </c>
      <c r="E58" s="89"/>
      <c r="F58" s="90">
        <v>28</v>
      </c>
      <c r="G58" s="91">
        <v>3304</v>
      </c>
      <c r="H58" s="92">
        <f t="shared" si="37"/>
        <v>92512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1447.0072992700732</v>
      </c>
      <c r="O58" s="95">
        <f t="shared" si="39"/>
        <v>206.71532846715331</v>
      </c>
      <c r="P58" s="231">
        <f t="shared" si="40"/>
        <v>0</v>
      </c>
      <c r="Q58" s="98">
        <f t="shared" si="41"/>
        <v>-7.5703858185609647</v>
      </c>
      <c r="R58" s="646">
        <f t="shared" si="36"/>
        <v>0.96467153284671547</v>
      </c>
      <c r="S58" s="912"/>
      <c r="T58" s="232">
        <v>0.22986111111111113</v>
      </c>
      <c r="U58" s="232">
        <v>0.32500000000000001</v>
      </c>
      <c r="V58" s="644">
        <v>6</v>
      </c>
      <c r="W58" s="654">
        <f>(U58-T58)*24*60</f>
        <v>137</v>
      </c>
      <c r="X58" s="104"/>
      <c r="Y58" s="104"/>
      <c r="Z58" s="105"/>
      <c r="AA58" s="105"/>
      <c r="AB58" s="930"/>
      <c r="AC58" s="931"/>
      <c r="AD58" s="642"/>
      <c r="AE58" s="642">
        <v>1</v>
      </c>
      <c r="AF58" s="97">
        <f t="shared" si="6"/>
        <v>-52.99270072992681</v>
      </c>
      <c r="AG58" s="646">
        <f t="shared" si="7"/>
        <v>0.96467153284671547</v>
      </c>
      <c r="AH58" s="912"/>
    </row>
    <row r="59" spans="1:34" ht="19.2" customHeight="1">
      <c r="A59" s="925"/>
      <c r="B59" s="186" t="s">
        <v>241</v>
      </c>
      <c r="C59" s="642"/>
      <c r="D59" s="88" t="s">
        <v>154</v>
      </c>
      <c r="E59" s="89"/>
      <c r="F59" s="90">
        <v>10.09</v>
      </c>
      <c r="G59" s="91">
        <v>4803.84</v>
      </c>
      <c r="H59" s="92">
        <f t="shared" si="37"/>
        <v>48470.745600000002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1419.8541871921184</v>
      </c>
      <c r="O59" s="95">
        <f t="shared" si="39"/>
        <v>236.64236453201974</v>
      </c>
      <c r="P59" s="231">
        <f t="shared" si="40"/>
        <v>0</v>
      </c>
      <c r="Q59" s="98">
        <f t="shared" si="41"/>
        <v>-13.357635467980259</v>
      </c>
      <c r="R59" s="646">
        <f t="shared" si="36"/>
        <v>0.94656945812807891</v>
      </c>
      <c r="S59" s="912"/>
      <c r="T59" s="232">
        <v>0.34236111111111112</v>
      </c>
      <c r="U59" s="232">
        <v>0.48333333333333334</v>
      </c>
      <c r="V59" s="182">
        <v>25</v>
      </c>
      <c r="W59" s="654">
        <f t="shared" ref="W59:W69" si="42">(U59-T59)*24*60</f>
        <v>203</v>
      </c>
      <c r="X59" s="104">
        <v>0.32916666666666666</v>
      </c>
      <c r="Y59" s="104">
        <v>0.34166666666666662</v>
      </c>
      <c r="Z59" s="105"/>
      <c r="AA59" s="105"/>
      <c r="AB59" s="897"/>
      <c r="AC59" s="897"/>
      <c r="AD59" s="642"/>
      <c r="AE59" s="642"/>
      <c r="AF59" s="97">
        <f t="shared" si="6"/>
        <v>-80.145812807881612</v>
      </c>
      <c r="AG59" s="646">
        <f t="shared" si="7"/>
        <v>0.94656945812807891</v>
      </c>
      <c r="AH59" s="912"/>
    </row>
    <row r="60" spans="1:34" ht="19.2" customHeight="1">
      <c r="A60" s="925"/>
      <c r="B60" s="186" t="s">
        <v>241</v>
      </c>
      <c r="C60" s="642"/>
      <c r="D60" s="88" t="s">
        <v>154</v>
      </c>
      <c r="E60" s="89"/>
      <c r="F60" s="90">
        <v>10.09</v>
      </c>
      <c r="G60" s="91">
        <v>4203.3600000000006</v>
      </c>
      <c r="H60" s="92">
        <f t="shared" si="37"/>
        <v>42411.902400000006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1432.9636363636366</v>
      </c>
      <c r="O60" s="95">
        <f t="shared" si="39"/>
        <v>238.82727272727277</v>
      </c>
      <c r="P60" s="231">
        <f t="shared" si="40"/>
        <v>0</v>
      </c>
      <c r="Q60" s="98">
        <f t="shared" si="41"/>
        <v>-11.172727272727229</v>
      </c>
      <c r="R60" s="646">
        <f t="shared" si="36"/>
        <v>0.95530909090909111</v>
      </c>
      <c r="S60" s="912"/>
      <c r="T60" s="232">
        <v>0.5229166666666667</v>
      </c>
      <c r="U60" s="232">
        <v>0.64513888888888893</v>
      </c>
      <c r="V60" s="182">
        <v>4</v>
      </c>
      <c r="W60" s="654">
        <f t="shared" si="42"/>
        <v>176</v>
      </c>
      <c r="X60" s="104"/>
      <c r="Y60" s="104"/>
      <c r="Z60" s="105"/>
      <c r="AA60" s="105"/>
      <c r="AB60" s="897"/>
      <c r="AC60" s="897"/>
      <c r="AD60" s="642"/>
      <c r="AE60" s="642"/>
      <c r="AF60" s="97">
        <f t="shared" si="6"/>
        <v>-67.036363636363376</v>
      </c>
      <c r="AG60" s="645">
        <f t="shared" si="7"/>
        <v>0.95530909090909111</v>
      </c>
      <c r="AH60" s="912"/>
    </row>
    <row r="61" spans="1:34" ht="19.2" customHeight="1">
      <c r="A61" s="925"/>
      <c r="B61" s="186" t="s">
        <v>238</v>
      </c>
      <c r="C61" s="642"/>
      <c r="D61" s="88" t="s">
        <v>152</v>
      </c>
      <c r="E61" s="89"/>
      <c r="F61" s="90">
        <v>28.47</v>
      </c>
      <c r="G61" s="91">
        <v>1674.3999999999999</v>
      </c>
      <c r="H61" s="92">
        <f t="shared" si="37"/>
        <v>47670.167999999998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1435.1999999999985</v>
      </c>
      <c r="O61" s="95">
        <f t="shared" si="39"/>
        <v>205.02857142857121</v>
      </c>
      <c r="P61" s="231">
        <f t="shared" si="40"/>
        <v>0</v>
      </c>
      <c r="Q61" s="98">
        <f t="shared" si="41"/>
        <v>-9.2571428571430658</v>
      </c>
      <c r="R61" s="646">
        <f t="shared" si="36"/>
        <v>0.95679999999999898</v>
      </c>
      <c r="S61" s="912"/>
      <c r="T61" s="232">
        <v>0.65069444444444446</v>
      </c>
      <c r="U61" s="232">
        <v>0.69930555555555562</v>
      </c>
      <c r="V61" s="182">
        <v>8</v>
      </c>
      <c r="W61" s="654">
        <f t="shared" si="42"/>
        <v>70.000000000000071</v>
      </c>
      <c r="X61" s="104"/>
      <c r="Y61" s="104"/>
      <c r="Z61" s="105"/>
      <c r="AA61" s="105"/>
      <c r="AB61" s="897"/>
      <c r="AC61" s="897"/>
      <c r="AD61" s="642"/>
      <c r="AE61" s="642"/>
      <c r="AF61" s="97">
        <f t="shared" si="6"/>
        <v>-64.800000000001546</v>
      </c>
      <c r="AG61" s="646">
        <f t="shared" si="7"/>
        <v>0.95679999999999898</v>
      </c>
      <c r="AH61" s="912"/>
    </row>
    <row r="62" spans="1:34" ht="19.2" customHeight="1">
      <c r="A62" s="925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912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897"/>
      <c r="AC62" s="897"/>
      <c r="AD62" s="642"/>
      <c r="AE62" s="642"/>
      <c r="AF62" s="97">
        <f t="shared" si="6"/>
        <v>0</v>
      </c>
      <c r="AG62" s="646" t="e">
        <f t="shared" si="7"/>
        <v>#DIV/0!</v>
      </c>
      <c r="AH62" s="912"/>
    </row>
    <row r="63" spans="1:34" ht="19.2" customHeight="1">
      <c r="A63" s="925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912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897"/>
      <c r="AC63" s="897"/>
      <c r="AD63" s="642"/>
      <c r="AE63" s="642"/>
      <c r="AF63" s="97">
        <f t="shared" si="6"/>
        <v>0</v>
      </c>
      <c r="AG63" s="64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912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897"/>
      <c r="AC64" s="897"/>
      <c r="AD64" s="642"/>
      <c r="AE64" s="642"/>
      <c r="AF64" s="97">
        <f t="shared" si="6"/>
        <v>0</v>
      </c>
      <c r="AG64" s="646" t="e">
        <f t="shared" si="7"/>
        <v>#DIV/0!</v>
      </c>
      <c r="AH64" s="912"/>
    </row>
    <row r="65" spans="1:34" ht="19.2" customHeight="1">
      <c r="A65" s="926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912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897"/>
      <c r="AC65" s="897"/>
      <c r="AD65" s="642"/>
      <c r="AE65" s="642"/>
      <c r="AF65" s="97">
        <f t="shared" si="6"/>
        <v>0</v>
      </c>
      <c r="AG65" s="646" t="e">
        <f t="shared" si="7"/>
        <v>#DIV/0!</v>
      </c>
      <c r="AH65" s="912"/>
    </row>
    <row r="66" spans="1:34" ht="19.2" customHeight="1">
      <c r="A66" s="926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912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897"/>
      <c r="AC66" s="897"/>
      <c r="AD66" s="642"/>
      <c r="AE66" s="642"/>
      <c r="AF66" s="97">
        <f t="shared" si="6"/>
        <v>0</v>
      </c>
      <c r="AG66" s="645" t="e">
        <f t="shared" si="7"/>
        <v>#DIV/0!</v>
      </c>
      <c r="AH66" s="912"/>
    </row>
    <row r="67" spans="1:34" ht="19.2" customHeight="1">
      <c r="A67" s="926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912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897"/>
      <c r="AC67" s="897"/>
      <c r="AD67" s="642"/>
      <c r="AE67" s="642"/>
      <c r="AF67" s="97">
        <f t="shared" si="6"/>
        <v>0</v>
      </c>
      <c r="AG67" s="646" t="e">
        <f t="shared" si="7"/>
        <v>#DIV/0!</v>
      </c>
      <c r="AH67" s="912"/>
    </row>
    <row r="68" spans="1:34" ht="19.2" customHeight="1">
      <c r="A68" s="926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912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897"/>
      <c r="AC68" s="897"/>
      <c r="AD68" s="642"/>
      <c r="AE68" s="642"/>
      <c r="AF68" s="97"/>
      <c r="AG68" s="646"/>
      <c r="AH68" s="912"/>
    </row>
    <row r="69" spans="1:34" ht="19.2" customHeight="1">
      <c r="A69" s="926"/>
      <c r="B69" s="239">
        <v>0</v>
      </c>
      <c r="C69" s="240" t="s">
        <v>1010</v>
      </c>
      <c r="D69" s="893" t="s">
        <v>1001</v>
      </c>
      <c r="E69" s="893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1443.5291624961999</v>
      </c>
      <c r="O69" s="125">
        <f t="shared" si="43"/>
        <v>219.80329856400832</v>
      </c>
      <c r="P69" s="97">
        <f>M69-J69</f>
        <v>0</v>
      </c>
      <c r="Q69" s="98">
        <f>N69-K69</f>
        <v>-56.470837503800112</v>
      </c>
      <c r="R69" s="245">
        <f t="shared" ref="R69:R76" si="44">O69/L69</f>
        <v>0.96163943121753637</v>
      </c>
      <c r="S69" s="912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1</v>
      </c>
      <c r="AF69" s="97">
        <f t="shared" si="6"/>
        <v>-56.470837503800112</v>
      </c>
      <c r="AG69" s="646">
        <f t="shared" si="7"/>
        <v>0.96235277499746663</v>
      </c>
      <c r="AH69" s="912"/>
    </row>
    <row r="70" spans="1:34" ht="19.2" customHeight="1">
      <c r="A70" s="927" t="s">
        <v>1011</v>
      </c>
      <c r="B70" s="644" t="s">
        <v>238</v>
      </c>
      <c r="C70" s="155"/>
      <c r="D70" s="88" t="s">
        <v>1003</v>
      </c>
      <c r="E70" s="89"/>
      <c r="F70" s="90">
        <v>28.26</v>
      </c>
      <c r="G70" s="107">
        <v>1950.48</v>
      </c>
      <c r="H70" s="92">
        <f>F70*G70</f>
        <v>55120.5648</v>
      </c>
      <c r="I70" s="644"/>
      <c r="J70" s="94">
        <v>12</v>
      </c>
      <c r="K70" s="91">
        <v>2000</v>
      </c>
      <c r="L70" s="95">
        <v>166.66666666666666</v>
      </c>
      <c r="M70" s="655">
        <v>12</v>
      </c>
      <c r="N70" s="91">
        <f t="shared" ref="N70:N76" si="45">G70/W70*60</f>
        <v>1560.3840000000007</v>
      </c>
      <c r="O70" s="95">
        <f t="shared" ref="O70:O76" si="46">N70/M70</f>
        <v>130.03200000000007</v>
      </c>
      <c r="P70" s="97">
        <f t="shared" ref="P70:P76" si="47">M70-J70</f>
        <v>0</v>
      </c>
      <c r="Q70" s="98">
        <f t="shared" ref="Q70:Q76" si="48">O70-L70</f>
        <v>-36.63466666666659</v>
      </c>
      <c r="R70" s="646">
        <f t="shared" si="44"/>
        <v>0.78019200000000044</v>
      </c>
      <c r="S70" s="912">
        <f>R82</f>
        <v>0.86381095644507122</v>
      </c>
      <c r="T70" s="232">
        <v>0.25</v>
      </c>
      <c r="U70" s="232">
        <v>0.30208333333333331</v>
      </c>
      <c r="V70" s="644">
        <v>5</v>
      </c>
      <c r="W70" s="654">
        <f>(U70-T70)*24*60</f>
        <v>74.999999999999972</v>
      </c>
      <c r="X70" s="644"/>
      <c r="Y70" s="644"/>
      <c r="Z70" s="105"/>
      <c r="AA70" s="105"/>
      <c r="AB70" s="897"/>
      <c r="AC70" s="897"/>
      <c r="AD70" s="642"/>
      <c r="AE70" s="642"/>
      <c r="AF70" s="97">
        <f t="shared" si="6"/>
        <v>-439.6159999999993</v>
      </c>
      <c r="AG70" s="646">
        <f t="shared" si="7"/>
        <v>0.78019200000000033</v>
      </c>
      <c r="AH70" s="912">
        <f>AG82</f>
        <v>0.87057348268224488</v>
      </c>
    </row>
    <row r="71" spans="1:34" ht="19.2" customHeight="1">
      <c r="A71" s="927"/>
      <c r="B71" s="644" t="s">
        <v>241</v>
      </c>
      <c r="C71" s="87"/>
      <c r="D71" s="247" t="s">
        <v>161</v>
      </c>
      <c r="E71" s="89"/>
      <c r="F71" s="90">
        <v>54.09</v>
      </c>
      <c r="G71" s="91">
        <v>507.8</v>
      </c>
      <c r="H71" s="92">
        <f>F71*G71</f>
        <v>27466.902000000002</v>
      </c>
      <c r="I71" s="644"/>
      <c r="J71" s="94">
        <v>16</v>
      </c>
      <c r="K71" s="248">
        <v>1500</v>
      </c>
      <c r="L71" s="95">
        <v>93.75</v>
      </c>
      <c r="M71" s="652">
        <v>16</v>
      </c>
      <c r="N71" s="91">
        <f t="shared" si="45"/>
        <v>1269.5000000000002</v>
      </c>
      <c r="O71" s="95">
        <f t="shared" si="46"/>
        <v>79.343750000000014</v>
      </c>
      <c r="P71" s="97">
        <f t="shared" si="47"/>
        <v>0</v>
      </c>
      <c r="Q71" s="98">
        <f t="shared" si="48"/>
        <v>-14.406249999999986</v>
      </c>
      <c r="R71" s="646">
        <f t="shared" si="44"/>
        <v>0.84633333333333349</v>
      </c>
      <c r="S71" s="912"/>
      <c r="T71" s="232">
        <v>0.30555555555555552</v>
      </c>
      <c r="U71" s="232">
        <v>0.32222222222222219</v>
      </c>
      <c r="V71" s="644">
        <v>5</v>
      </c>
      <c r="W71" s="654">
        <f t="shared" ref="W71:W81" si="49">(U71-T71)*24*60</f>
        <v>23.999999999999993</v>
      </c>
      <c r="X71" s="104"/>
      <c r="Y71" s="104"/>
      <c r="Z71" s="105"/>
      <c r="AA71" s="105"/>
      <c r="AB71" s="897"/>
      <c r="AC71" s="897"/>
      <c r="AD71" s="642"/>
      <c r="AE71" s="642"/>
      <c r="AF71" s="97">
        <f>N71-K71</f>
        <v>-230.49999999999977</v>
      </c>
      <c r="AG71" s="646">
        <f>N71/K71</f>
        <v>0.84633333333333349</v>
      </c>
      <c r="AH71" s="912"/>
    </row>
    <row r="72" spans="1:34" ht="19.2" customHeight="1">
      <c r="A72" s="927"/>
      <c r="B72" s="644" t="s">
        <v>242</v>
      </c>
      <c r="C72" s="117"/>
      <c r="D72" s="247" t="s">
        <v>162</v>
      </c>
      <c r="E72" s="89"/>
      <c r="F72" s="90">
        <v>77.34</v>
      </c>
      <c r="G72" s="91">
        <v>1393</v>
      </c>
      <c r="H72" s="92">
        <f t="shared" ref="H72:H76" si="50">F72*G72</f>
        <v>107734.62000000001</v>
      </c>
      <c r="I72" s="644"/>
      <c r="J72" s="157">
        <v>18</v>
      </c>
      <c r="K72" s="107">
        <v>1440</v>
      </c>
      <c r="L72" s="142">
        <v>80</v>
      </c>
      <c r="M72" s="655">
        <v>18</v>
      </c>
      <c r="N72" s="91">
        <f t="shared" si="45"/>
        <v>1348.064516129032</v>
      </c>
      <c r="O72" s="95">
        <f t="shared" si="46"/>
        <v>74.892473118279554</v>
      </c>
      <c r="P72" s="97">
        <f t="shared" si="47"/>
        <v>0</v>
      </c>
      <c r="Q72" s="98">
        <f t="shared" si="48"/>
        <v>-5.107526881720446</v>
      </c>
      <c r="R72" s="646">
        <f t="shared" si="44"/>
        <v>0.9361559139784944</v>
      </c>
      <c r="S72" s="912"/>
      <c r="T72" s="232">
        <v>0.32708333333333328</v>
      </c>
      <c r="U72" s="232">
        <v>0.37013888888888885</v>
      </c>
      <c r="V72" s="644">
        <v>7</v>
      </c>
      <c r="W72" s="654">
        <f t="shared" si="49"/>
        <v>62.000000000000021</v>
      </c>
      <c r="X72" s="104"/>
      <c r="Y72" s="104"/>
      <c r="Z72" s="105"/>
      <c r="AA72" s="105"/>
      <c r="AB72" s="897"/>
      <c r="AC72" s="897"/>
      <c r="AD72" s="642"/>
      <c r="AE72" s="642">
        <v>1</v>
      </c>
      <c r="AF72" s="97">
        <f>N72-K72</f>
        <v>-91.935483870968028</v>
      </c>
      <c r="AG72" s="646">
        <f>N72/K72</f>
        <v>0.9361559139784944</v>
      </c>
      <c r="AH72" s="912"/>
    </row>
    <row r="73" spans="1:34" ht="19.2" customHeight="1">
      <c r="A73" s="927"/>
      <c r="B73" s="644" t="s">
        <v>242</v>
      </c>
      <c r="C73" s="249"/>
      <c r="D73" s="250" t="s">
        <v>163</v>
      </c>
      <c r="E73" s="251"/>
      <c r="F73" s="90">
        <v>53.36</v>
      </c>
      <c r="G73" s="91">
        <v>3882.4500000000003</v>
      </c>
      <c r="H73" s="92">
        <f t="shared" si="50"/>
        <v>207167.53200000001</v>
      </c>
      <c r="I73" s="642"/>
      <c r="J73" s="252">
        <v>19</v>
      </c>
      <c r="K73" s="253">
        <v>1636</v>
      </c>
      <c r="L73" s="142">
        <v>86.10526315789474</v>
      </c>
      <c r="M73" s="655">
        <v>19</v>
      </c>
      <c r="N73" s="91">
        <f t="shared" si="45"/>
        <v>1370.2764705882353</v>
      </c>
      <c r="O73" s="95">
        <f t="shared" si="46"/>
        <v>72.119814241486068</v>
      </c>
      <c r="P73" s="97">
        <f t="shared" si="47"/>
        <v>0</v>
      </c>
      <c r="Q73" s="98">
        <f t="shared" si="48"/>
        <v>-13.985448916408671</v>
      </c>
      <c r="R73" s="646">
        <f t="shared" si="44"/>
        <v>0.83757730476053505</v>
      </c>
      <c r="S73" s="912"/>
      <c r="T73" s="232">
        <v>0.38611111111111107</v>
      </c>
      <c r="U73" s="232">
        <v>0.50416666666666665</v>
      </c>
      <c r="V73" s="644">
        <v>23</v>
      </c>
      <c r="W73" s="654">
        <f t="shared" si="49"/>
        <v>170.00000000000003</v>
      </c>
      <c r="X73" s="254">
        <v>0.375</v>
      </c>
      <c r="Y73" s="254">
        <v>0.38541666666666669</v>
      </c>
      <c r="Z73" s="189"/>
      <c r="AA73" s="189"/>
      <c r="AB73" s="897"/>
      <c r="AC73" s="897"/>
      <c r="AD73" s="642"/>
      <c r="AE73" s="642"/>
      <c r="AF73" s="97">
        <f>N73-K73</f>
        <v>-265.72352941176473</v>
      </c>
      <c r="AG73" s="646">
        <f>N73/K73</f>
        <v>0.83757730476053505</v>
      </c>
      <c r="AH73" s="912"/>
    </row>
    <row r="74" spans="1:34" ht="19.2" customHeight="1">
      <c r="A74" s="927"/>
      <c r="B74" s="644" t="s">
        <v>242</v>
      </c>
      <c r="C74" s="249"/>
      <c r="D74" s="250" t="s">
        <v>166</v>
      </c>
      <c r="E74" s="251"/>
      <c r="F74" s="90">
        <v>53.76</v>
      </c>
      <c r="G74" s="248">
        <v>2791</v>
      </c>
      <c r="H74" s="92">
        <f t="shared" si="50"/>
        <v>150044.16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1361.4634146341459</v>
      </c>
      <c r="O74" s="95">
        <f t="shared" si="46"/>
        <v>85.09146341463412</v>
      </c>
      <c r="P74" s="97">
        <f t="shared" si="47"/>
        <v>0</v>
      </c>
      <c r="Q74" s="98">
        <f t="shared" si="48"/>
        <v>-4.90853658536588</v>
      </c>
      <c r="R74" s="646">
        <f t="shared" si="44"/>
        <v>0.94546070460704579</v>
      </c>
      <c r="S74" s="912"/>
      <c r="T74" s="232">
        <v>0.54374999999999996</v>
      </c>
      <c r="U74" s="232">
        <v>0.62916666666666665</v>
      </c>
      <c r="V74" s="644">
        <v>4</v>
      </c>
      <c r="W74" s="654">
        <f t="shared" si="49"/>
        <v>123.00000000000004</v>
      </c>
      <c r="X74" s="254"/>
      <c r="Y74" s="254"/>
      <c r="Z74" s="189"/>
      <c r="AA74" s="189"/>
      <c r="AB74" s="897"/>
      <c r="AC74" s="897"/>
      <c r="AD74" s="642"/>
      <c r="AE74" s="642"/>
      <c r="AF74" s="97">
        <f t="shared" ref="AF74:AF80" si="51">N74-K74</f>
        <v>-78.53658536585408</v>
      </c>
      <c r="AG74" s="646">
        <f t="shared" ref="AG74:AG80" si="52">N74/K74</f>
        <v>0.94546070460704579</v>
      </c>
      <c r="AH74" s="912"/>
    </row>
    <row r="75" spans="1:34" ht="19.2" customHeight="1">
      <c r="A75" s="927"/>
      <c r="B75" s="644" t="s">
        <v>242</v>
      </c>
      <c r="C75" s="117"/>
      <c r="D75" s="250" t="s">
        <v>163</v>
      </c>
      <c r="E75" s="251"/>
      <c r="F75" s="90">
        <v>53.36</v>
      </c>
      <c r="G75" s="248">
        <v>2090.5499999999997</v>
      </c>
      <c r="H75" s="92">
        <f t="shared" si="50"/>
        <v>111551.74799999998</v>
      </c>
      <c r="I75" s="644">
        <v>1</v>
      </c>
      <c r="J75" s="94">
        <v>19</v>
      </c>
      <c r="K75" s="248">
        <v>1636</v>
      </c>
      <c r="L75" s="95">
        <v>86.10526315789474</v>
      </c>
      <c r="M75" s="655">
        <v>19</v>
      </c>
      <c r="N75" s="91">
        <f t="shared" si="45"/>
        <v>1378.3846153846152</v>
      </c>
      <c r="O75" s="95">
        <f t="shared" si="46"/>
        <v>72.546558704453432</v>
      </c>
      <c r="P75" s="97">
        <f t="shared" si="47"/>
        <v>0</v>
      </c>
      <c r="Q75" s="98">
        <f t="shared" si="48"/>
        <v>-13.558704453441308</v>
      </c>
      <c r="R75" s="646">
        <f t="shared" si="44"/>
        <v>0.84253338348692863</v>
      </c>
      <c r="S75" s="912"/>
      <c r="T75" s="232">
        <v>0.64444444444444438</v>
      </c>
      <c r="U75" s="232">
        <v>0.70763888888888882</v>
      </c>
      <c r="V75" s="644">
        <v>22</v>
      </c>
      <c r="W75" s="654">
        <f t="shared" si="49"/>
        <v>91</v>
      </c>
      <c r="X75" s="254">
        <v>0.6333333333333333</v>
      </c>
      <c r="Y75" s="254">
        <v>0.6430555555555556</v>
      </c>
      <c r="Z75" s="189"/>
      <c r="AA75" s="189"/>
      <c r="AB75" s="897"/>
      <c r="AC75" s="897"/>
      <c r="AD75" s="642"/>
      <c r="AE75" s="642"/>
      <c r="AF75" s="97">
        <f t="shared" si="51"/>
        <v>-257.61538461538476</v>
      </c>
      <c r="AG75" s="646">
        <f t="shared" si="52"/>
        <v>0.84253338348692863</v>
      </c>
      <c r="AH75" s="912"/>
    </row>
    <row r="76" spans="1:34" ht="19.2" customHeight="1">
      <c r="A76" s="927"/>
      <c r="B76" s="644" t="s">
        <v>241</v>
      </c>
      <c r="C76" s="249"/>
      <c r="D76" s="88" t="s">
        <v>1012</v>
      </c>
      <c r="E76" s="89"/>
      <c r="F76" s="90">
        <v>56.43</v>
      </c>
      <c r="G76" s="248">
        <v>946.31999999999994</v>
      </c>
      <c r="H76" s="92">
        <f t="shared" si="50"/>
        <v>53400.837599999999</v>
      </c>
      <c r="I76" s="644">
        <v>1</v>
      </c>
      <c r="J76" s="94">
        <v>19</v>
      </c>
      <c r="K76" s="91">
        <v>1385</v>
      </c>
      <c r="L76" s="95">
        <v>72.89473684210526</v>
      </c>
      <c r="M76" s="652">
        <v>19</v>
      </c>
      <c r="N76" s="91">
        <f t="shared" si="45"/>
        <v>1320.4465116279066</v>
      </c>
      <c r="O76" s="95">
        <f t="shared" si="46"/>
        <v>69.497184822521405</v>
      </c>
      <c r="P76" s="97">
        <f t="shared" si="47"/>
        <v>0</v>
      </c>
      <c r="Q76" s="98">
        <f t="shared" si="48"/>
        <v>-3.3975520195838556</v>
      </c>
      <c r="R76" s="646">
        <f t="shared" si="44"/>
        <v>0.95339098312484238</v>
      </c>
      <c r="S76" s="912"/>
      <c r="T76" s="232">
        <v>0.71249999999999991</v>
      </c>
      <c r="U76" s="232">
        <v>0.74236111111111103</v>
      </c>
      <c r="V76" s="644">
        <v>7</v>
      </c>
      <c r="W76" s="654">
        <f t="shared" si="49"/>
        <v>43.000000000000007</v>
      </c>
      <c r="X76" s="254"/>
      <c r="Y76" s="254"/>
      <c r="Z76" s="189"/>
      <c r="AA76" s="189"/>
      <c r="AB76" s="897"/>
      <c r="AC76" s="897"/>
      <c r="AD76" s="642">
        <v>1</v>
      </c>
      <c r="AE76" s="642"/>
      <c r="AF76" s="97">
        <f t="shared" si="51"/>
        <v>-64.553488372093398</v>
      </c>
      <c r="AG76" s="646">
        <f t="shared" si="52"/>
        <v>0.95339098312484227</v>
      </c>
      <c r="AH76" s="912"/>
    </row>
    <row r="77" spans="1:34" ht="19.2" customHeight="1">
      <c r="A77" s="927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912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897"/>
      <c r="AC77" s="897"/>
      <c r="AD77" s="642"/>
      <c r="AE77" s="642"/>
      <c r="AF77" s="97">
        <f t="shared" si="51"/>
        <v>0</v>
      </c>
      <c r="AG77" s="646" t="e">
        <f t="shared" si="52"/>
        <v>#DIV/0!</v>
      </c>
      <c r="AH77" s="912"/>
    </row>
    <row r="78" spans="1:34" ht="19.2" customHeight="1">
      <c r="A78" s="927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912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897"/>
      <c r="AC78" s="897"/>
      <c r="AD78" s="642"/>
      <c r="AE78" s="642"/>
      <c r="AF78" s="97">
        <f t="shared" si="51"/>
        <v>0</v>
      </c>
      <c r="AG78" s="646" t="e">
        <f t="shared" si="52"/>
        <v>#DIV/0!</v>
      </c>
      <c r="AH78" s="912"/>
    </row>
    <row r="79" spans="1:34" ht="19.2" customHeight="1">
      <c r="A79" s="927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912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897"/>
      <c r="AC79" s="897"/>
      <c r="AD79" s="642"/>
      <c r="AE79" s="642"/>
      <c r="AF79" s="97">
        <f t="shared" si="51"/>
        <v>0</v>
      </c>
      <c r="AG79" s="646" t="e">
        <f t="shared" si="52"/>
        <v>#DIV/0!</v>
      </c>
      <c r="AH79" s="912"/>
    </row>
    <row r="80" spans="1:34" ht="19.2" customHeight="1">
      <c r="A80" s="927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912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897"/>
      <c r="AC80" s="897"/>
      <c r="AD80" s="642"/>
      <c r="AE80" s="642"/>
      <c r="AF80" s="97">
        <f t="shared" si="51"/>
        <v>0</v>
      </c>
      <c r="AG80" s="646" t="e">
        <f t="shared" si="52"/>
        <v>#DIV/0!</v>
      </c>
      <c r="AH80" s="912"/>
    </row>
    <row r="81" spans="1:34" ht="19.2" customHeight="1">
      <c r="A81" s="927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912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897"/>
      <c r="AC81" s="897"/>
      <c r="AD81" s="642"/>
      <c r="AE81" s="642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1013</v>
      </c>
      <c r="D82" s="893" t="s">
        <v>1001</v>
      </c>
      <c r="E82" s="893"/>
      <c r="F82" s="259"/>
      <c r="G82" s="126"/>
      <c r="H82" s="162"/>
      <c r="I82" s="163"/>
      <c r="J82" s="126">
        <v>17</v>
      </c>
      <c r="K82" s="126">
        <v>1576.7142857142858</v>
      </c>
      <c r="L82" s="164">
        <v>96.503132832080183</v>
      </c>
      <c r="M82" s="126">
        <f t="shared" ref="M82:O82" si="53">AVERAGE(M70:M81)</f>
        <v>17</v>
      </c>
      <c r="N82" s="126">
        <f t="shared" si="53"/>
        <v>1372.6456469091338</v>
      </c>
      <c r="O82" s="260">
        <f t="shared" si="53"/>
        <v>83.360463471624939</v>
      </c>
      <c r="P82" s="178">
        <f>M82-J82</f>
        <v>0</v>
      </c>
      <c r="Q82" s="179">
        <f>N82-K82</f>
        <v>-204.06863880515198</v>
      </c>
      <c r="R82" s="245">
        <f>O82/L82</f>
        <v>0.86381095644507122</v>
      </c>
      <c r="S82" s="912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1</v>
      </c>
      <c r="AF82" s="97">
        <f>N82-K82</f>
        <v>-204.06863880515198</v>
      </c>
      <c r="AG82" s="646">
        <f>N82/K82</f>
        <v>0.87057348268224488</v>
      </c>
      <c r="AH82" s="912"/>
    </row>
    <row r="83" spans="1:34" ht="19.2" customHeight="1">
      <c r="A83" s="920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1282</v>
      </c>
      <c r="H83" s="140">
        <f t="shared" ref="H83:H94" si="54">F83*G83</f>
        <v>36626.74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1398.5454545454534</v>
      </c>
      <c r="O83" s="257">
        <f t="shared" ref="O83:O88" si="56">N83/M83</f>
        <v>116.54545454545445</v>
      </c>
      <c r="P83" s="105">
        <f t="shared" ref="P83:P85" si="57">M83-J83</f>
        <v>0</v>
      </c>
      <c r="Q83" s="143">
        <f t="shared" ref="Q83:Q85" si="58">O83-L83</f>
        <v>-8.4545454545455527</v>
      </c>
      <c r="R83" s="262">
        <f t="shared" ref="R83:R85" si="59">O83/L83</f>
        <v>0.93236363636363562</v>
      </c>
      <c r="S83" s="912">
        <f>R95</f>
        <v>0.90589010047056606</v>
      </c>
      <c r="T83" s="232">
        <v>0.29166666666666669</v>
      </c>
      <c r="U83" s="232">
        <v>0.32986111111111116</v>
      </c>
      <c r="V83" s="644">
        <v>5</v>
      </c>
      <c r="W83" s="654">
        <f t="shared" ref="W83:W93" si="60">(U83-T83)*24*60</f>
        <v>55.000000000000043</v>
      </c>
      <c r="X83" s="104"/>
      <c r="Y83" s="104"/>
      <c r="Z83" s="105"/>
      <c r="AA83" s="105"/>
      <c r="AB83" s="897"/>
      <c r="AC83" s="897"/>
      <c r="AD83" s="642"/>
      <c r="AE83" s="642"/>
      <c r="AF83" s="97">
        <f t="shared" ref="AF83:AF173" si="61">N83-K83</f>
        <v>-101.45454545454663</v>
      </c>
      <c r="AG83" s="646">
        <f t="shared" ref="AG83:AG173" si="62">N83/K83</f>
        <v>0.93236363636363562</v>
      </c>
      <c r="AH83" s="912">
        <f>AG95</f>
        <v>0.90430791663238064</v>
      </c>
    </row>
    <row r="84" spans="1:34" ht="19.2" customHeight="1">
      <c r="A84" s="921"/>
      <c r="B84" s="170" t="s">
        <v>242</v>
      </c>
      <c r="C84" s="650"/>
      <c r="D84" s="263" t="s">
        <v>170</v>
      </c>
      <c r="E84" s="89"/>
      <c r="F84" s="205">
        <v>61.02</v>
      </c>
      <c r="G84" s="91">
        <v>2808</v>
      </c>
      <c r="H84" s="140">
        <f t="shared" si="54"/>
        <v>171344.16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1286.1068702290077</v>
      </c>
      <c r="O84" s="257">
        <f t="shared" si="56"/>
        <v>80.381679389312978</v>
      </c>
      <c r="P84" s="105">
        <f t="shared" si="57"/>
        <v>0</v>
      </c>
      <c r="Q84" s="143">
        <f t="shared" si="58"/>
        <v>-9.6183206106870216</v>
      </c>
      <c r="R84" s="262">
        <f t="shared" si="59"/>
        <v>0.89312977099236646</v>
      </c>
      <c r="S84" s="912"/>
      <c r="T84" s="232">
        <v>0.33333333333333337</v>
      </c>
      <c r="U84" s="232">
        <v>0.4243055555555556</v>
      </c>
      <c r="V84" s="644">
        <v>5</v>
      </c>
      <c r="W84" s="654">
        <f t="shared" si="60"/>
        <v>131</v>
      </c>
      <c r="X84" s="104"/>
      <c r="Y84" s="104"/>
      <c r="Z84" s="105"/>
      <c r="AA84" s="105"/>
      <c r="AB84" s="897"/>
      <c r="AC84" s="897"/>
      <c r="AD84" s="642"/>
      <c r="AE84" s="642"/>
      <c r="AF84" s="97">
        <f t="shared" si="61"/>
        <v>-153.89312977099235</v>
      </c>
      <c r="AG84" s="646">
        <f t="shared" si="62"/>
        <v>0.89312977099236646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2291</v>
      </c>
      <c r="H85" s="140">
        <f t="shared" si="54"/>
        <v>139957.19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1272.7777777777778</v>
      </c>
      <c r="O85" s="257">
        <f t="shared" si="56"/>
        <v>74.869281045751634</v>
      </c>
      <c r="P85" s="105">
        <f t="shared" si="57"/>
        <v>0</v>
      </c>
      <c r="Q85" s="143">
        <f t="shared" si="58"/>
        <v>-9.8366013071895395</v>
      </c>
      <c r="R85" s="262">
        <f t="shared" si="59"/>
        <v>0.88387345679012352</v>
      </c>
      <c r="S85" s="912"/>
      <c r="T85" s="232">
        <v>0.43958333333333338</v>
      </c>
      <c r="U85" s="232">
        <v>0.51458333333333339</v>
      </c>
      <c r="V85" s="644">
        <v>22</v>
      </c>
      <c r="W85" s="654">
        <f t="shared" si="60"/>
        <v>108.00000000000001</v>
      </c>
      <c r="X85" s="104">
        <v>0.4291666666666667</v>
      </c>
      <c r="Y85" s="104">
        <v>0.43888888888888888</v>
      </c>
      <c r="Z85" s="105"/>
      <c r="AA85" s="105"/>
      <c r="AB85" s="897"/>
      <c r="AC85" s="897"/>
      <c r="AD85" s="642"/>
      <c r="AE85" s="642"/>
      <c r="AF85" s="97">
        <f t="shared" si="61"/>
        <v>-167.22222222222217</v>
      </c>
      <c r="AG85" s="646">
        <f t="shared" si="62"/>
        <v>0.88387345679012352</v>
      </c>
      <c r="AH85" s="912"/>
    </row>
    <row r="86" spans="1:34" ht="19.2" customHeight="1">
      <c r="A86" s="921"/>
      <c r="B86" s="170" t="s">
        <v>242</v>
      </c>
      <c r="C86" s="155"/>
      <c r="D86" s="263" t="s">
        <v>165</v>
      </c>
      <c r="E86" s="89"/>
      <c r="F86" s="205">
        <v>47.51</v>
      </c>
      <c r="G86" s="91">
        <v>2118</v>
      </c>
      <c r="H86" s="140">
        <f t="shared" si="54"/>
        <v>100626.18</v>
      </c>
      <c r="I86" s="644"/>
      <c r="J86" s="157">
        <v>17</v>
      </c>
      <c r="K86" s="107">
        <v>1440</v>
      </c>
      <c r="L86" s="142">
        <v>84.705882352941174</v>
      </c>
      <c r="M86" s="652">
        <v>17</v>
      </c>
      <c r="N86" s="107">
        <f t="shared" si="55"/>
        <v>1296.7346938775513</v>
      </c>
      <c r="O86" s="257">
        <f t="shared" si="56"/>
        <v>76.27851140456184</v>
      </c>
      <c r="P86" s="105">
        <f>M86-J86</f>
        <v>0</v>
      </c>
      <c r="Q86" s="143">
        <f>O86-L86</f>
        <v>-8.427370948379334</v>
      </c>
      <c r="R86" s="262">
        <f>O86/L86</f>
        <v>0.90051020408163285</v>
      </c>
      <c r="S86" s="912"/>
      <c r="T86" s="232">
        <v>0.55486111111111114</v>
      </c>
      <c r="U86" s="232">
        <v>0.62291666666666667</v>
      </c>
      <c r="V86" s="644">
        <v>5</v>
      </c>
      <c r="W86" s="654">
        <f t="shared" si="60"/>
        <v>97.999999999999972</v>
      </c>
      <c r="X86" s="104"/>
      <c r="Y86" s="104"/>
      <c r="Z86" s="105"/>
      <c r="AA86" s="105"/>
      <c r="AB86" s="897"/>
      <c r="AC86" s="897"/>
      <c r="AD86" s="642"/>
      <c r="AE86" s="642"/>
      <c r="AF86" s="97">
        <f>N86-K86</f>
        <v>-143.26530612244869</v>
      </c>
      <c r="AG86" s="646">
        <f>N86/K86</f>
        <v>0.90051020408163285</v>
      </c>
      <c r="AH86" s="912"/>
    </row>
    <row r="87" spans="1:34" ht="19.2" customHeight="1">
      <c r="A87" s="921"/>
      <c r="B87" s="170" t="s">
        <v>241</v>
      </c>
      <c r="C87" s="155"/>
      <c r="D87" s="263" t="s">
        <v>1012</v>
      </c>
      <c r="E87" s="89"/>
      <c r="F87" s="205">
        <v>56.43</v>
      </c>
      <c r="G87" s="91">
        <v>2996.68</v>
      </c>
      <c r="H87" s="140">
        <f t="shared" si="54"/>
        <v>169102.65239999999</v>
      </c>
      <c r="I87" s="644">
        <v>1</v>
      </c>
      <c r="J87" s="157">
        <v>19</v>
      </c>
      <c r="K87" s="107">
        <v>1385</v>
      </c>
      <c r="L87" s="142">
        <v>72.89473684210526</v>
      </c>
      <c r="M87" s="652">
        <v>19</v>
      </c>
      <c r="N87" s="107">
        <f t="shared" si="55"/>
        <v>1284.2914285714287</v>
      </c>
      <c r="O87" s="257">
        <f t="shared" si="56"/>
        <v>67.594285714285718</v>
      </c>
      <c r="P87" s="105">
        <f>M87-J87</f>
        <v>0</v>
      </c>
      <c r="Q87" s="143">
        <f>O87-L87</f>
        <v>-5.3004511278195423</v>
      </c>
      <c r="R87" s="262">
        <f>O87/L87</f>
        <v>0.92728623001547195</v>
      </c>
      <c r="S87" s="912"/>
      <c r="T87" s="232">
        <v>0.6381944444444444</v>
      </c>
      <c r="U87" s="232">
        <v>0.73541666666666661</v>
      </c>
      <c r="V87" s="644">
        <v>22</v>
      </c>
      <c r="W87" s="654">
        <f t="shared" si="60"/>
        <v>139.99999999999997</v>
      </c>
      <c r="X87" s="104">
        <v>0.62777777777777777</v>
      </c>
      <c r="Y87" s="104">
        <v>0.63750000000000007</v>
      </c>
      <c r="Z87" s="105"/>
      <c r="AA87" s="105"/>
      <c r="AB87" s="897"/>
      <c r="AC87" s="897"/>
      <c r="AD87" s="642">
        <v>2</v>
      </c>
      <c r="AE87" s="642"/>
      <c r="AF87" s="97">
        <f>N87-K87</f>
        <v>-100.7085714285713</v>
      </c>
      <c r="AG87" s="646">
        <f>N87/K87</f>
        <v>0.92728623001547195</v>
      </c>
      <c r="AH87" s="912"/>
    </row>
    <row r="88" spans="1:34" ht="19.2" customHeight="1">
      <c r="A88" s="921"/>
      <c r="B88" s="170" t="s">
        <v>242</v>
      </c>
      <c r="C88" s="650"/>
      <c r="D88" s="88" t="s">
        <v>162</v>
      </c>
      <c r="E88" s="89"/>
      <c r="F88" s="205">
        <v>77.34</v>
      </c>
      <c r="G88" s="107">
        <v>597</v>
      </c>
      <c r="H88" s="140">
        <f t="shared" si="54"/>
        <v>46171.98</v>
      </c>
      <c r="I88" s="644">
        <v>1</v>
      </c>
      <c r="J88" s="157">
        <v>18</v>
      </c>
      <c r="K88" s="107">
        <v>1440</v>
      </c>
      <c r="L88" s="142">
        <v>80</v>
      </c>
      <c r="M88" s="652">
        <v>18</v>
      </c>
      <c r="N88" s="107">
        <f t="shared" si="55"/>
        <v>1279.2857142857115</v>
      </c>
      <c r="O88" s="257">
        <f t="shared" si="56"/>
        <v>71.071428571428413</v>
      </c>
      <c r="P88" s="105">
        <f t="shared" ref="P88" si="63">M88-J88</f>
        <v>0</v>
      </c>
      <c r="Q88" s="143">
        <f t="shared" ref="Q88" si="64">O88-L88</f>
        <v>-8.9285714285715869</v>
      </c>
      <c r="R88" s="262">
        <f t="shared" ref="R88" si="65">O88/L88</f>
        <v>0.88839285714285521</v>
      </c>
      <c r="S88" s="912"/>
      <c r="T88" s="232">
        <v>0.73958333333333326</v>
      </c>
      <c r="U88" s="232">
        <v>0.75902777777777775</v>
      </c>
      <c r="V88" s="644">
        <v>6</v>
      </c>
      <c r="W88" s="654">
        <f t="shared" si="60"/>
        <v>28.00000000000006</v>
      </c>
      <c r="X88" s="104"/>
      <c r="Y88" s="104"/>
      <c r="Z88" s="105"/>
      <c r="AA88" s="105"/>
      <c r="AB88" s="897"/>
      <c r="AC88" s="897"/>
      <c r="AD88" s="642"/>
      <c r="AE88" s="642"/>
      <c r="AF88" s="97">
        <f>N88-K88</f>
        <v>-160.71428571428851</v>
      </c>
      <c r="AG88" s="646">
        <f>N88/K88</f>
        <v>0.88839285714285521</v>
      </c>
      <c r="AH88" s="912"/>
    </row>
    <row r="89" spans="1:34" ht="19.2" customHeight="1">
      <c r="A89" s="921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912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897"/>
      <c r="AC89" s="897"/>
      <c r="AD89" s="642"/>
      <c r="AE89" s="642"/>
      <c r="AF89" s="97">
        <f>N89-K89</f>
        <v>0</v>
      </c>
      <c r="AG89" s="646" t="e">
        <f>N89/K89</f>
        <v>#DIV/0!</v>
      </c>
      <c r="AH89" s="912"/>
    </row>
    <row r="90" spans="1:34" ht="19.2" customHeight="1">
      <c r="A90" s="921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912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897"/>
      <c r="AC90" s="897"/>
      <c r="AD90" s="642"/>
      <c r="AE90" s="642"/>
      <c r="AF90" s="97">
        <f t="shared" si="61"/>
        <v>0</v>
      </c>
      <c r="AG90" s="646" t="e">
        <f t="shared" si="62"/>
        <v>#DIV/0!</v>
      </c>
      <c r="AH90" s="912"/>
    </row>
    <row r="91" spans="1:34" ht="19.2" customHeight="1">
      <c r="A91" s="921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913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897"/>
      <c r="AC91" s="897"/>
      <c r="AD91" s="642"/>
      <c r="AE91" s="642"/>
      <c r="AF91" s="97">
        <f t="shared" si="61"/>
        <v>0</v>
      </c>
      <c r="AG91" s="646" t="e">
        <f t="shared" si="62"/>
        <v>#DIV/0!</v>
      </c>
      <c r="AH91" s="913"/>
    </row>
    <row r="92" spans="1:34" ht="19.2" customHeight="1">
      <c r="A92" s="921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897"/>
      <c r="AC92" s="897"/>
      <c r="AD92" s="642"/>
      <c r="AE92" s="642"/>
      <c r="AF92" s="97">
        <f t="shared" si="61"/>
        <v>0</v>
      </c>
      <c r="AG92" s="646" t="e">
        <f t="shared" si="62"/>
        <v>#DIV/0!</v>
      </c>
      <c r="AH92" s="913"/>
    </row>
    <row r="93" spans="1:34" ht="19.2" customHeight="1">
      <c r="A93" s="921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922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897"/>
      <c r="AC93" s="897"/>
      <c r="AD93" s="642"/>
      <c r="AE93" s="642"/>
      <c r="AF93" s="97">
        <f t="shared" si="61"/>
        <v>0</v>
      </c>
      <c r="AG93" s="646" t="e">
        <f t="shared" si="62"/>
        <v>#DIV/0!</v>
      </c>
      <c r="AH93" s="913"/>
    </row>
    <row r="94" spans="1:34" ht="19.2" customHeight="1">
      <c r="A94" s="921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922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897"/>
      <c r="AC94" s="897"/>
      <c r="AD94" s="642"/>
      <c r="AE94" s="642"/>
      <c r="AF94" s="97">
        <f t="shared" si="61"/>
        <v>0</v>
      </c>
      <c r="AG94" s="646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1016</v>
      </c>
      <c r="D95" s="893" t="s">
        <v>1001</v>
      </c>
      <c r="E95" s="893"/>
      <c r="F95" s="121"/>
      <c r="G95" s="122"/>
      <c r="H95" s="275"/>
      <c r="I95" s="163"/>
      <c r="J95" s="276">
        <v>16.5</v>
      </c>
      <c r="K95" s="276">
        <v>1440.8333333333333</v>
      </c>
      <c r="L95" s="277">
        <v>89.551083591331277</v>
      </c>
      <c r="M95" s="276">
        <f t="shared" ref="M95:O95" si="66">AVERAGE(M83:M94)</f>
        <v>16.5</v>
      </c>
      <c r="N95" s="276">
        <f t="shared" si="66"/>
        <v>1302.9569898811551</v>
      </c>
      <c r="O95" s="277">
        <f t="shared" si="66"/>
        <v>81.123440111799155</v>
      </c>
      <c r="P95" s="278">
        <f>M95-J95</f>
        <v>0</v>
      </c>
      <c r="Q95" s="279">
        <f t="shared" ref="Q95:Q104" si="67">O95-L95</f>
        <v>-8.4276434795321222</v>
      </c>
      <c r="R95" s="280">
        <f>O95/L95</f>
        <v>0.90589010047056606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2</v>
      </c>
      <c r="AE95" s="167">
        <f>SUM(AE83:AE94)</f>
        <v>0</v>
      </c>
      <c r="AF95" s="127">
        <f t="shared" si="61"/>
        <v>-137.87634345217816</v>
      </c>
      <c r="AG95" s="647">
        <f t="shared" si="62"/>
        <v>0.90430791663238064</v>
      </c>
      <c r="AH95" s="913"/>
    </row>
    <row r="96" spans="1:34" ht="19.2" customHeight="1">
      <c r="A96" s="923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1496.3</v>
      </c>
      <c r="H96" s="92">
        <f t="shared" ref="H96:H105" si="68">F96*G96</f>
        <v>103633.738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4" si="69">G96/W96*60</f>
        <v>1197.0400000000004</v>
      </c>
      <c r="O96" s="95">
        <f t="shared" ref="O96:O104" si="70">N96/M96</f>
        <v>59.852000000000018</v>
      </c>
      <c r="P96" s="97">
        <f t="shared" ref="P96:P104" si="71">M96-J96</f>
        <v>0</v>
      </c>
      <c r="Q96" s="98">
        <f t="shared" si="67"/>
        <v>-9.3979999999999819</v>
      </c>
      <c r="R96" s="646">
        <f t="shared" ref="R96:R104" si="72">O96/L96</f>
        <v>0.86428880866426017</v>
      </c>
      <c r="S96" s="912">
        <f>R108</f>
        <v>0.85749879868166867</v>
      </c>
      <c r="T96" s="101">
        <v>0.33333333333333331</v>
      </c>
      <c r="U96" s="101">
        <v>0.38541666666666663</v>
      </c>
      <c r="V96" s="642">
        <v>5</v>
      </c>
      <c r="W96" s="146">
        <f t="shared" ref="W96:W133" si="73">(U96-T96)*24*60</f>
        <v>74.999999999999972</v>
      </c>
      <c r="X96" s="154"/>
      <c r="Y96" s="154"/>
      <c r="Z96" s="105"/>
      <c r="AA96" s="105"/>
      <c r="AB96" s="897"/>
      <c r="AC96" s="897"/>
      <c r="AD96" s="642"/>
      <c r="AE96" s="642"/>
      <c r="AF96" s="105">
        <f t="shared" si="61"/>
        <v>-187.95999999999958</v>
      </c>
      <c r="AG96" s="643">
        <f t="shared" si="62"/>
        <v>0.86428880866426028</v>
      </c>
      <c r="AH96" s="896">
        <f>AG108</f>
        <v>0.85183061927017889</v>
      </c>
    </row>
    <row r="97" spans="1:34" s="290" customFormat="1" ht="19.2" customHeight="1">
      <c r="A97" s="923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2496</v>
      </c>
      <c r="H97" s="285">
        <f t="shared" si="68"/>
        <v>72666.422018348618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1134.5454545454545</v>
      </c>
      <c r="O97" s="95">
        <f t="shared" si="70"/>
        <v>56.727272727272727</v>
      </c>
      <c r="P97" s="97">
        <f t="shared" si="71"/>
        <v>0</v>
      </c>
      <c r="Q97" s="98">
        <f t="shared" si="67"/>
        <v>-12.522727272727273</v>
      </c>
      <c r="R97" s="646">
        <f t="shared" si="72"/>
        <v>0.81916639317361339</v>
      </c>
      <c r="S97" s="912"/>
      <c r="T97" s="286">
        <v>0.40138888888888885</v>
      </c>
      <c r="U97" s="286">
        <v>0.49305555555555552</v>
      </c>
      <c r="V97" s="287">
        <v>23</v>
      </c>
      <c r="W97" s="146">
        <f t="shared" si="73"/>
        <v>132</v>
      </c>
      <c r="X97" s="104">
        <v>0.39027777777777778</v>
      </c>
      <c r="Y97" s="104">
        <v>0.39999999999999997</v>
      </c>
      <c r="Z97" s="105"/>
      <c r="AA97" s="105"/>
      <c r="AB97" s="897"/>
      <c r="AC97" s="897"/>
      <c r="AD97" s="287">
        <v>1</v>
      </c>
      <c r="AE97" s="287"/>
      <c r="AF97" s="288">
        <f t="shared" si="61"/>
        <v>-250.4545454545455</v>
      </c>
      <c r="AG97" s="289">
        <f t="shared" si="62"/>
        <v>0.81916639317361339</v>
      </c>
      <c r="AH97" s="896"/>
    </row>
    <row r="98" spans="1:34" s="293" customFormat="1" ht="19.2" customHeight="1">
      <c r="A98" s="923"/>
      <c r="B98" s="644" t="s">
        <v>241</v>
      </c>
      <c r="C98" s="108"/>
      <c r="D98" s="88" t="s">
        <v>164</v>
      </c>
      <c r="E98" s="138"/>
      <c r="F98" s="283">
        <v>51.44</v>
      </c>
      <c r="G98" s="107">
        <v>1178</v>
      </c>
      <c r="H98" s="285">
        <f t="shared" si="68"/>
        <v>60596.32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1158.6885245901651</v>
      </c>
      <c r="O98" s="95">
        <f t="shared" si="70"/>
        <v>57.934426229508254</v>
      </c>
      <c r="P98" s="97">
        <f t="shared" si="71"/>
        <v>0</v>
      </c>
      <c r="Q98" s="98">
        <f t="shared" si="67"/>
        <v>-14.065573770491746</v>
      </c>
      <c r="R98" s="646">
        <f t="shared" si="72"/>
        <v>0.80464480874317024</v>
      </c>
      <c r="S98" s="912"/>
      <c r="T98" s="101">
        <v>0.53263888888888888</v>
      </c>
      <c r="U98" s="101">
        <v>0.57499999999999996</v>
      </c>
      <c r="V98" s="642">
        <v>4</v>
      </c>
      <c r="W98" s="146">
        <f t="shared" si="73"/>
        <v>60.999999999999943</v>
      </c>
      <c r="X98" s="291"/>
      <c r="Y98" s="291"/>
      <c r="Z98" s="292"/>
      <c r="AA98" s="292"/>
      <c r="AB98" s="897"/>
      <c r="AC98" s="897"/>
      <c r="AD98" s="642"/>
      <c r="AE98" s="642"/>
      <c r="AF98" s="288">
        <f t="shared" si="61"/>
        <v>-281.31147540983488</v>
      </c>
      <c r="AG98" s="643">
        <f t="shared" si="62"/>
        <v>0.80464480874317024</v>
      </c>
      <c r="AH98" s="896"/>
    </row>
    <row r="99" spans="1:34" ht="19.2" customHeight="1">
      <c r="A99" s="923"/>
      <c r="B99" s="644" t="s">
        <v>241</v>
      </c>
      <c r="C99" s="136"/>
      <c r="D99" s="137" t="s">
        <v>183</v>
      </c>
      <c r="E99" s="138"/>
      <c r="F99" s="283">
        <v>56.43</v>
      </c>
      <c r="G99" s="107">
        <v>804</v>
      </c>
      <c r="H99" s="285">
        <f t="shared" si="68"/>
        <v>45369.72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1148.5714285714282</v>
      </c>
      <c r="O99" s="95">
        <f t="shared" si="70"/>
        <v>57.428571428571409</v>
      </c>
      <c r="P99" s="97">
        <f t="shared" si="71"/>
        <v>-1</v>
      </c>
      <c r="Q99" s="98">
        <f t="shared" si="67"/>
        <v>-8.5238095238095397</v>
      </c>
      <c r="R99" s="646">
        <f t="shared" si="72"/>
        <v>0.87075812274368203</v>
      </c>
      <c r="S99" s="912"/>
      <c r="T99" s="101">
        <v>0.57986111111111105</v>
      </c>
      <c r="U99" s="101">
        <v>0.60902777777777772</v>
      </c>
      <c r="V99" s="642">
        <v>7</v>
      </c>
      <c r="W99" s="146">
        <f t="shared" si="73"/>
        <v>42.000000000000014</v>
      </c>
      <c r="X99" s="254"/>
      <c r="Y99" s="254"/>
      <c r="Z99" s="189"/>
      <c r="AA99" s="189"/>
      <c r="AB99" s="897"/>
      <c r="AC99" s="897"/>
      <c r="AD99" s="642"/>
      <c r="AE99" s="642"/>
      <c r="AF99" s="288">
        <f t="shared" si="61"/>
        <v>-236.42857142857179</v>
      </c>
      <c r="AG99" s="289">
        <f t="shared" si="62"/>
        <v>0.82929345023207812</v>
      </c>
      <c r="AH99" s="896"/>
    </row>
    <row r="100" spans="1:34" s="293" customFormat="1" ht="19.2" customHeight="1">
      <c r="A100" s="923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749</v>
      </c>
      <c r="H100" s="285">
        <f t="shared" si="68"/>
        <v>51591.119999999995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1283.9999999999986</v>
      </c>
      <c r="O100" s="95">
        <f t="shared" si="70"/>
        <v>75.529411764705799</v>
      </c>
      <c r="P100" s="97">
        <f t="shared" si="71"/>
        <v>0</v>
      </c>
      <c r="Q100" s="98">
        <f t="shared" si="67"/>
        <v>-9.1764705882353752</v>
      </c>
      <c r="R100" s="646">
        <f t="shared" si="72"/>
        <v>0.89166666666666572</v>
      </c>
      <c r="S100" s="912"/>
      <c r="T100" s="286">
        <v>0.61319444444444438</v>
      </c>
      <c r="U100" s="286">
        <v>0.63749999999999996</v>
      </c>
      <c r="V100" s="287">
        <v>6</v>
      </c>
      <c r="W100" s="146">
        <f t="shared" si="73"/>
        <v>35.000000000000036</v>
      </c>
      <c r="X100" s="294"/>
      <c r="Y100" s="294"/>
      <c r="Z100" s="292"/>
      <c r="AA100" s="292"/>
      <c r="AB100" s="897"/>
      <c r="AC100" s="897"/>
      <c r="AD100" s="642"/>
      <c r="AE100" s="642"/>
      <c r="AF100" s="288">
        <f t="shared" si="61"/>
        <v>-156.00000000000136</v>
      </c>
      <c r="AG100" s="643">
        <f t="shared" si="62"/>
        <v>0.89166666666666572</v>
      </c>
      <c r="AH100" s="896"/>
    </row>
    <row r="101" spans="1:34" s="293" customFormat="1" ht="19.2" customHeight="1">
      <c r="A101" s="923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1073</v>
      </c>
      <c r="H101" s="285">
        <f t="shared" si="68"/>
        <v>30322.980000000003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1129.4736842105272</v>
      </c>
      <c r="O101" s="95">
        <f t="shared" si="70"/>
        <v>59.445983379501428</v>
      </c>
      <c r="P101" s="97">
        <f t="shared" si="71"/>
        <v>0</v>
      </c>
      <c r="Q101" s="98">
        <f t="shared" si="67"/>
        <v>-3.711911357340675</v>
      </c>
      <c r="R101" s="646">
        <f t="shared" si="72"/>
        <v>0.9412280701754393</v>
      </c>
      <c r="S101" s="912"/>
      <c r="T101" s="286">
        <v>0.65277777777777768</v>
      </c>
      <c r="U101" s="101">
        <v>0.69236111111111098</v>
      </c>
      <c r="V101" s="287">
        <v>22</v>
      </c>
      <c r="W101" s="146">
        <f t="shared" si="73"/>
        <v>56.999999999999957</v>
      </c>
      <c r="X101" s="295">
        <v>0.64166666666666672</v>
      </c>
      <c r="Y101" s="295">
        <v>0.65138888888888891</v>
      </c>
      <c r="Z101" s="292"/>
      <c r="AA101" s="292"/>
      <c r="AB101" s="897"/>
      <c r="AC101" s="897"/>
      <c r="AD101" s="642"/>
      <c r="AE101" s="642"/>
      <c r="AF101" s="288">
        <f t="shared" si="61"/>
        <v>-70.526315789472847</v>
      </c>
      <c r="AG101" s="289">
        <f t="shared" si="62"/>
        <v>0.9412280701754393</v>
      </c>
      <c r="AH101" s="896"/>
    </row>
    <row r="102" spans="1:34" s="293" customFormat="1" ht="19.2" customHeight="1">
      <c r="A102" s="923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805.69999999999993</v>
      </c>
      <c r="H102" s="285">
        <f t="shared" si="68"/>
        <v>55802.781999999999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1179.0731707317068</v>
      </c>
      <c r="O102" s="95">
        <f t="shared" si="70"/>
        <v>58.953658536585337</v>
      </c>
      <c r="P102" s="97">
        <f t="shared" si="71"/>
        <v>0</v>
      </c>
      <c r="Q102" s="98">
        <f t="shared" si="67"/>
        <v>-10.296341463414663</v>
      </c>
      <c r="R102" s="646">
        <f t="shared" si="72"/>
        <v>0.85131636875935501</v>
      </c>
      <c r="S102" s="912"/>
      <c r="T102" s="286">
        <v>0.69722222222222208</v>
      </c>
      <c r="U102" s="286">
        <v>0.72569444444444431</v>
      </c>
      <c r="V102" s="287">
        <v>7</v>
      </c>
      <c r="W102" s="146">
        <f t="shared" si="73"/>
        <v>41.000000000000014</v>
      </c>
      <c r="X102" s="295"/>
      <c r="Y102" s="295"/>
      <c r="Z102" s="292"/>
      <c r="AA102" s="292"/>
      <c r="AB102" s="897"/>
      <c r="AC102" s="897"/>
      <c r="AD102" s="642"/>
      <c r="AE102" s="642"/>
      <c r="AF102" s="288">
        <f t="shared" si="61"/>
        <v>-205.9268292682932</v>
      </c>
      <c r="AG102" s="643">
        <f t="shared" si="62"/>
        <v>0.85131636875935512</v>
      </c>
      <c r="AH102" s="896"/>
    </row>
    <row r="103" spans="1:34" s="293" customFormat="1" ht="19.2" customHeight="1">
      <c r="A103" s="923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624</v>
      </c>
      <c r="H103" s="285">
        <f t="shared" si="68"/>
        <v>18166.605504587154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1134.5454545454531</v>
      </c>
      <c r="O103" s="95">
        <f t="shared" si="70"/>
        <v>56.727272727272656</v>
      </c>
      <c r="P103" s="97">
        <f t="shared" si="71"/>
        <v>0</v>
      </c>
      <c r="Q103" s="98">
        <f t="shared" si="67"/>
        <v>-12.522727272727344</v>
      </c>
      <c r="R103" s="646">
        <f t="shared" si="72"/>
        <v>0.81916639317361239</v>
      </c>
      <c r="S103" s="912"/>
      <c r="T103" s="286">
        <v>0.7305555555555554</v>
      </c>
      <c r="U103" s="286">
        <v>0.7534722222222221</v>
      </c>
      <c r="V103" s="287">
        <v>7</v>
      </c>
      <c r="W103" s="146">
        <f t="shared" si="73"/>
        <v>33.000000000000043</v>
      </c>
      <c r="X103" s="295"/>
      <c r="Y103" s="295"/>
      <c r="Z103" s="292"/>
      <c r="AA103" s="292"/>
      <c r="AB103" s="897"/>
      <c r="AC103" s="897"/>
      <c r="AD103" s="642"/>
      <c r="AE103" s="642"/>
      <c r="AF103" s="105">
        <f t="shared" si="61"/>
        <v>-250.45454545454686</v>
      </c>
      <c r="AG103" s="643">
        <f t="shared" si="62"/>
        <v>0.81916639317361239</v>
      </c>
      <c r="AH103" s="896"/>
    </row>
    <row r="104" spans="1:34" s="293" customFormat="1" ht="19.2" customHeight="1">
      <c r="A104" s="923"/>
      <c r="B104" s="644" t="s">
        <v>241</v>
      </c>
      <c r="C104" s="298"/>
      <c r="D104" s="137" t="s">
        <v>197</v>
      </c>
      <c r="E104" s="138"/>
      <c r="F104" s="283">
        <v>57.3</v>
      </c>
      <c r="G104" s="284">
        <v>1091</v>
      </c>
      <c r="H104" s="285">
        <f t="shared" si="68"/>
        <v>62514.299999999996</v>
      </c>
      <c r="I104" s="296"/>
      <c r="J104" s="94">
        <v>19</v>
      </c>
      <c r="K104" s="91">
        <v>1440</v>
      </c>
      <c r="L104" s="95">
        <v>75.78947368421052</v>
      </c>
      <c r="M104" s="157">
        <v>19</v>
      </c>
      <c r="N104" s="91">
        <f t="shared" si="69"/>
        <v>1235.0943396226421</v>
      </c>
      <c r="O104" s="95">
        <f t="shared" si="70"/>
        <v>65.004965243296951</v>
      </c>
      <c r="P104" s="97">
        <f t="shared" si="71"/>
        <v>0</v>
      </c>
      <c r="Q104" s="98">
        <f t="shared" si="67"/>
        <v>-10.784508440913569</v>
      </c>
      <c r="R104" s="646">
        <f t="shared" si="72"/>
        <v>0.85770440251572377</v>
      </c>
      <c r="S104" s="913"/>
      <c r="T104" s="286">
        <v>0.75833333333333319</v>
      </c>
      <c r="U104" s="286">
        <v>0.79513888888888873</v>
      </c>
      <c r="V104" s="287">
        <v>7</v>
      </c>
      <c r="W104" s="146">
        <f t="shared" si="73"/>
        <v>52.999999999999972</v>
      </c>
      <c r="X104" s="295"/>
      <c r="Y104" s="295"/>
      <c r="Z104" s="292"/>
      <c r="AA104" s="292"/>
      <c r="AB104" s="897"/>
      <c r="AC104" s="897"/>
      <c r="AD104" s="642"/>
      <c r="AE104" s="642"/>
      <c r="AF104" s="288">
        <f t="shared" si="61"/>
        <v>-204.90566037735789</v>
      </c>
      <c r="AG104" s="289">
        <f t="shared" si="62"/>
        <v>0.85770440251572366</v>
      </c>
      <c r="AH104" s="896"/>
    </row>
    <row r="105" spans="1:34" s="293" customFormat="1" ht="19.2" customHeight="1">
      <c r="A105" s="923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642"/>
      <c r="AE105" s="642"/>
      <c r="AF105" s="105">
        <f t="shared" si="61"/>
        <v>0</v>
      </c>
      <c r="AG105" s="643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642"/>
      <c r="AE106" s="642"/>
      <c r="AF106" s="105">
        <f t="shared" si="61"/>
        <v>0</v>
      </c>
      <c r="AG106" s="643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642"/>
      <c r="AE107" s="642"/>
      <c r="AF107" s="292"/>
      <c r="AG107" s="643"/>
      <c r="AH107" s="896"/>
    </row>
    <row r="108" spans="1:34" ht="19.2" customHeight="1">
      <c r="A108" s="923"/>
      <c r="B108" s="170">
        <v>0</v>
      </c>
      <c r="C108" s="160" t="s">
        <v>1018</v>
      </c>
      <c r="D108" s="893" t="s">
        <v>1001</v>
      </c>
      <c r="E108" s="893"/>
      <c r="F108" s="301"/>
      <c r="G108" s="126"/>
      <c r="H108" s="162"/>
      <c r="I108" s="163"/>
      <c r="J108" s="126">
        <v>19.555555555555557</v>
      </c>
      <c r="K108" s="126">
        <v>1382.7777777777778</v>
      </c>
      <c r="L108" s="164">
        <v>70.956181302930531</v>
      </c>
      <c r="M108" s="126">
        <f t="shared" ref="M108:O108" si="74">AVERAGE(M96:M107)</f>
        <v>19.444444444444443</v>
      </c>
      <c r="N108" s="126">
        <f t="shared" si="74"/>
        <v>1177.8924507574864</v>
      </c>
      <c r="O108" s="164">
        <f t="shared" si="74"/>
        <v>60.844840226301613</v>
      </c>
      <c r="P108" s="105">
        <f t="shared" ref="P108:P116" si="75">M108-J108</f>
        <v>-0.11111111111111427</v>
      </c>
      <c r="Q108" s="143">
        <f t="shared" ref="Q108:Q116" si="76">O108-L108</f>
        <v>-10.111341076628918</v>
      </c>
      <c r="R108" s="165">
        <f t="shared" ref="R108:R116" si="77">O108/L108</f>
        <v>0.85749879868166867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1"/>
        <v>-204.88532702029147</v>
      </c>
      <c r="AG108" s="643">
        <f t="shared" si="62"/>
        <v>0.85183061927017889</v>
      </c>
      <c r="AH108" s="896"/>
    </row>
    <row r="109" spans="1:34" ht="19.2" customHeight="1">
      <c r="A109" s="914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2424</v>
      </c>
      <c r="H109" s="92">
        <f t="shared" ref="H109:H119" si="78">F109*G109</f>
        <v>72636.356107660438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6" si="79">G109/W109*60</f>
        <v>1110.2290076335878</v>
      </c>
      <c r="O109" s="95">
        <f t="shared" ref="O109:O116" si="80">N109/M109</f>
        <v>61.679389312977101</v>
      </c>
      <c r="P109" s="97">
        <f t="shared" si="75"/>
        <v>0</v>
      </c>
      <c r="Q109" s="98">
        <f t="shared" si="76"/>
        <v>-4.9872773536895707</v>
      </c>
      <c r="R109" s="646">
        <f t="shared" si="77"/>
        <v>0.92519083969465643</v>
      </c>
      <c r="S109" s="917">
        <f>R121</f>
        <v>0.92151161306451701</v>
      </c>
      <c r="T109" s="303">
        <v>0.5</v>
      </c>
      <c r="U109" s="303">
        <v>0.59097222222222223</v>
      </c>
      <c r="V109" s="304">
        <v>5</v>
      </c>
      <c r="W109" s="654">
        <f t="shared" si="73"/>
        <v>131</v>
      </c>
      <c r="X109" s="104"/>
      <c r="Y109" s="104"/>
      <c r="Z109" s="105"/>
      <c r="AA109" s="105"/>
      <c r="AB109" s="897"/>
      <c r="AC109" s="897"/>
      <c r="AD109" s="642"/>
      <c r="AE109" s="642"/>
      <c r="AF109" s="97">
        <f t="shared" si="61"/>
        <v>-89.770992366412202</v>
      </c>
      <c r="AG109" s="190">
        <f t="shared" si="62"/>
        <v>0.92519083969465654</v>
      </c>
      <c r="AH109" s="896">
        <f>AG121</f>
        <v>0.91860933008848067</v>
      </c>
    </row>
    <row r="110" spans="1:34" ht="19.2" customHeight="1">
      <c r="A110" s="915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2088.8000000000002</v>
      </c>
      <c r="H110" s="92">
        <f t="shared" si="78"/>
        <v>62935.544000000002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1080.4137931034477</v>
      </c>
      <c r="O110" s="95">
        <f t="shared" si="80"/>
        <v>60.022988505747094</v>
      </c>
      <c r="P110" s="97">
        <f t="shared" si="75"/>
        <v>0</v>
      </c>
      <c r="Q110" s="98">
        <f t="shared" si="76"/>
        <v>-6.6436781609195776</v>
      </c>
      <c r="R110" s="646">
        <f t="shared" si="77"/>
        <v>0.90034482758620638</v>
      </c>
      <c r="S110" s="903"/>
      <c r="T110" s="303">
        <v>0.60624999999999996</v>
      </c>
      <c r="U110" s="303">
        <v>0.68680555555555556</v>
      </c>
      <c r="V110" s="304">
        <v>22</v>
      </c>
      <c r="W110" s="654">
        <f t="shared" si="73"/>
        <v>116.00000000000007</v>
      </c>
      <c r="X110" s="265">
        <v>0.59583333333333333</v>
      </c>
      <c r="Y110" s="265">
        <v>0.60555555555555551</v>
      </c>
      <c r="Z110" s="105"/>
      <c r="AA110" s="105"/>
      <c r="AB110" s="897"/>
      <c r="AC110" s="897"/>
      <c r="AD110" s="642">
        <v>1</v>
      </c>
      <c r="AE110" s="642"/>
      <c r="AF110" s="97">
        <f t="shared" si="61"/>
        <v>-119.58620689655231</v>
      </c>
      <c r="AG110" s="190">
        <f t="shared" si="62"/>
        <v>0.90034482758620638</v>
      </c>
      <c r="AH110" s="896"/>
    </row>
    <row r="111" spans="1:34" ht="19.2" customHeight="1">
      <c r="A111" s="915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1069.2</v>
      </c>
      <c r="H111" s="92">
        <f t="shared" si="78"/>
        <v>36598.716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2138.399999999996</v>
      </c>
      <c r="O111" s="95">
        <f t="shared" si="80"/>
        <v>164.49230769230738</v>
      </c>
      <c r="P111" s="97">
        <f t="shared" si="75"/>
        <v>0</v>
      </c>
      <c r="Q111" s="98">
        <f t="shared" si="76"/>
        <v>-8.5846153846156881</v>
      </c>
      <c r="R111" s="646">
        <f t="shared" si="77"/>
        <v>0.95039999999999825</v>
      </c>
      <c r="S111" s="903"/>
      <c r="T111" s="303">
        <v>0.69166666666666665</v>
      </c>
      <c r="U111" s="303">
        <v>0.71250000000000002</v>
      </c>
      <c r="V111" s="304">
        <v>7</v>
      </c>
      <c r="W111" s="654">
        <f t="shared" si="73"/>
        <v>30.000000000000053</v>
      </c>
      <c r="X111" s="104"/>
      <c r="Y111" s="104"/>
      <c r="Z111" s="105"/>
      <c r="AA111" s="105"/>
      <c r="AB111" s="897"/>
      <c r="AC111" s="897"/>
      <c r="AD111" s="642"/>
      <c r="AE111" s="642"/>
      <c r="AF111" s="97">
        <f t="shared" si="61"/>
        <v>-111.600000000004</v>
      </c>
      <c r="AG111" s="190">
        <f t="shared" si="62"/>
        <v>0.95039999999999825</v>
      </c>
      <c r="AH111" s="896"/>
    </row>
    <row r="112" spans="1:34" ht="19.2" customHeight="1">
      <c r="A112" s="915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1595.1</v>
      </c>
      <c r="H112" s="92">
        <f t="shared" si="78"/>
        <v>57152.432999999997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2126.7999999999997</v>
      </c>
      <c r="O112" s="95">
        <f t="shared" si="80"/>
        <v>193.34545454545452</v>
      </c>
      <c r="P112" s="97">
        <f t="shared" si="75"/>
        <v>0</v>
      </c>
      <c r="Q112" s="98">
        <f t="shared" si="76"/>
        <v>-11.200000000000017</v>
      </c>
      <c r="R112" s="646">
        <f t="shared" si="77"/>
        <v>0.94524444444444433</v>
      </c>
      <c r="S112" s="903"/>
      <c r="T112" s="303">
        <v>0.71666666666666667</v>
      </c>
      <c r="U112" s="303">
        <v>0.74791666666666667</v>
      </c>
      <c r="V112" s="304">
        <v>6</v>
      </c>
      <c r="W112" s="654">
        <f t="shared" si="73"/>
        <v>45</v>
      </c>
      <c r="X112" s="291"/>
      <c r="Y112" s="291"/>
      <c r="Z112" s="105"/>
      <c r="AA112" s="105"/>
      <c r="AB112" s="897"/>
      <c r="AC112" s="897"/>
      <c r="AD112" s="642">
        <v>1</v>
      </c>
      <c r="AE112" s="642"/>
      <c r="AF112" s="97">
        <f t="shared" si="61"/>
        <v>-123.20000000000027</v>
      </c>
      <c r="AG112" s="190">
        <f t="shared" si="62"/>
        <v>0.94524444444444433</v>
      </c>
      <c r="AH112" s="896"/>
    </row>
    <row r="113" spans="1:34" s="293" customFormat="1" ht="19.2" customHeight="1">
      <c r="A113" s="915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1169</v>
      </c>
      <c r="H113" s="92">
        <f t="shared" si="78"/>
        <v>64949.64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1323.396226415095</v>
      </c>
      <c r="O113" s="95">
        <f t="shared" si="80"/>
        <v>82.71226415094344</v>
      </c>
      <c r="P113" s="97">
        <f t="shared" si="75"/>
        <v>0</v>
      </c>
      <c r="Q113" s="98">
        <f t="shared" si="76"/>
        <v>-7.2877358490565598</v>
      </c>
      <c r="R113" s="646">
        <f t="shared" si="77"/>
        <v>0.91902515723270484</v>
      </c>
      <c r="S113" s="903"/>
      <c r="T113" s="303">
        <v>0.78749999999999998</v>
      </c>
      <c r="U113" s="303">
        <v>0.82430555555555551</v>
      </c>
      <c r="V113" s="304">
        <v>4</v>
      </c>
      <c r="W113" s="654">
        <f t="shared" si="73"/>
        <v>52.999999999999972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-116.60377358490496</v>
      </c>
      <c r="AG113" s="190">
        <f t="shared" si="62"/>
        <v>0.91902515723270484</v>
      </c>
      <c r="AH113" s="896"/>
    </row>
    <row r="114" spans="1:34" s="293" customFormat="1" ht="19.2" customHeight="1">
      <c r="A114" s="915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1284</v>
      </c>
      <c r="H114" s="92">
        <f t="shared" si="78"/>
        <v>74690.28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1305.7627118644077</v>
      </c>
      <c r="O114" s="95">
        <f t="shared" si="80"/>
        <v>93.268765133171982</v>
      </c>
      <c r="P114" s="97">
        <f t="shared" si="75"/>
        <v>0</v>
      </c>
      <c r="Q114" s="98">
        <f t="shared" si="76"/>
        <v>-9.5883777239708792</v>
      </c>
      <c r="R114" s="646">
        <f t="shared" si="77"/>
        <v>0.90677966101694985</v>
      </c>
      <c r="S114" s="903"/>
      <c r="T114" s="303">
        <v>0.82777777777777772</v>
      </c>
      <c r="U114" s="303">
        <v>0.86874999999999991</v>
      </c>
      <c r="V114" s="304">
        <v>5</v>
      </c>
      <c r="W114" s="654">
        <f t="shared" si="73"/>
        <v>58.99999999999995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-134.23728813559228</v>
      </c>
      <c r="AG114" s="190">
        <f t="shared" si="62"/>
        <v>0.90677966101694985</v>
      </c>
      <c r="AH114" s="896"/>
    </row>
    <row r="115" spans="1:34" s="293" customFormat="1" ht="19.2" customHeight="1">
      <c r="A115" s="915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1140</v>
      </c>
      <c r="H115" s="92">
        <f t="shared" si="78"/>
        <v>61662.600000000006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1315.3846153846162</v>
      </c>
      <c r="O115" s="95">
        <f t="shared" si="80"/>
        <v>93.956043956044013</v>
      </c>
      <c r="P115" s="97">
        <f t="shared" si="75"/>
        <v>0</v>
      </c>
      <c r="Q115" s="98">
        <f t="shared" si="76"/>
        <v>-8.9010989010988482</v>
      </c>
      <c r="R115" s="646">
        <f t="shared" si="77"/>
        <v>0.91346153846153899</v>
      </c>
      <c r="S115" s="903"/>
      <c r="T115" s="303">
        <v>0.87291666666666656</v>
      </c>
      <c r="U115" s="303">
        <v>0.90902777777777766</v>
      </c>
      <c r="V115" s="304">
        <v>6</v>
      </c>
      <c r="W115" s="654">
        <f t="shared" si="73"/>
        <v>51.999999999999972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-124.61538461538385</v>
      </c>
      <c r="AG115" s="190">
        <f t="shared" si="62"/>
        <v>0.91346153846153899</v>
      </c>
      <c r="AH115" s="896"/>
    </row>
    <row r="116" spans="1:34" s="293" customFormat="1" ht="19.2" customHeight="1">
      <c r="A116" s="915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1584</v>
      </c>
      <c r="H116" s="92">
        <f t="shared" si="78"/>
        <v>80879.040000000008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1284.3243243243232</v>
      </c>
      <c r="O116" s="95">
        <f t="shared" si="80"/>
        <v>80.270270270270203</v>
      </c>
      <c r="P116" s="97">
        <f t="shared" si="75"/>
        <v>0</v>
      </c>
      <c r="Q116" s="98">
        <f t="shared" si="76"/>
        <v>-13.479729729729797</v>
      </c>
      <c r="R116" s="646">
        <f t="shared" si="77"/>
        <v>0.85621621621621546</v>
      </c>
      <c r="S116" s="903"/>
      <c r="T116" s="303">
        <v>0.92430555555555538</v>
      </c>
      <c r="U116" s="303">
        <v>0.97569444444444431</v>
      </c>
      <c r="V116" s="304">
        <v>22</v>
      </c>
      <c r="W116" s="654">
        <f t="shared" si="73"/>
        <v>74.000000000000057</v>
      </c>
      <c r="X116" s="291">
        <v>0.91319444444444453</v>
      </c>
      <c r="Y116" s="291">
        <v>0.92361111111111116</v>
      </c>
      <c r="Z116" s="292"/>
      <c r="AA116" s="292"/>
      <c r="AB116" s="897"/>
      <c r="AC116" s="897"/>
      <c r="AD116" s="296"/>
      <c r="AE116" s="296"/>
      <c r="AF116" s="97">
        <f t="shared" si="61"/>
        <v>-215.67567567567676</v>
      </c>
      <c r="AG116" s="190">
        <f t="shared" si="62"/>
        <v>0.85621621621621546</v>
      </c>
      <c r="AH116" s="896"/>
    </row>
    <row r="117" spans="1:34" s="293" customFormat="1" ht="19.2" customHeight="1">
      <c r="A117" s="915"/>
      <c r="B117" s="644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642"/>
      <c r="J117" s="94"/>
      <c r="K117" s="91"/>
      <c r="L117" s="95"/>
      <c r="M117" s="652"/>
      <c r="N117" s="91"/>
      <c r="O117" s="95"/>
      <c r="P117" s="97"/>
      <c r="Q117" s="98"/>
      <c r="R117" s="646"/>
      <c r="S117" s="903"/>
      <c r="T117" s="303"/>
      <c r="U117" s="303"/>
      <c r="V117" s="304"/>
      <c r="W117" s="654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903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903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903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81">AVERAGE(M109:M120)</f>
        <v>15</v>
      </c>
      <c r="N121" s="276">
        <f t="shared" si="81"/>
        <v>1460.5888348406843</v>
      </c>
      <c r="O121" s="277">
        <f t="shared" si="81"/>
        <v>103.71843544586447</v>
      </c>
      <c r="P121" s="97">
        <f t="shared" ref="P121:P128" si="82">M121-J121</f>
        <v>0</v>
      </c>
      <c r="Q121" s="98">
        <f t="shared" ref="Q121:Q128" si="83">O121-L121</f>
        <v>-8.8340641378851217</v>
      </c>
      <c r="R121" s="245">
        <f t="shared" ref="R121:R128" si="84">O121/L121</f>
        <v>0.92151161306451701</v>
      </c>
      <c r="S121" s="911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2</v>
      </c>
      <c r="AE121" s="167">
        <f>SUM(AE109:AE120)</f>
        <v>0</v>
      </c>
      <c r="AF121" s="97">
        <f>N121-K121</f>
        <v>-129.41116515931571</v>
      </c>
      <c r="AG121" s="190">
        <f>N121/K121</f>
        <v>0.91860933008848067</v>
      </c>
      <c r="AH121" s="896"/>
    </row>
    <row r="122" spans="1:34" ht="19.2" customHeight="1">
      <c r="A122" s="918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1305</v>
      </c>
      <c r="H122" s="92">
        <f t="shared" ref="H122:H132" si="85">F122*G122</f>
        <v>77699.7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1283.6065573770504</v>
      </c>
      <c r="O122" s="314">
        <f t="shared" ref="O122:O128" si="87">N122/M122</f>
        <v>71.311475409836135</v>
      </c>
      <c r="P122" s="168">
        <f t="shared" si="82"/>
        <v>0</v>
      </c>
      <c r="Q122" s="256">
        <f t="shared" si="83"/>
        <v>-5.6329690346083083</v>
      </c>
      <c r="R122" s="169">
        <f t="shared" si="84"/>
        <v>0.92679173817837579</v>
      </c>
      <c r="S122" s="912">
        <f>R134</f>
        <v>0.90208190535561295</v>
      </c>
      <c r="T122" s="232">
        <v>0.5</v>
      </c>
      <c r="U122" s="232">
        <v>0.54236111111111107</v>
      </c>
      <c r="V122" s="304">
        <v>5</v>
      </c>
      <c r="W122" s="654">
        <f t="shared" si="73"/>
        <v>60.999999999999943</v>
      </c>
      <c r="X122" s="104"/>
      <c r="Y122" s="104"/>
      <c r="Z122" s="105"/>
      <c r="AA122" s="105"/>
      <c r="AB122" s="897"/>
      <c r="AC122" s="897"/>
      <c r="AD122" s="642"/>
      <c r="AE122" s="642"/>
      <c r="AF122" s="97">
        <f t="shared" si="61"/>
        <v>-101.39344262294958</v>
      </c>
      <c r="AG122" s="646">
        <f t="shared" si="62"/>
        <v>0.92679173817837579</v>
      </c>
      <c r="AH122" s="911">
        <f>AG134</f>
        <v>0.90332358091281606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2026</v>
      </c>
      <c r="H123" s="92">
        <f t="shared" si="85"/>
        <v>118865.42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1350.6666666666667</v>
      </c>
      <c r="O123" s="142">
        <f t="shared" si="87"/>
        <v>71.087719298245617</v>
      </c>
      <c r="P123" s="105">
        <f t="shared" si="82"/>
        <v>0</v>
      </c>
      <c r="Q123" s="143">
        <f t="shared" si="83"/>
        <v>-4.7017543859649038</v>
      </c>
      <c r="R123" s="643">
        <f t="shared" si="84"/>
        <v>0.93796296296296311</v>
      </c>
      <c r="S123" s="912"/>
      <c r="T123" s="232">
        <v>0.54722222222222217</v>
      </c>
      <c r="U123" s="232">
        <v>0.60972222222222217</v>
      </c>
      <c r="V123" s="304">
        <v>7</v>
      </c>
      <c r="W123" s="654">
        <f t="shared" si="73"/>
        <v>90</v>
      </c>
      <c r="X123" s="104"/>
      <c r="Y123" s="104"/>
      <c r="Z123" s="105"/>
      <c r="AA123" s="105"/>
      <c r="AB123" s="897"/>
      <c r="AC123" s="897"/>
      <c r="AD123" s="642"/>
      <c r="AE123" s="642"/>
      <c r="AF123" s="97">
        <f t="shared" si="61"/>
        <v>-89.333333333333258</v>
      </c>
      <c r="AG123" s="646">
        <f t="shared" si="62"/>
        <v>0.937962962962963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2110</v>
      </c>
      <c r="H124" s="92">
        <f t="shared" si="85"/>
        <v>125587.20000000001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1278.7878787878792</v>
      </c>
      <c r="O124" s="314">
        <f t="shared" si="87"/>
        <v>60.894660894660916</v>
      </c>
      <c r="P124" s="168">
        <f t="shared" si="82"/>
        <v>0</v>
      </c>
      <c r="Q124" s="256">
        <f t="shared" si="83"/>
        <v>-5.057720057720033</v>
      </c>
      <c r="R124" s="169">
        <f t="shared" si="84"/>
        <v>0.92331254786128469</v>
      </c>
      <c r="S124" s="919"/>
      <c r="T124" s="232">
        <v>0.62499999999999989</v>
      </c>
      <c r="U124" s="232">
        <v>0.69374999999999987</v>
      </c>
      <c r="V124" s="304">
        <v>22</v>
      </c>
      <c r="W124" s="654">
        <f t="shared" si="73"/>
        <v>98.999999999999972</v>
      </c>
      <c r="X124" s="265">
        <v>0.61388888888888882</v>
      </c>
      <c r="Y124" s="265">
        <v>0.62361111111111112</v>
      </c>
      <c r="Z124" s="105"/>
      <c r="AA124" s="105"/>
      <c r="AB124" s="897"/>
      <c r="AC124" s="897"/>
      <c r="AD124" s="642"/>
      <c r="AE124" s="642"/>
      <c r="AF124" s="168">
        <f t="shared" si="61"/>
        <v>-106.21212121212079</v>
      </c>
      <c r="AG124" s="169">
        <f t="shared" si="62"/>
        <v>0.92331254786128458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1686</v>
      </c>
      <c r="H125" s="92">
        <f t="shared" si="85"/>
        <v>95747.94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1367.027027027026</v>
      </c>
      <c r="O125" s="314">
        <f t="shared" si="87"/>
        <v>75.94594594594588</v>
      </c>
      <c r="P125" s="168">
        <f t="shared" si="82"/>
        <v>0</v>
      </c>
      <c r="Q125" s="256">
        <f t="shared" si="83"/>
        <v>-14.942942942943006</v>
      </c>
      <c r="R125" s="169">
        <f t="shared" si="84"/>
        <v>0.83559109231480799</v>
      </c>
      <c r="S125" s="919"/>
      <c r="T125" s="232">
        <v>0.73402777777777761</v>
      </c>
      <c r="U125" s="232">
        <v>0.78541666666666654</v>
      </c>
      <c r="V125" s="304">
        <v>5</v>
      </c>
      <c r="W125" s="654">
        <f t="shared" si="73"/>
        <v>74.000000000000057</v>
      </c>
      <c r="X125" s="116"/>
      <c r="Y125" s="116"/>
      <c r="Z125" s="105"/>
      <c r="AA125" s="105"/>
      <c r="AB125" s="897"/>
      <c r="AC125" s="897"/>
      <c r="AD125" s="642"/>
      <c r="AE125" s="642">
        <v>1</v>
      </c>
      <c r="AF125" s="97">
        <f t="shared" si="61"/>
        <v>-268.97297297297405</v>
      </c>
      <c r="AG125" s="646">
        <f t="shared" si="62"/>
        <v>0.83559109231480799</v>
      </c>
      <c r="AH125" s="913"/>
    </row>
    <row r="126" spans="1:34" ht="19.2" customHeight="1">
      <c r="A126" s="918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1424</v>
      </c>
      <c r="H126" s="92">
        <f t="shared" si="85"/>
        <v>80982.87999999999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1378.0645161290336</v>
      </c>
      <c r="O126" s="142">
        <f t="shared" si="87"/>
        <v>76.559139784946311</v>
      </c>
      <c r="P126" s="105">
        <f t="shared" si="82"/>
        <v>0</v>
      </c>
      <c r="Q126" s="143">
        <f t="shared" si="83"/>
        <v>-14.329749103942575</v>
      </c>
      <c r="R126" s="643">
        <f t="shared" si="84"/>
        <v>0.84233772379525285</v>
      </c>
      <c r="S126" s="919"/>
      <c r="T126" s="232">
        <v>0.79027777777777763</v>
      </c>
      <c r="U126" s="232">
        <v>0.83333333333333315</v>
      </c>
      <c r="V126" s="304">
        <v>7</v>
      </c>
      <c r="W126" s="654">
        <f t="shared" si="73"/>
        <v>61.999999999999943</v>
      </c>
      <c r="X126" s="116"/>
      <c r="Y126" s="116"/>
      <c r="Z126" s="105"/>
      <c r="AA126" s="105"/>
      <c r="AB126" s="897"/>
      <c r="AC126" s="897"/>
      <c r="AD126" s="642"/>
      <c r="AE126" s="642"/>
      <c r="AF126" s="168">
        <f t="shared" si="61"/>
        <v>-257.93548387096644</v>
      </c>
      <c r="AG126" s="169">
        <f t="shared" si="62"/>
        <v>0.84233772379525274</v>
      </c>
      <c r="AH126" s="913"/>
    </row>
    <row r="127" spans="1:34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1651</v>
      </c>
      <c r="H127" s="92">
        <f t="shared" si="85"/>
        <v>83656.17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1415.1428571428555</v>
      </c>
      <c r="O127" s="142">
        <f t="shared" si="87"/>
        <v>78.619047619047535</v>
      </c>
      <c r="P127" s="105">
        <f t="shared" si="82"/>
        <v>0</v>
      </c>
      <c r="Q127" s="143">
        <f t="shared" si="83"/>
        <v>-4.7142857142857935</v>
      </c>
      <c r="R127" s="643">
        <f t="shared" si="84"/>
        <v>0.94342857142857051</v>
      </c>
      <c r="S127" s="919"/>
      <c r="T127" s="232">
        <v>0.84930555555555531</v>
      </c>
      <c r="U127" s="232">
        <v>0.89791666666666647</v>
      </c>
      <c r="V127" s="644">
        <v>23</v>
      </c>
      <c r="W127" s="654">
        <f t="shared" si="73"/>
        <v>70.000000000000071</v>
      </c>
      <c r="X127" s="116">
        <v>0.83750000000000002</v>
      </c>
      <c r="Y127" s="116">
        <v>0.84861111111111109</v>
      </c>
      <c r="Z127" s="105"/>
      <c r="AA127" s="105"/>
      <c r="AB127" s="897"/>
      <c r="AC127" s="897"/>
      <c r="AD127" s="642"/>
      <c r="AE127" s="642"/>
      <c r="AF127" s="168">
        <f t="shared" si="61"/>
        <v>-84.857142857144481</v>
      </c>
      <c r="AG127" s="169">
        <f t="shared" si="62"/>
        <v>0.94342857142857039</v>
      </c>
      <c r="AH127" s="913"/>
    </row>
    <row r="128" spans="1:34" ht="19.2" customHeight="1">
      <c r="A128" s="918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2347</v>
      </c>
      <c r="H128" s="92">
        <f t="shared" si="85"/>
        <v>111717.2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86"/>
        <v>1341.142857142858</v>
      </c>
      <c r="O128" s="142">
        <f t="shared" si="87"/>
        <v>63.863945578231338</v>
      </c>
      <c r="P128" s="105">
        <f t="shared" si="82"/>
        <v>0</v>
      </c>
      <c r="Q128" s="143">
        <f t="shared" si="83"/>
        <v>-4.7074829931972317</v>
      </c>
      <c r="R128" s="643">
        <f t="shared" si="84"/>
        <v>0.93134920634920704</v>
      </c>
      <c r="S128" s="919"/>
      <c r="T128" s="232">
        <v>0.90277777777777757</v>
      </c>
      <c r="U128" s="232">
        <v>0.9756944444444442</v>
      </c>
      <c r="V128" s="644">
        <v>7</v>
      </c>
      <c r="W128" s="654">
        <f t="shared" si="73"/>
        <v>104.99999999999994</v>
      </c>
      <c r="X128" s="116"/>
      <c r="Y128" s="116"/>
      <c r="Z128" s="105"/>
      <c r="AA128" s="105"/>
      <c r="AB128" s="897"/>
      <c r="AC128" s="897"/>
      <c r="AD128" s="642">
        <v>1</v>
      </c>
      <c r="AE128" s="642"/>
      <c r="AF128" s="97">
        <f t="shared" si="61"/>
        <v>-98.85714285714198</v>
      </c>
      <c r="AG128" s="646">
        <f t="shared" si="62"/>
        <v>0.93134920634920693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919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897"/>
      <c r="AC129" s="897"/>
      <c r="AD129" s="642"/>
      <c r="AE129" s="642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919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897"/>
      <c r="AC130" s="897"/>
      <c r="AD130" s="642"/>
      <c r="AE130" s="642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919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897"/>
      <c r="AC131" s="897"/>
      <c r="AD131" s="642"/>
      <c r="AE131" s="642"/>
      <c r="AF131" s="97">
        <f t="shared" si="61"/>
        <v>0</v>
      </c>
      <c r="AG131" s="646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919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897"/>
      <c r="AC132" s="897"/>
      <c r="AD132" s="642"/>
      <c r="AE132" s="642"/>
      <c r="AF132" s="127"/>
      <c r="AG132" s="647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919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642"/>
      <c r="AE133" s="642"/>
      <c r="AF133" s="127"/>
      <c r="AG133" s="647"/>
      <c r="AH133" s="913"/>
    </row>
    <row r="134" spans="1:34" ht="19.2" customHeight="1">
      <c r="A134" s="918"/>
      <c r="B134" s="239">
        <v>0</v>
      </c>
      <c r="C134" s="160" t="s">
        <v>1022</v>
      </c>
      <c r="D134" s="893" t="s">
        <v>1001</v>
      </c>
      <c r="E134" s="893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1344.9197657533384</v>
      </c>
      <c r="O134" s="324">
        <f t="shared" si="88"/>
        <v>71.183133504416247</v>
      </c>
      <c r="P134" s="102">
        <f t="shared" ref="P134:P143" si="89">M134-J134</f>
        <v>0</v>
      </c>
      <c r="Q134" s="209">
        <f t="shared" ref="Q134:Q143" si="90">O134-L134</f>
        <v>-7.726700604665993</v>
      </c>
      <c r="R134" s="325">
        <f t="shared" ref="R134:R143" si="91">O134/L134</f>
        <v>0.90208190535561295</v>
      </c>
      <c r="S134" s="912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1</v>
      </c>
      <c r="AF134" s="97">
        <f t="shared" si="61"/>
        <v>-143.93737710380447</v>
      </c>
      <c r="AG134" s="646">
        <f t="shared" si="62"/>
        <v>0.90332358091281606</v>
      </c>
      <c r="AH134" s="913"/>
    </row>
    <row r="135" spans="1:34" ht="19.2" customHeight="1">
      <c r="A135" s="899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2031.2</v>
      </c>
      <c r="H135" s="326">
        <f t="shared" ref="H135:H146" si="92">F135*G135</f>
        <v>109867.60800000001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1296.5106382978715</v>
      </c>
      <c r="O135" s="177">
        <f t="shared" ref="O135:O143" si="94">N135/M135</f>
        <v>81.031914893616971</v>
      </c>
      <c r="P135" s="105">
        <f t="shared" si="89"/>
        <v>0</v>
      </c>
      <c r="Q135" s="143">
        <f t="shared" si="90"/>
        <v>-12.718085106383029</v>
      </c>
      <c r="R135" s="643">
        <f t="shared" si="91"/>
        <v>0.86434042553191437</v>
      </c>
      <c r="S135" s="903">
        <f>R147</f>
        <v>0.87444160144972771</v>
      </c>
      <c r="T135" s="327">
        <v>0.45833333333333331</v>
      </c>
      <c r="U135" s="232">
        <v>0.52361111111111114</v>
      </c>
      <c r="V135" s="182">
        <v>5</v>
      </c>
      <c r="W135" s="328">
        <f t="shared" ref="W135:W147" si="95">(U135-T135)*24*60</f>
        <v>94.000000000000071</v>
      </c>
      <c r="X135" s="104"/>
      <c r="Y135" s="104"/>
      <c r="Z135" s="105"/>
      <c r="AA135" s="105"/>
      <c r="AB135" s="897"/>
      <c r="AC135" s="897"/>
      <c r="AD135" s="642"/>
      <c r="AE135" s="642"/>
      <c r="AF135" s="178">
        <f t="shared" si="61"/>
        <v>-203.48936170212846</v>
      </c>
      <c r="AG135" s="184">
        <f t="shared" si="62"/>
        <v>0.86434042553191437</v>
      </c>
      <c r="AH135" s="896">
        <f>AG147</f>
        <v>0.87649710582084073</v>
      </c>
    </row>
    <row r="136" spans="1:34" ht="19.2" customHeight="1">
      <c r="A136" s="900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1333</v>
      </c>
      <c r="H136" s="140">
        <f t="shared" si="92"/>
        <v>67543.11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1269.5238095238108</v>
      </c>
      <c r="O136" s="142">
        <f t="shared" si="94"/>
        <v>70.529100529100603</v>
      </c>
      <c r="P136" s="105">
        <f t="shared" si="89"/>
        <v>0</v>
      </c>
      <c r="Q136" s="143">
        <f t="shared" si="90"/>
        <v>-12.804232804232726</v>
      </c>
      <c r="R136" s="643">
        <f t="shared" si="91"/>
        <v>0.84634920634920729</v>
      </c>
      <c r="S136" s="903"/>
      <c r="T136" s="327">
        <v>0.52847222222222223</v>
      </c>
      <c r="U136" s="232">
        <v>0.57222222222222219</v>
      </c>
      <c r="V136" s="182">
        <v>7</v>
      </c>
      <c r="W136" s="328">
        <f t="shared" si="95"/>
        <v>62.999999999999936</v>
      </c>
      <c r="X136" s="104"/>
      <c r="Y136" s="104"/>
      <c r="Z136" s="105"/>
      <c r="AA136" s="105"/>
      <c r="AB136" s="897"/>
      <c r="AC136" s="897"/>
      <c r="AD136" s="642"/>
      <c r="AE136" s="642"/>
      <c r="AF136" s="97">
        <f t="shared" si="61"/>
        <v>-230.47619047618923</v>
      </c>
      <c r="AG136" s="190">
        <f t="shared" si="62"/>
        <v>0.84634920634920718</v>
      </c>
      <c r="AH136" s="896"/>
    </row>
    <row r="137" spans="1:34" ht="19.2" customHeight="1">
      <c r="A137" s="900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1441</v>
      </c>
      <c r="H137" s="140">
        <f t="shared" si="92"/>
        <v>76762.070000000007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1290.4477611940315</v>
      </c>
      <c r="O137" s="177">
        <f t="shared" si="94"/>
        <v>80.652985074626969</v>
      </c>
      <c r="P137" s="105">
        <f t="shared" si="89"/>
        <v>0</v>
      </c>
      <c r="Q137" s="143">
        <f t="shared" si="90"/>
        <v>-13.097014925373031</v>
      </c>
      <c r="R137" s="643">
        <f t="shared" si="91"/>
        <v>0.86029850746268766</v>
      </c>
      <c r="S137" s="903"/>
      <c r="T137" s="232">
        <v>0.58749999999999991</v>
      </c>
      <c r="U137" s="232">
        <v>0.63402777777777763</v>
      </c>
      <c r="V137" s="329">
        <v>22</v>
      </c>
      <c r="W137" s="328">
        <f t="shared" si="95"/>
        <v>66.999999999999915</v>
      </c>
      <c r="X137" s="104">
        <v>0.57638888888888895</v>
      </c>
      <c r="Y137" s="104">
        <v>0.58680555555555558</v>
      </c>
      <c r="Z137" s="105"/>
      <c r="AA137" s="105"/>
      <c r="AB137" s="897"/>
      <c r="AC137" s="897"/>
      <c r="AD137" s="642"/>
      <c r="AE137" s="642"/>
      <c r="AF137" s="97">
        <f t="shared" si="61"/>
        <v>-209.5522388059685</v>
      </c>
      <c r="AG137" s="190">
        <f t="shared" si="62"/>
        <v>0.86029850746268766</v>
      </c>
      <c r="AH137" s="896"/>
    </row>
    <row r="138" spans="1:34" ht="19.2" customHeight="1">
      <c r="A138" s="900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1903</v>
      </c>
      <c r="H138" s="140">
        <f t="shared" si="92"/>
        <v>109869.705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1282.9213483146068</v>
      </c>
      <c r="O138" s="142">
        <f t="shared" si="94"/>
        <v>80.182584269662925</v>
      </c>
      <c r="P138" s="105">
        <f t="shared" si="89"/>
        <v>0</v>
      </c>
      <c r="Q138" s="143">
        <f t="shared" si="90"/>
        <v>-17.629915730337075</v>
      </c>
      <c r="R138" s="643">
        <f t="shared" si="91"/>
        <v>0.81975805004128233</v>
      </c>
      <c r="S138" s="903"/>
      <c r="T138" s="232">
        <v>0.63888888888888873</v>
      </c>
      <c r="U138" s="232">
        <v>0.70069444444444429</v>
      </c>
      <c r="V138" s="329">
        <v>7</v>
      </c>
      <c r="W138" s="328">
        <f t="shared" si="95"/>
        <v>89</v>
      </c>
      <c r="X138" s="104"/>
      <c r="Y138" s="104"/>
      <c r="Z138" s="105"/>
      <c r="AA138" s="105"/>
      <c r="AB138" s="897"/>
      <c r="AC138" s="897"/>
      <c r="AD138" s="642">
        <v>1</v>
      </c>
      <c r="AE138" s="642"/>
      <c r="AF138" s="97">
        <f t="shared" si="61"/>
        <v>-282.0786516853932</v>
      </c>
      <c r="AG138" s="190">
        <f t="shared" si="62"/>
        <v>0.81975805004128233</v>
      </c>
      <c r="AH138" s="896"/>
    </row>
    <row r="139" spans="1:34" ht="19.2" customHeight="1">
      <c r="A139" s="900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1832</v>
      </c>
      <c r="H139" s="140">
        <f t="shared" si="92"/>
        <v>93395.36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1308.5714285714282</v>
      </c>
      <c r="O139" s="177">
        <f t="shared" si="94"/>
        <v>65.428571428571416</v>
      </c>
      <c r="P139" s="105">
        <f t="shared" si="89"/>
        <v>0</v>
      </c>
      <c r="Q139" s="143">
        <f t="shared" si="90"/>
        <v>-6.5714285714285836</v>
      </c>
      <c r="R139" s="643">
        <f t="shared" si="91"/>
        <v>0.90873015873015861</v>
      </c>
      <c r="S139" s="903"/>
      <c r="T139" s="232">
        <v>0.74097222222222203</v>
      </c>
      <c r="U139" s="232">
        <v>0.79930555555555538</v>
      </c>
      <c r="V139" s="330">
        <v>5</v>
      </c>
      <c r="W139" s="328">
        <f t="shared" si="95"/>
        <v>84.000000000000028</v>
      </c>
      <c r="X139" s="104"/>
      <c r="Y139" s="104"/>
      <c r="Z139" s="105"/>
      <c r="AA139" s="105"/>
      <c r="AB139" s="897"/>
      <c r="AC139" s="897"/>
      <c r="AD139" s="642"/>
      <c r="AE139" s="642"/>
      <c r="AF139" s="97">
        <f t="shared" si="61"/>
        <v>-131.42857142857179</v>
      </c>
      <c r="AG139" s="190">
        <f t="shared" si="62"/>
        <v>0.9087301587301585</v>
      </c>
      <c r="AH139" s="896"/>
    </row>
    <row r="140" spans="1:34" ht="19.2" customHeight="1">
      <c r="A140" s="901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1093</v>
      </c>
      <c r="H140" s="140">
        <f t="shared" si="92"/>
        <v>55382.310000000005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1338.3673469387759</v>
      </c>
      <c r="O140" s="142">
        <f t="shared" si="94"/>
        <v>78.727490996398586</v>
      </c>
      <c r="P140" s="105">
        <f t="shared" si="89"/>
        <v>0</v>
      </c>
      <c r="Q140" s="143">
        <f t="shared" si="90"/>
        <v>-9.5078031212484717</v>
      </c>
      <c r="R140" s="643">
        <f t="shared" si="91"/>
        <v>0.89224489795918394</v>
      </c>
      <c r="S140" s="904"/>
      <c r="T140" s="270">
        <v>0.80347222222222203</v>
      </c>
      <c r="U140" s="332">
        <v>0.8374999999999998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897"/>
      <c r="AC140" s="897"/>
      <c r="AD140" s="642"/>
      <c r="AE140" s="642"/>
      <c r="AF140" s="97">
        <f t="shared" si="61"/>
        <v>-161.63265306122412</v>
      </c>
      <c r="AG140" s="190">
        <f t="shared" si="62"/>
        <v>0.89224489795918394</v>
      </c>
      <c r="AH140" s="896"/>
    </row>
    <row r="141" spans="1:34" ht="19.2" customHeight="1">
      <c r="A141" s="901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2029</v>
      </c>
      <c r="H141" s="140">
        <f t="shared" si="92"/>
        <v>103316.68000000001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1337.8021978021977</v>
      </c>
      <c r="O141" s="177">
        <f t="shared" si="94"/>
        <v>70.410641989589351</v>
      </c>
      <c r="P141" s="105">
        <f t="shared" si="89"/>
        <v>0</v>
      </c>
      <c r="Q141" s="143">
        <f t="shared" si="90"/>
        <v>-5.3788316946211694</v>
      </c>
      <c r="R141" s="643">
        <f t="shared" si="91"/>
        <v>0.92902930402930406</v>
      </c>
      <c r="S141" s="904"/>
      <c r="T141" s="270">
        <v>0.85277777777777752</v>
      </c>
      <c r="U141" s="332">
        <v>0.91597222222222197</v>
      </c>
      <c r="V141" s="108">
        <v>22</v>
      </c>
      <c r="W141" s="328">
        <f t="shared" si="95"/>
        <v>91</v>
      </c>
      <c r="X141" s="104">
        <v>0.84166666666666667</v>
      </c>
      <c r="Y141" s="104">
        <v>0.85138888888888886</v>
      </c>
      <c r="Z141" s="105"/>
      <c r="AA141" s="105"/>
      <c r="AB141" s="897"/>
      <c r="AC141" s="897"/>
      <c r="AD141" s="642"/>
      <c r="AE141" s="642"/>
      <c r="AF141" s="97">
        <f t="shared" si="61"/>
        <v>-102.19780219780228</v>
      </c>
      <c r="AG141" s="190">
        <f t="shared" si="62"/>
        <v>0.92902930402930395</v>
      </c>
      <c r="AH141" s="896"/>
    </row>
    <row r="142" spans="1:34" ht="19.2" customHeight="1">
      <c r="A142" s="901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1312</v>
      </c>
      <c r="H142" s="140">
        <f t="shared" si="92"/>
        <v>70966.080000000002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1312.0000000000014</v>
      </c>
      <c r="O142" s="142">
        <f t="shared" si="94"/>
        <v>69.052631578947441</v>
      </c>
      <c r="P142" s="105">
        <f t="shared" si="89"/>
        <v>0</v>
      </c>
      <c r="Q142" s="143">
        <f t="shared" si="90"/>
        <v>-6.7368421052630794</v>
      </c>
      <c r="R142" s="643">
        <f t="shared" si="91"/>
        <v>0.91111111111111209</v>
      </c>
      <c r="S142" s="904"/>
      <c r="T142" s="270">
        <v>0.92083333333333306</v>
      </c>
      <c r="U142" s="332">
        <v>0.96249999999999969</v>
      </c>
      <c r="V142" s="108">
        <v>7</v>
      </c>
      <c r="W142" s="328">
        <f t="shared" si="95"/>
        <v>59.999999999999943</v>
      </c>
      <c r="X142" s="104"/>
      <c r="Y142" s="104"/>
      <c r="Z142" s="105"/>
      <c r="AA142" s="105"/>
      <c r="AB142" s="897"/>
      <c r="AC142" s="897"/>
      <c r="AD142" s="642"/>
      <c r="AE142" s="642"/>
      <c r="AF142" s="97">
        <f t="shared" si="61"/>
        <v>-127.99999999999864</v>
      </c>
      <c r="AG142" s="190">
        <f t="shared" si="62"/>
        <v>0.91111111111111209</v>
      </c>
      <c r="AH142" s="896"/>
    </row>
    <row r="143" spans="1:34" ht="19.2" customHeight="1">
      <c r="A143" s="901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1123</v>
      </c>
      <c r="H143" s="140">
        <f t="shared" si="92"/>
        <v>63370.89</v>
      </c>
      <c r="I143" s="642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3"/>
        <v>1295.7692307692273</v>
      </c>
      <c r="O143" s="177">
        <f t="shared" si="94"/>
        <v>80.985576923076707</v>
      </c>
      <c r="P143" s="105">
        <f t="shared" si="89"/>
        <v>0</v>
      </c>
      <c r="Q143" s="143">
        <f t="shared" si="90"/>
        <v>-12.764423076923293</v>
      </c>
      <c r="R143" s="643">
        <f t="shared" si="91"/>
        <v>0.86384615384615149</v>
      </c>
      <c r="S143" s="904"/>
      <c r="T143" s="270">
        <v>0.96666666666666634</v>
      </c>
      <c r="U143" s="332">
        <v>1.0027777777777775</v>
      </c>
      <c r="V143" s="108">
        <v>6</v>
      </c>
      <c r="W143" s="328">
        <f t="shared" si="95"/>
        <v>52.000000000000135</v>
      </c>
      <c r="X143" s="104"/>
      <c r="Y143" s="104"/>
      <c r="Z143" s="105"/>
      <c r="AA143" s="105"/>
      <c r="AB143" s="897"/>
      <c r="AC143" s="897"/>
      <c r="AD143" s="642"/>
      <c r="AE143" s="642"/>
      <c r="AF143" s="97">
        <f t="shared" si="61"/>
        <v>-204.23076923077269</v>
      </c>
      <c r="AG143" s="190">
        <f t="shared" si="62"/>
        <v>0.86384615384615149</v>
      </c>
      <c r="AH143" s="896"/>
    </row>
    <row r="144" spans="1:34" ht="19.2" customHeight="1">
      <c r="A144" s="901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642"/>
      <c r="AE144" s="642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644">
        <v>0</v>
      </c>
      <c r="C145" s="650"/>
      <c r="D145" s="88"/>
      <c r="E145" s="334"/>
      <c r="F145" s="90" t="s">
        <v>236</v>
      </c>
      <c r="G145" s="107"/>
      <c r="H145" s="140"/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642"/>
      <c r="AE145" s="642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642"/>
      <c r="AE146" s="642"/>
      <c r="AF146" s="105"/>
      <c r="AG146" s="643"/>
      <c r="AH146" s="896"/>
    </row>
    <row r="147" spans="1:34" ht="19.2" customHeight="1">
      <c r="A147" s="902"/>
      <c r="B147" s="337">
        <v>0</v>
      </c>
      <c r="C147" s="160" t="s">
        <v>1024</v>
      </c>
      <c r="D147" s="893" t="s">
        <v>1001</v>
      </c>
      <c r="E147" s="893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17.444444444444443</v>
      </c>
      <c r="N147" s="323">
        <f t="shared" si="96"/>
        <v>1303.545973490217</v>
      </c>
      <c r="O147" s="324">
        <f t="shared" si="96"/>
        <v>75.2223886315101</v>
      </c>
      <c r="P147" s="102">
        <f t="shared" ref="P147:P155" si="97">M147-J147</f>
        <v>0</v>
      </c>
      <c r="Q147" s="209">
        <f t="shared" ref="Q147:Q155" si="98">O147-L147</f>
        <v>-10.800953015090059</v>
      </c>
      <c r="R147" s="339">
        <f t="shared" ref="R147:R155" si="99">O147/L147</f>
        <v>0.87444160144972771</v>
      </c>
      <c r="S147" s="905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-183.67624873200521</v>
      </c>
      <c r="AG147" s="340">
        <f t="shared" si="62"/>
        <v>0.87649710582084073</v>
      </c>
      <c r="AH147" s="896"/>
    </row>
    <row r="148" spans="1:34" ht="19.2" customHeight="1">
      <c r="A148" s="908" t="s">
        <v>1025</v>
      </c>
      <c r="B148" s="642" t="s">
        <v>238</v>
      </c>
      <c r="C148" s="186"/>
      <c r="D148" s="247" t="s">
        <v>122</v>
      </c>
      <c r="E148" s="89"/>
      <c r="F148" s="205">
        <v>36.92</v>
      </c>
      <c r="G148" s="107">
        <v>1946.75</v>
      </c>
      <c r="H148" s="140">
        <f t="shared" ref="H148:H172" si="100">F148*G148</f>
        <v>71874.010000000009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01">G148/W148*60</f>
        <v>1536.9078947368425</v>
      </c>
      <c r="O148" s="95">
        <f t="shared" ref="O148:O155" si="102">N148/M148</f>
        <v>128.07565789473688</v>
      </c>
      <c r="P148" s="97">
        <f t="shared" si="97"/>
        <v>0</v>
      </c>
      <c r="Q148" s="98">
        <f t="shared" si="98"/>
        <v>-38.591008771929779</v>
      </c>
      <c r="R148" s="646">
        <f t="shared" si="99"/>
        <v>0.76845394736842132</v>
      </c>
      <c r="S148" s="909">
        <f>R160</f>
        <v>0.80421010542794069</v>
      </c>
      <c r="T148" s="327">
        <v>0.45833333333333331</v>
      </c>
      <c r="U148" s="232">
        <v>0.51111111111111107</v>
      </c>
      <c r="V148" s="644">
        <v>5</v>
      </c>
      <c r="W148" s="654">
        <f>(U148-T148)*24*60</f>
        <v>75.999999999999972</v>
      </c>
      <c r="X148" s="104"/>
      <c r="Y148" s="104"/>
      <c r="Z148" s="105"/>
      <c r="AA148" s="105"/>
      <c r="AB148" s="897"/>
      <c r="AC148" s="897"/>
      <c r="AD148" s="642"/>
      <c r="AE148" s="642"/>
      <c r="AF148" s="97">
        <f t="shared" si="61"/>
        <v>-463.09210526315746</v>
      </c>
      <c r="AG148" s="190">
        <f t="shared" si="62"/>
        <v>0.76845394736842132</v>
      </c>
      <c r="AH148" s="896">
        <f>AG160</f>
        <v>0.84039708232922461</v>
      </c>
    </row>
    <row r="149" spans="1:34" ht="19.2" customHeight="1">
      <c r="A149" s="908"/>
      <c r="B149" s="642" t="s">
        <v>238</v>
      </c>
      <c r="C149" s="296"/>
      <c r="D149" s="331" t="s">
        <v>1003</v>
      </c>
      <c r="E149" s="112"/>
      <c r="F149" s="205">
        <v>28.26</v>
      </c>
      <c r="G149" s="107">
        <v>2693.52</v>
      </c>
      <c r="H149" s="140">
        <f t="shared" si="100"/>
        <v>76118.875200000009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1510.3850467289728</v>
      </c>
      <c r="O149" s="95">
        <f t="shared" si="102"/>
        <v>125.86542056074774</v>
      </c>
      <c r="P149" s="97">
        <f t="shared" si="97"/>
        <v>0</v>
      </c>
      <c r="Q149" s="98">
        <f t="shared" si="98"/>
        <v>-40.801246105918921</v>
      </c>
      <c r="R149" s="646">
        <f t="shared" si="99"/>
        <v>0.7551925233644865</v>
      </c>
      <c r="S149" s="910"/>
      <c r="T149" s="327">
        <v>0.51458333333333328</v>
      </c>
      <c r="U149" s="232">
        <v>0.5888888888888888</v>
      </c>
      <c r="V149" s="644">
        <v>5</v>
      </c>
      <c r="W149" s="654">
        <f t="shared" ref="W149:W159" si="103">(U149-T149)*24*60</f>
        <v>106.99999999999994</v>
      </c>
      <c r="X149" s="104"/>
      <c r="Y149" s="104"/>
      <c r="Z149" s="105"/>
      <c r="AA149" s="105"/>
      <c r="AB149" s="897"/>
      <c r="AC149" s="897"/>
      <c r="AD149" s="642"/>
      <c r="AE149" s="642"/>
      <c r="AF149" s="97">
        <f t="shared" si="61"/>
        <v>-489.61495327102716</v>
      </c>
      <c r="AG149" s="190">
        <f t="shared" si="62"/>
        <v>0.75519252336448639</v>
      </c>
      <c r="AH149" s="898"/>
    </row>
    <row r="150" spans="1:34" ht="19.2" customHeight="1">
      <c r="A150" s="908"/>
      <c r="B150" s="642" t="s">
        <v>238</v>
      </c>
      <c r="C150" s="296"/>
      <c r="D150" s="250" t="s">
        <v>210</v>
      </c>
      <c r="E150" s="112"/>
      <c r="F150" s="205">
        <v>55.51</v>
      </c>
      <c r="G150" s="107">
        <v>132</v>
      </c>
      <c r="H150" s="140">
        <f t="shared" si="100"/>
        <v>7327.32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1131.4285714285754</v>
      </c>
      <c r="O150" s="95">
        <f t="shared" si="102"/>
        <v>141.42857142857193</v>
      </c>
      <c r="P150" s="97">
        <f t="shared" si="97"/>
        <v>0</v>
      </c>
      <c r="Q150" s="98">
        <f t="shared" si="98"/>
        <v>-46.071428571428072</v>
      </c>
      <c r="R150" s="646">
        <f t="shared" si="99"/>
        <v>0.754285714285717</v>
      </c>
      <c r="S150" s="910"/>
      <c r="T150" s="327">
        <v>0.70833333333333337</v>
      </c>
      <c r="U150" s="232">
        <v>0.71319444444444446</v>
      </c>
      <c r="V150" s="644">
        <v>5</v>
      </c>
      <c r="W150" s="654">
        <f t="shared" si="103"/>
        <v>6.9999999999999751</v>
      </c>
      <c r="X150" s="291"/>
      <c r="Y150" s="291"/>
      <c r="Z150" s="292"/>
      <c r="AA150" s="292"/>
      <c r="AB150" s="897"/>
      <c r="AC150" s="897"/>
      <c r="AD150" s="642"/>
      <c r="AE150" s="642"/>
      <c r="AF150" s="97">
        <f t="shared" si="61"/>
        <v>-368.57142857142458</v>
      </c>
      <c r="AG150" s="190">
        <f t="shared" si="62"/>
        <v>0.754285714285717</v>
      </c>
      <c r="AH150" s="898"/>
    </row>
    <row r="151" spans="1:34" s="293" customFormat="1" ht="19.2" customHeight="1">
      <c r="A151" s="908"/>
      <c r="B151" s="642" t="s">
        <v>240</v>
      </c>
      <c r="C151" s="296"/>
      <c r="D151" s="110" t="s">
        <v>211</v>
      </c>
      <c r="E151" s="112"/>
      <c r="F151" s="205">
        <v>28.57</v>
      </c>
      <c r="G151" s="107">
        <v>1784</v>
      </c>
      <c r="H151" s="140">
        <f t="shared" si="100"/>
        <v>50968.88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1507.6056338028154</v>
      </c>
      <c r="O151" s="95">
        <f t="shared" si="102"/>
        <v>150.76056338028155</v>
      </c>
      <c r="P151" s="97">
        <f t="shared" si="97"/>
        <v>2</v>
      </c>
      <c r="Q151" s="98">
        <f t="shared" si="98"/>
        <v>-36.739436619718447</v>
      </c>
      <c r="R151" s="646">
        <f t="shared" si="99"/>
        <v>0.80405633802816834</v>
      </c>
      <c r="S151" s="910"/>
      <c r="T151" s="327">
        <v>0.71597222222222223</v>
      </c>
      <c r="U151" s="232">
        <v>0.76527777777777783</v>
      </c>
      <c r="V151" s="644">
        <v>4</v>
      </c>
      <c r="W151" s="654">
        <f t="shared" si="103"/>
        <v>71.000000000000071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7.6056338028154187</v>
      </c>
      <c r="AG151" s="190">
        <f t="shared" si="62"/>
        <v>1.0050704225352103</v>
      </c>
      <c r="AH151" s="898"/>
    </row>
    <row r="152" spans="1:34" s="293" customFormat="1" ht="19.2" customHeight="1">
      <c r="A152" s="908"/>
      <c r="B152" s="642" t="s">
        <v>241</v>
      </c>
      <c r="C152" s="296"/>
      <c r="D152" s="110" t="s">
        <v>179</v>
      </c>
      <c r="E152" s="112"/>
      <c r="F152" s="205">
        <v>58.17</v>
      </c>
      <c r="G152" s="107">
        <v>1073</v>
      </c>
      <c r="H152" s="140">
        <f t="shared" si="100"/>
        <v>62416.41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01"/>
        <v>1369.7872340425533</v>
      </c>
      <c r="O152" s="95">
        <f t="shared" si="102"/>
        <v>85.611702127659584</v>
      </c>
      <c r="P152" s="97">
        <f t="shared" si="97"/>
        <v>0</v>
      </c>
      <c r="Q152" s="98">
        <f t="shared" si="98"/>
        <v>-16.638297872340416</v>
      </c>
      <c r="R152" s="646">
        <f t="shared" si="99"/>
        <v>0.83727826041720865</v>
      </c>
      <c r="S152" s="910"/>
      <c r="T152" s="342">
        <v>0.77013888888888893</v>
      </c>
      <c r="U152" s="270">
        <v>0.80277777777777781</v>
      </c>
      <c r="V152" s="656">
        <v>7</v>
      </c>
      <c r="W152" s="654">
        <f t="shared" si="103"/>
        <v>46.999999999999993</v>
      </c>
      <c r="X152" s="294"/>
      <c r="Y152" s="294"/>
      <c r="Z152" s="292"/>
      <c r="AA152" s="292"/>
      <c r="AB152" s="897"/>
      <c r="AC152" s="897"/>
      <c r="AD152" s="296"/>
      <c r="AE152" s="296">
        <v>1</v>
      </c>
      <c r="AF152" s="97">
        <f t="shared" si="61"/>
        <v>-266.21276595744666</v>
      </c>
      <c r="AG152" s="190">
        <f t="shared" si="62"/>
        <v>0.83727826041720865</v>
      </c>
      <c r="AH152" s="898"/>
    </row>
    <row r="153" spans="1:34" s="293" customFormat="1" ht="19.2" customHeight="1">
      <c r="A153" s="908"/>
      <c r="B153" s="642" t="s">
        <v>241</v>
      </c>
      <c r="C153" s="296"/>
      <c r="D153" s="331" t="s">
        <v>212</v>
      </c>
      <c r="E153" s="112"/>
      <c r="F153" s="205">
        <v>54.5</v>
      </c>
      <c r="G153" s="107">
        <v>519</v>
      </c>
      <c r="H153" s="140">
        <f t="shared" si="100"/>
        <v>28285.5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01"/>
        <v>1112.1428571428548</v>
      </c>
      <c r="O153" s="95">
        <f t="shared" si="102"/>
        <v>55.60714285714274</v>
      </c>
      <c r="P153" s="97">
        <f t="shared" si="97"/>
        <v>-1</v>
      </c>
      <c r="Q153" s="98">
        <f t="shared" si="98"/>
        <v>-12.964285714285829</v>
      </c>
      <c r="R153" s="646">
        <f t="shared" si="99"/>
        <v>0.81093749999999831</v>
      </c>
      <c r="S153" s="910"/>
      <c r="T153" s="342">
        <v>0.81805555555555554</v>
      </c>
      <c r="U153" s="270">
        <v>0.83750000000000002</v>
      </c>
      <c r="V153" s="656">
        <v>22</v>
      </c>
      <c r="W153" s="654">
        <f t="shared" si="103"/>
        <v>28.00000000000006</v>
      </c>
      <c r="X153" s="294">
        <v>0.80694444444444446</v>
      </c>
      <c r="Y153" s="294">
        <v>0.81666666666666676</v>
      </c>
      <c r="Z153" s="292"/>
      <c r="AA153" s="292"/>
      <c r="AB153" s="897"/>
      <c r="AC153" s="897"/>
      <c r="AD153" s="296"/>
      <c r="AE153" s="296">
        <v>1</v>
      </c>
      <c r="AF153" s="97">
        <f t="shared" si="61"/>
        <v>-327.85714285714516</v>
      </c>
      <c r="AG153" s="190">
        <f t="shared" si="62"/>
        <v>0.77232142857142694</v>
      </c>
      <c r="AH153" s="898"/>
    </row>
    <row r="154" spans="1:34" s="293" customFormat="1" ht="19.2" customHeight="1">
      <c r="A154" s="908"/>
      <c r="B154" s="642" t="s">
        <v>241</v>
      </c>
      <c r="C154" s="296"/>
      <c r="D154" s="331" t="s">
        <v>206</v>
      </c>
      <c r="E154" s="112"/>
      <c r="F154" s="205">
        <v>50.67</v>
      </c>
      <c r="G154" s="107">
        <v>965</v>
      </c>
      <c r="H154" s="140">
        <f t="shared" si="100"/>
        <v>48896.55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01"/>
        <v>1378.571428571423</v>
      </c>
      <c r="O154" s="95">
        <f t="shared" si="102"/>
        <v>81.092436974789592</v>
      </c>
      <c r="P154" s="97">
        <f t="shared" si="97"/>
        <v>0</v>
      </c>
      <c r="Q154" s="98">
        <f t="shared" si="98"/>
        <v>-3.6134453781515816</v>
      </c>
      <c r="R154" s="646">
        <f t="shared" si="99"/>
        <v>0.957341269841266</v>
      </c>
      <c r="S154" s="910"/>
      <c r="T154" s="342">
        <v>0.84236111111111101</v>
      </c>
      <c r="U154" s="270">
        <v>0.87152777777777779</v>
      </c>
      <c r="V154" s="656">
        <v>7</v>
      </c>
      <c r="W154" s="654">
        <f t="shared" si="103"/>
        <v>42.000000000000171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-61.428571428577015</v>
      </c>
      <c r="AG154" s="190">
        <f t="shared" si="62"/>
        <v>0.957341269841266</v>
      </c>
      <c r="AH154" s="898"/>
    </row>
    <row r="155" spans="1:34" s="293" customFormat="1" ht="19.2" customHeight="1">
      <c r="A155" s="908"/>
      <c r="B155" s="642" t="s">
        <v>241</v>
      </c>
      <c r="C155" s="296"/>
      <c r="D155" s="331" t="s">
        <v>207</v>
      </c>
      <c r="E155" s="112"/>
      <c r="F155" s="205">
        <v>50.49</v>
      </c>
      <c r="G155" s="107">
        <v>1319</v>
      </c>
      <c r="H155" s="140">
        <f t="shared" si="100"/>
        <v>66596.31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01"/>
        <v>1341.3559322033948</v>
      </c>
      <c r="O155" s="95">
        <f t="shared" si="102"/>
        <v>89.423728813559649</v>
      </c>
      <c r="P155" s="97">
        <f t="shared" si="97"/>
        <v>1</v>
      </c>
      <c r="Q155" s="98">
        <f t="shared" si="98"/>
        <v>-13.433414043583213</v>
      </c>
      <c r="R155" s="646">
        <f t="shared" si="99"/>
        <v>0.86939736346516316</v>
      </c>
      <c r="S155" s="910"/>
      <c r="T155" s="342">
        <v>0.87638888888888899</v>
      </c>
      <c r="U155" s="270">
        <v>0.91736111111111107</v>
      </c>
      <c r="V155" s="656">
        <v>7</v>
      </c>
      <c r="W155" s="654">
        <f t="shared" si="103"/>
        <v>58.999999999999787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-98.644067796605214</v>
      </c>
      <c r="AG155" s="190">
        <f t="shared" si="62"/>
        <v>0.93149717514124641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910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910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1026</v>
      </c>
      <c r="D160" s="906" t="s">
        <v>1001</v>
      </c>
      <c r="E160" s="907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04">AVERAGE(M148:M159)</f>
        <v>13.75</v>
      </c>
      <c r="N160" s="350">
        <f t="shared" si="104"/>
        <v>1361.0230748321792</v>
      </c>
      <c r="O160" s="351">
        <f t="shared" si="104"/>
        <v>107.23315300468622</v>
      </c>
      <c r="P160" s="127">
        <f t="shared" ref="P160:P167" si="105">M160-J160</f>
        <v>0.25</v>
      </c>
      <c r="Q160" s="128">
        <f t="shared" ref="Q160:Q167" si="106">O160-L160</f>
        <v>-26.10657038466951</v>
      </c>
      <c r="R160" s="352">
        <f>O160/L160</f>
        <v>0.80421010542794069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2</v>
      </c>
      <c r="AF160" s="127">
        <f t="shared" si="61"/>
        <v>-258.47692516782081</v>
      </c>
      <c r="AG160" s="200">
        <f t="shared" si="62"/>
        <v>0.84039708232922461</v>
      </c>
      <c r="AH160" s="898"/>
    </row>
    <row r="161" spans="1:36" ht="19.2" customHeight="1">
      <c r="A161" s="895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3133.2</v>
      </c>
      <c r="H161" s="140">
        <f t="shared" ref="H161:H170" si="107">F161*G161</f>
        <v>94403.315999999992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1092.9767441860467</v>
      </c>
      <c r="O161" s="142">
        <f t="shared" ref="O161:O167" si="109">N161/M161</f>
        <v>60.720930232558153</v>
      </c>
      <c r="P161" s="105">
        <f t="shared" si="105"/>
        <v>0</v>
      </c>
      <c r="Q161" s="143">
        <f t="shared" si="106"/>
        <v>-5.9457364341085182</v>
      </c>
      <c r="R161" s="643">
        <f t="shared" ref="R161:R167" si="110">O161/L161</f>
        <v>0.91081395348837224</v>
      </c>
      <c r="S161" s="896">
        <f>R173</f>
        <v>0.92266969701078194</v>
      </c>
      <c r="T161" s="101">
        <v>0.16666666666666666</v>
      </c>
      <c r="U161" s="101">
        <v>0.28611111111111109</v>
      </c>
      <c r="V161" s="642">
        <v>5</v>
      </c>
      <c r="W161" s="146">
        <f t="shared" ref="W161:W172" si="111">(U161-T161)*24*60</f>
        <v>171.99999999999997</v>
      </c>
      <c r="X161" s="154"/>
      <c r="Y161" s="154"/>
      <c r="Z161" s="105"/>
      <c r="AA161" s="105"/>
      <c r="AB161" s="897"/>
      <c r="AC161" s="897"/>
      <c r="AD161" s="642"/>
      <c r="AE161" s="642"/>
      <c r="AF161" s="105">
        <f t="shared" si="61"/>
        <v>-107.02325581395326</v>
      </c>
      <c r="AG161" s="643">
        <f t="shared" si="62"/>
        <v>0.91081395348837224</v>
      </c>
      <c r="AH161" s="896">
        <f>AG173</f>
        <v>0.92462164053875384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2461.8999999999996</v>
      </c>
      <c r="H162" s="140">
        <f t="shared" si="107"/>
        <v>84270.836999999985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2140.782608695652</v>
      </c>
      <c r="O162" s="142">
        <f t="shared" si="109"/>
        <v>164.67558528428091</v>
      </c>
      <c r="P162" s="105">
        <f t="shared" si="105"/>
        <v>0</v>
      </c>
      <c r="Q162" s="143">
        <f t="shared" si="106"/>
        <v>-8.4013377926421526</v>
      </c>
      <c r="R162" s="643">
        <f t="shared" si="110"/>
        <v>0.95145893719806751</v>
      </c>
      <c r="S162" s="896"/>
      <c r="T162" s="101">
        <v>0.30138888888888887</v>
      </c>
      <c r="U162" s="101">
        <v>0.34930555555555554</v>
      </c>
      <c r="V162" s="642">
        <v>22</v>
      </c>
      <c r="W162" s="146">
        <f t="shared" si="111"/>
        <v>69</v>
      </c>
      <c r="X162" s="154">
        <v>0.2902777777777778</v>
      </c>
      <c r="Y162" s="154">
        <v>0.3</v>
      </c>
      <c r="Z162" s="105"/>
      <c r="AA162" s="105"/>
      <c r="AB162" s="897"/>
      <c r="AC162" s="897"/>
      <c r="AD162" s="642"/>
      <c r="AE162" s="642">
        <v>1</v>
      </c>
      <c r="AF162" s="105">
        <f t="shared" si="61"/>
        <v>-109.21739130434798</v>
      </c>
      <c r="AG162" s="643">
        <f t="shared" si="62"/>
        <v>0.95145893719806751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1753.2</v>
      </c>
      <c r="H163" s="140">
        <f t="shared" si="107"/>
        <v>60012.035999999993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2146.7755102040824</v>
      </c>
      <c r="O163" s="142">
        <f t="shared" si="109"/>
        <v>195.16141001855294</v>
      </c>
      <c r="P163" s="105">
        <f t="shared" si="105"/>
        <v>0</v>
      </c>
      <c r="Q163" s="143">
        <f t="shared" si="106"/>
        <v>-9.3840445269015902</v>
      </c>
      <c r="R163" s="643">
        <f t="shared" si="110"/>
        <v>0.9541224489795922</v>
      </c>
      <c r="S163" s="896"/>
      <c r="T163" s="101">
        <v>0.35347222222222219</v>
      </c>
      <c r="U163" s="101">
        <v>0.38749999999999996</v>
      </c>
      <c r="V163" s="642">
        <v>6</v>
      </c>
      <c r="W163" s="146">
        <f t="shared" si="111"/>
        <v>48.999999999999986</v>
      </c>
      <c r="X163" s="154"/>
      <c r="Y163" s="154"/>
      <c r="Z163" s="105"/>
      <c r="AA163" s="105"/>
      <c r="AB163" s="897"/>
      <c r="AC163" s="897"/>
      <c r="AD163" s="642"/>
      <c r="AE163" s="642"/>
      <c r="AF163" s="105">
        <f t="shared" si="61"/>
        <v>-103.22448979591763</v>
      </c>
      <c r="AG163" s="643">
        <f t="shared" si="62"/>
        <v>0.9541224489795922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4860.8</v>
      </c>
      <c r="H164" s="140">
        <f t="shared" si="107"/>
        <v>176981.728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2450.8235294117653</v>
      </c>
      <c r="O164" s="142">
        <f t="shared" si="109"/>
        <v>245.08235294117654</v>
      </c>
      <c r="P164" s="105">
        <f t="shared" si="105"/>
        <v>0</v>
      </c>
      <c r="Q164" s="143">
        <f t="shared" si="106"/>
        <v>-31.817647058823439</v>
      </c>
      <c r="R164" s="643">
        <f t="shared" si="110"/>
        <v>0.88509336562360619</v>
      </c>
      <c r="S164" s="896"/>
      <c r="T164" s="101">
        <v>0.39236111111111105</v>
      </c>
      <c r="U164" s="101">
        <v>0.47499999999999992</v>
      </c>
      <c r="V164" s="642">
        <v>7</v>
      </c>
      <c r="W164" s="146">
        <f t="shared" si="111"/>
        <v>118.99999999999997</v>
      </c>
      <c r="X164" s="154"/>
      <c r="Y164" s="154"/>
      <c r="Z164" s="105"/>
      <c r="AA164" s="105"/>
      <c r="AB164" s="897"/>
      <c r="AC164" s="897"/>
      <c r="AD164" s="642">
        <v>1</v>
      </c>
      <c r="AE164" s="642"/>
      <c r="AF164" s="105">
        <f>N164-K164</f>
        <v>-318.17647058823468</v>
      </c>
      <c r="AG164" s="643">
        <f>N164/K164</f>
        <v>0.88509336562360608</v>
      </c>
      <c r="AH164" s="896"/>
    </row>
    <row r="165" spans="1:36" ht="19.2" customHeight="1">
      <c r="A165" s="895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2629.7999999999997</v>
      </c>
      <c r="H165" s="140">
        <f t="shared" si="107"/>
        <v>90018.053999999989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2161.4794520547925</v>
      </c>
      <c r="O165" s="142">
        <f t="shared" si="109"/>
        <v>196.49813200498113</v>
      </c>
      <c r="P165" s="105">
        <f t="shared" si="105"/>
        <v>0</v>
      </c>
      <c r="Q165" s="143">
        <f t="shared" si="106"/>
        <v>-8.0473225404734023</v>
      </c>
      <c r="R165" s="643">
        <f t="shared" si="110"/>
        <v>0.96065753424657452</v>
      </c>
      <c r="S165" s="896"/>
      <c r="T165" s="101">
        <v>0.51527777777777761</v>
      </c>
      <c r="U165" s="101">
        <v>0.5659722222222221</v>
      </c>
      <c r="V165" s="642">
        <v>5</v>
      </c>
      <c r="W165" s="146">
        <f t="shared" si="111"/>
        <v>73.000000000000057</v>
      </c>
      <c r="X165" s="154"/>
      <c r="Y165" s="154"/>
      <c r="Z165" s="105"/>
      <c r="AA165" s="105"/>
      <c r="AB165" s="897"/>
      <c r="AC165" s="897"/>
      <c r="AD165" s="642">
        <v>1</v>
      </c>
      <c r="AE165" s="642"/>
      <c r="AF165" s="105">
        <f>N165-K165</f>
        <v>-88.520547945207454</v>
      </c>
      <c r="AG165" s="643">
        <f>N165/K165</f>
        <v>0.96065753424657452</v>
      </c>
      <c r="AH165" s="896"/>
    </row>
    <row r="166" spans="1:36" ht="19.2" customHeight="1">
      <c r="A166" s="895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2979.2</v>
      </c>
      <c r="H166" s="140">
        <f t="shared" si="107"/>
        <v>108472.67199999998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2448.6575342465731</v>
      </c>
      <c r="O166" s="142">
        <f t="shared" si="109"/>
        <v>244.8657534246573</v>
      </c>
      <c r="P166" s="105">
        <f t="shared" si="105"/>
        <v>0</v>
      </c>
      <c r="Q166" s="143">
        <f t="shared" si="106"/>
        <v>-32.034246575342678</v>
      </c>
      <c r="R166" s="643">
        <f t="shared" si="110"/>
        <v>0.88431113551700002</v>
      </c>
      <c r="S166" s="896"/>
      <c r="T166" s="101">
        <v>0.57013888888888875</v>
      </c>
      <c r="U166" s="101">
        <v>0.62083333333333324</v>
      </c>
      <c r="V166" s="642">
        <v>6</v>
      </c>
      <c r="W166" s="146">
        <f t="shared" si="111"/>
        <v>73.000000000000057</v>
      </c>
      <c r="X166" s="154"/>
      <c r="Y166" s="154"/>
      <c r="Z166" s="105"/>
      <c r="AA166" s="105"/>
      <c r="AB166" s="897"/>
      <c r="AC166" s="897"/>
      <c r="AD166" s="642"/>
      <c r="AE166" s="642"/>
      <c r="AF166" s="105">
        <f>N166-K166</f>
        <v>-320.34246575342695</v>
      </c>
      <c r="AG166" s="643">
        <f>N166/K166</f>
        <v>0.88431113551700002</v>
      </c>
      <c r="AH166" s="896"/>
    </row>
    <row r="167" spans="1:36" ht="19.2" customHeight="1">
      <c r="A167" s="895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1055.0999999999999</v>
      </c>
      <c r="H167" s="140">
        <f t="shared" si="107"/>
        <v>36116.072999999997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2110.1999999999962</v>
      </c>
      <c r="O167" s="142">
        <f t="shared" si="109"/>
        <v>162.32307692307663</v>
      </c>
      <c r="P167" s="105">
        <f t="shared" si="105"/>
        <v>0</v>
      </c>
      <c r="Q167" s="143">
        <f t="shared" si="106"/>
        <v>-10.753846153846439</v>
      </c>
      <c r="R167" s="643">
        <f t="shared" si="110"/>
        <v>0.93786666666666496</v>
      </c>
      <c r="S167" s="896"/>
      <c r="T167" s="101">
        <v>0.62569444444444433</v>
      </c>
      <c r="U167" s="101">
        <v>0.6465277777777777</v>
      </c>
      <c r="V167" s="642">
        <v>7</v>
      </c>
      <c r="W167" s="146">
        <f t="shared" si="111"/>
        <v>30.000000000000053</v>
      </c>
      <c r="X167" s="154"/>
      <c r="Y167" s="154"/>
      <c r="Z167" s="105"/>
      <c r="AA167" s="105"/>
      <c r="AB167" s="897"/>
      <c r="AC167" s="897"/>
      <c r="AD167" s="642"/>
      <c r="AE167" s="642"/>
      <c r="AF167" s="105">
        <f t="shared" si="61"/>
        <v>-139.80000000000382</v>
      </c>
      <c r="AG167" s="643">
        <f t="shared" si="62"/>
        <v>0.93786666666666496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896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642"/>
      <c r="AE168" s="642"/>
      <c r="AF168" s="105">
        <f t="shared" si="61"/>
        <v>0</v>
      </c>
      <c r="AG168" s="643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896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642"/>
      <c r="AE169" s="642"/>
      <c r="AF169" s="105">
        <f t="shared" si="61"/>
        <v>0</v>
      </c>
      <c r="AG169" s="643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896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642"/>
      <c r="AE170" s="642"/>
      <c r="AF170" s="105">
        <f t="shared" si="61"/>
        <v>0</v>
      </c>
      <c r="AG170" s="643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896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642"/>
      <c r="AE171" s="642"/>
      <c r="AF171" s="105"/>
      <c r="AG171" s="643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896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642"/>
      <c r="AE172" s="642"/>
      <c r="AF172" s="105"/>
      <c r="AG172" s="643"/>
      <c r="AH172" s="896"/>
    </row>
    <row r="173" spans="1:36" ht="19.2" customHeight="1">
      <c r="A173" s="895"/>
      <c r="B173" s="186">
        <v>0</v>
      </c>
      <c r="C173" s="160" t="s">
        <v>1028</v>
      </c>
      <c r="D173" s="893" t="s">
        <v>1001</v>
      </c>
      <c r="E173" s="893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2078.8136255427012</v>
      </c>
      <c r="O173" s="164">
        <f t="shared" si="112"/>
        <v>181.33246297561192</v>
      </c>
      <c r="P173" s="105">
        <f>M173-J173</f>
        <v>0</v>
      </c>
      <c r="Q173" s="143">
        <f>O173-L173</f>
        <v>-15.197740154591173</v>
      </c>
      <c r="R173" s="165">
        <f>O173/L173</f>
        <v>0.92266969701078194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2</v>
      </c>
      <c r="AE173" s="167">
        <f>SUM(AE161:AE172)</f>
        <v>1</v>
      </c>
      <c r="AF173" s="105">
        <f t="shared" si="61"/>
        <v>-169.47208874301305</v>
      </c>
      <c r="AG173" s="643">
        <f t="shared" si="62"/>
        <v>0.92462164053875384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1045</v>
      </c>
      <c r="E3" s="829"/>
      <c r="F3" s="818" t="s">
        <v>2</v>
      </c>
      <c r="G3" s="779"/>
      <c r="H3" s="830">
        <v>303460</v>
      </c>
      <c r="I3" s="831"/>
      <c r="J3" s="818" t="s">
        <v>3</v>
      </c>
      <c r="K3" s="779"/>
      <c r="L3" s="823">
        <v>9407569.2231010236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399.69221865306849</v>
      </c>
      <c r="G6" s="820"/>
      <c r="H6" s="798">
        <f>AVERAGE(D13:P13,Q13)</f>
        <v>137.54802995643306</v>
      </c>
      <c r="I6" s="799"/>
      <c r="J6" s="798">
        <f>AVERAGE(D30:E30,G30:H30)</f>
        <v>711.25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8</v>
      </c>
      <c r="Q6" s="787">
        <v>7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365.74614907359927</v>
      </c>
      <c r="G7" s="791"/>
      <c r="H7" s="792">
        <f>AVERAGE(D14:P14,Q14)</f>
        <v>123.78968167132238</v>
      </c>
      <c r="I7" s="793"/>
      <c r="J7" s="792">
        <f>AVERAGE(D31:E31,G31:H31)</f>
        <v>702.15588029225501</v>
      </c>
      <c r="K7" s="793"/>
      <c r="L7" s="794">
        <f>AVERAGE(J31:M31)</f>
        <v>876.18405376291264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0.900383443023685</v>
      </c>
      <c r="G8" s="797"/>
      <c r="H8" s="796">
        <f>AVERAGE(D15:O15,P15:Q15)</f>
        <v>0.89432150256838305</v>
      </c>
      <c r="I8" s="797"/>
      <c r="J8" s="796">
        <f>AVERAGE(D32:E32,G32:H32)</f>
        <v>0.95120535663279171</v>
      </c>
      <c r="K8" s="797"/>
      <c r="L8" s="796">
        <f>AVERAGE(J32:M32)</f>
        <v>0.87077832100813524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142.39875587661967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87.769994840041292</v>
      </c>
      <c r="J13" s="18">
        <v>89.082559339525275</v>
      </c>
      <c r="K13" s="18">
        <v>70.352019755270533</v>
      </c>
      <c r="L13" s="18">
        <v>111.47523772523773</v>
      </c>
      <c r="M13" s="18">
        <v>78.90983410908224</v>
      </c>
      <c r="N13" s="18">
        <v>86.023341646600159</v>
      </c>
      <c r="O13" s="18">
        <v>122.23074229691878</v>
      </c>
      <c r="P13" s="18">
        <v>196.53020313020309</v>
      </c>
      <c r="Q13" s="20">
        <v>150</v>
      </c>
    </row>
    <row r="14" spans="2:17" ht="39.9" customHeight="1">
      <c r="B14" s="771"/>
      <c r="C14" s="13" t="s">
        <v>60</v>
      </c>
      <c r="D14" s="18">
        <v>125.20622720802901</v>
      </c>
      <c r="E14" s="18">
        <v>100.72745007305269</v>
      </c>
      <c r="F14" s="18">
        <v>117.95472380741886</v>
      </c>
      <c r="G14" s="18">
        <v>270.8496256837937</v>
      </c>
      <c r="H14" s="18">
        <v>220.08278119726612</v>
      </c>
      <c r="I14" s="18">
        <v>80.103956169289503</v>
      </c>
      <c r="J14" s="18">
        <v>79.554679033165954</v>
      </c>
      <c r="K14" s="18">
        <v>60.198647819666483</v>
      </c>
      <c r="L14" s="18">
        <v>101.87902542978082</v>
      </c>
      <c r="M14" s="18">
        <v>71.648888969533459</v>
      </c>
      <c r="N14" s="18">
        <v>74.6040547961112</v>
      </c>
      <c r="O14" s="18">
        <v>106.58997888872352</v>
      </c>
      <c r="P14" s="18">
        <v>180.98781201498988</v>
      </c>
      <c r="Q14" s="8">
        <v>142.66769230769253</v>
      </c>
    </row>
    <row r="15" spans="2:17" ht="39.9" customHeight="1">
      <c r="B15" s="772"/>
      <c r="C15" s="28" t="s">
        <v>61</v>
      </c>
      <c r="D15" s="9">
        <f t="shared" ref="D15:Q15" si="0">D14/D13</f>
        <v>0.87926489551996501</v>
      </c>
      <c r="E15" s="9">
        <f t="shared" si="0"/>
        <v>0.8741365112601982</v>
      </c>
      <c r="F15" s="9">
        <f t="shared" si="0"/>
        <v>0.81260086172304269</v>
      </c>
      <c r="G15" s="9">
        <f t="shared" si="0"/>
        <v>0.89702986860539657</v>
      </c>
      <c r="H15" s="9">
        <f t="shared" si="0"/>
        <v>0.96286216773803923</v>
      </c>
      <c r="I15" s="9">
        <f t="shared" si="0"/>
        <v>0.9126576379009369</v>
      </c>
      <c r="J15" s="9">
        <f t="shared" si="0"/>
        <v>0.89304438066215419</v>
      </c>
      <c r="K15" s="9">
        <f t="shared" si="0"/>
        <v>0.85567760569029871</v>
      </c>
      <c r="L15" s="9">
        <f t="shared" si="0"/>
        <v>0.91391619797116297</v>
      </c>
      <c r="M15" s="9">
        <f t="shared" si="0"/>
        <v>0.90798428077403504</v>
      </c>
      <c r="N15" s="9">
        <f t="shared" si="0"/>
        <v>0.8672536240523937</v>
      </c>
      <c r="O15" s="9">
        <f t="shared" si="0"/>
        <v>0.8720390376898699</v>
      </c>
      <c r="P15" s="30">
        <f t="shared" si="0"/>
        <v>0.92091601765192177</v>
      </c>
      <c r="Q15" s="10">
        <f t="shared" si="0"/>
        <v>0.95111794871795019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774"/>
      <c r="C17" s="28" t="s">
        <v>36</v>
      </c>
      <c r="D17" s="11">
        <v>0.71319444444444424</v>
      </c>
      <c r="E17" s="11">
        <v>0.6465277777777777</v>
      </c>
      <c r="F17" s="11">
        <v>0.63888888888888895</v>
      </c>
      <c r="G17" s="11">
        <v>0.66388888888888886</v>
      </c>
      <c r="H17" s="11">
        <v>0.71249999999999991</v>
      </c>
      <c r="I17" s="11">
        <v>0.69166666666666654</v>
      </c>
      <c r="J17" s="11">
        <v>0.75694444444444431</v>
      </c>
      <c r="K17" s="11">
        <v>0.73472222222222205</v>
      </c>
      <c r="L17" s="11">
        <v>0.97430555555555531</v>
      </c>
      <c r="M17" s="11">
        <v>0.95069444444444429</v>
      </c>
      <c r="N17" s="11">
        <v>0.94652777777777752</v>
      </c>
      <c r="O17" s="21">
        <v>0.92291666666666661</v>
      </c>
      <c r="P17" s="11">
        <v>0.64652777777777792</v>
      </c>
      <c r="Q17" s="31">
        <v>0.62152777777777779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>
        <v>1</v>
      </c>
      <c r="F21" s="33">
        <v>1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18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17.166666666666668</v>
      </c>
      <c r="J22" s="35">
        <v>17</v>
      </c>
      <c r="K22" s="35">
        <v>19.5</v>
      </c>
      <c r="L22" s="35">
        <v>15</v>
      </c>
      <c r="M22" s="35">
        <v>19</v>
      </c>
      <c r="N22" s="35">
        <v>17.555555555555557</v>
      </c>
      <c r="O22" s="35">
        <v>14.166666666666666</v>
      </c>
      <c r="P22" s="35">
        <v>12.285714285714286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174.85035540591116</v>
      </c>
      <c r="E31" s="7">
        <v>827.96130599835408</v>
      </c>
      <c r="F31" s="7">
        <v>754.33779585631987</v>
      </c>
      <c r="G31" s="7">
        <v>791.04917933735658</v>
      </c>
      <c r="H31" s="44">
        <v>1014.7626804273981</v>
      </c>
      <c r="I31" s="43">
        <v>0</v>
      </c>
      <c r="J31" s="7">
        <v>784.59090909090969</v>
      </c>
      <c r="K31" s="7">
        <v>835.39864864864853</v>
      </c>
      <c r="L31" s="7">
        <v>889.45092159216051</v>
      </c>
      <c r="M31" s="44">
        <v>995.29573571993171</v>
      </c>
      <c r="N31" s="27"/>
      <c r="O31" s="27"/>
      <c r="P31" s="27"/>
      <c r="Q31" s="27"/>
    </row>
    <row r="32" spans="2:23" ht="39.9" customHeight="1">
      <c r="B32" s="772"/>
      <c r="C32" s="631" t="s">
        <v>61</v>
      </c>
      <c r="D32" s="45">
        <f t="shared" ref="D32:M32" si="1">D31/D30</f>
        <v>0.79477434275414161</v>
      </c>
      <c r="E32" s="9">
        <f t="shared" si="1"/>
        <v>1.0035894618161867</v>
      </c>
      <c r="F32" s="9">
        <f t="shared" si="1"/>
        <v>0.91434884346220591</v>
      </c>
      <c r="G32" s="9">
        <f t="shared" si="1"/>
        <v>0.87894353259706282</v>
      </c>
      <c r="H32" s="9">
        <f t="shared" si="1"/>
        <v>1.1275140893637756</v>
      </c>
      <c r="I32" s="43">
        <f t="shared" si="1"/>
        <v>0</v>
      </c>
      <c r="J32" s="9">
        <f t="shared" si="1"/>
        <v>0.83214187327823752</v>
      </c>
      <c r="K32" s="9">
        <f t="shared" si="1"/>
        <v>0.88602886977886963</v>
      </c>
      <c r="L32" s="9">
        <f t="shared" si="1"/>
        <v>0.88945092159216055</v>
      </c>
      <c r="M32" s="10">
        <f t="shared" si="1"/>
        <v>0.87549161938327325</v>
      </c>
      <c r="N32" s="27"/>
      <c r="O32" s="27"/>
      <c r="P32" s="27"/>
      <c r="Q32" s="27"/>
    </row>
    <row r="33" spans="2:17" ht="28.8" customHeight="1">
      <c r="B33" s="773" t="s">
        <v>62</v>
      </c>
      <c r="C33" s="631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3033.3333333333376</v>
      </c>
      <c r="H33" s="31">
        <v>0.17361111111111113</v>
      </c>
      <c r="I33" s="46">
        <v>0</v>
      </c>
      <c r="J33" s="11">
        <v>0.72430555555555554</v>
      </c>
      <c r="K33" s="11">
        <v>0.72361111111111109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774"/>
      <c r="C34" s="631" t="s">
        <v>36</v>
      </c>
      <c r="D34" s="46">
        <v>0.36249999999999999</v>
      </c>
      <c r="E34" s="11">
        <v>0.43124999999999997</v>
      </c>
      <c r="F34" s="11">
        <v>0.25347222222222221</v>
      </c>
      <c r="G34" s="11">
        <v>799.99999999999943</v>
      </c>
      <c r="H34" s="31">
        <v>0.52083333333333337</v>
      </c>
      <c r="I34" s="22">
        <v>0</v>
      </c>
      <c r="J34" s="11">
        <v>0.80555555555555547</v>
      </c>
      <c r="K34" s="11">
        <v>0.95138888888888884</v>
      </c>
      <c r="L34" s="11">
        <v>46282.041666666664</v>
      </c>
      <c r="M34" s="12">
        <v>46282.114583333336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88" sqref="G8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123472</v>
      </c>
      <c r="F1" s="365" t="s">
        <v>3</v>
      </c>
      <c r="G1" s="366">
        <f>SUM(H5:H124)</f>
        <v>2321766.0653246748</v>
      </c>
      <c r="H1" s="367" t="s">
        <v>1047</v>
      </c>
      <c r="I1" s="368">
        <f>+J16+J64+J24+J38+J51+J81+J100+J91+J57+J124+J111</f>
        <v>50.6</v>
      </c>
      <c r="J1" s="873" t="s">
        <v>1048</v>
      </c>
      <c r="K1" s="874"/>
      <c r="L1" s="875"/>
      <c r="M1" s="873" t="s">
        <v>971</v>
      </c>
      <c r="N1" s="874"/>
      <c r="O1" s="874"/>
      <c r="P1" s="874"/>
      <c r="Q1" s="874"/>
      <c r="R1" s="875"/>
    </row>
    <row r="2" spans="1:18" ht="26.25" customHeight="1" thickBot="1">
      <c r="A2" s="879" t="s">
        <v>1094</v>
      </c>
      <c r="B2" s="880"/>
      <c r="C2" s="370"/>
      <c r="D2" s="635" t="s">
        <v>978</v>
      </c>
      <c r="E2" s="372">
        <f>AVERAGE(L16,L24,L38,L51,L100,L111,L91)</f>
        <v>629.8939469857138</v>
      </c>
      <c r="F2" s="373" t="s">
        <v>91</v>
      </c>
      <c r="G2" s="374">
        <f>G1/E1</f>
        <v>18.803988477749407</v>
      </c>
      <c r="H2" s="375" t="s">
        <v>1050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979</v>
      </c>
      <c r="B3" s="883" t="s">
        <v>1051</v>
      </c>
      <c r="C3" s="637"/>
      <c r="D3" s="884" t="s">
        <v>980</v>
      </c>
      <c r="E3" s="884"/>
      <c r="F3" s="885" t="s">
        <v>96</v>
      </c>
      <c r="G3" s="886" t="s">
        <v>1052</v>
      </c>
      <c r="H3" s="887" t="s">
        <v>1053</v>
      </c>
      <c r="I3" s="888" t="s">
        <v>981</v>
      </c>
      <c r="J3" s="861" t="s">
        <v>983</v>
      </c>
      <c r="K3" s="863" t="s">
        <v>982</v>
      </c>
      <c r="L3" s="865" t="s">
        <v>978</v>
      </c>
      <c r="M3" s="890" t="s">
        <v>106</v>
      </c>
      <c r="N3" s="890"/>
      <c r="O3" s="861" t="s">
        <v>251</v>
      </c>
      <c r="P3" s="891" t="s">
        <v>1033</v>
      </c>
      <c r="Q3" s="861" t="s">
        <v>1034</v>
      </c>
      <c r="R3" s="861"/>
    </row>
    <row r="4" spans="1:18" ht="15.75" customHeight="1">
      <c r="A4" s="882"/>
      <c r="B4" s="883"/>
      <c r="C4" s="637"/>
      <c r="D4" s="884"/>
      <c r="E4" s="884"/>
      <c r="F4" s="885"/>
      <c r="G4" s="886"/>
      <c r="H4" s="887"/>
      <c r="I4" s="889"/>
      <c r="J4" s="862"/>
      <c r="K4" s="864"/>
      <c r="L4" s="866"/>
      <c r="M4" s="634" t="s">
        <v>113</v>
      </c>
      <c r="N4" s="634" t="s">
        <v>114</v>
      </c>
      <c r="O4" s="862"/>
      <c r="P4" s="892"/>
      <c r="Q4" s="380" t="s">
        <v>1038</v>
      </c>
      <c r="R4" s="380" t="s">
        <v>1054</v>
      </c>
    </row>
    <row r="5" spans="1:18">
      <c r="A5" s="867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1282</v>
      </c>
      <c r="H5" s="385">
        <f>F5*G5</f>
        <v>32870.480000000003</v>
      </c>
      <c r="I5" s="639"/>
      <c r="J5" s="387">
        <v>10</v>
      </c>
      <c r="K5" s="388">
        <f t="shared" ref="K5:K8" si="0">G5/P5*60</f>
        <v>1538.400000000003</v>
      </c>
      <c r="L5" s="389">
        <f t="shared" ref="L5:L8" si="1">K5/J5</f>
        <v>153.84000000000032</v>
      </c>
      <c r="M5" s="390">
        <v>0.40972222222222227</v>
      </c>
      <c r="N5" s="390">
        <v>0.44444444444444442</v>
      </c>
      <c r="O5" s="380">
        <v>8</v>
      </c>
      <c r="P5" s="641">
        <f t="shared" ref="P5:P8" si="2">(N5-M5)*24*60</f>
        <v>49.999999999999901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637">
        <v>3496</v>
      </c>
      <c r="H6" s="385">
        <f t="shared" ref="H6:H15" si="3">F6*G6</f>
        <v>104355.6</v>
      </c>
      <c r="I6" s="639"/>
      <c r="J6" s="387">
        <v>13</v>
      </c>
      <c r="K6" s="388">
        <f t="shared" si="0"/>
        <v>1748.0000000000005</v>
      </c>
      <c r="L6" s="389">
        <f t="shared" si="1"/>
        <v>134.46153846153851</v>
      </c>
      <c r="M6" s="390">
        <v>0.44791666666666669</v>
      </c>
      <c r="N6" s="390">
        <v>0.53125</v>
      </c>
      <c r="O6" s="380">
        <v>5</v>
      </c>
      <c r="P6" s="641">
        <f t="shared" si="2"/>
        <v>119.99999999999997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637">
        <v>3003</v>
      </c>
      <c r="H7" s="385">
        <f t="shared" si="3"/>
        <v>88648.56</v>
      </c>
      <c r="I7" s="639"/>
      <c r="J7" s="387">
        <v>13</v>
      </c>
      <c r="K7" s="388">
        <f t="shared" si="0"/>
        <v>1801.8000000000004</v>
      </c>
      <c r="L7" s="389">
        <f t="shared" si="1"/>
        <v>138.60000000000002</v>
      </c>
      <c r="M7" s="390">
        <v>0.53472222222222221</v>
      </c>
      <c r="N7" s="390">
        <v>0.60416666666666663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867"/>
      <c r="B8" s="381" t="s">
        <v>314</v>
      </c>
      <c r="C8" s="381"/>
      <c r="D8" s="382" t="s">
        <v>1056</v>
      </c>
      <c r="E8" s="383"/>
      <c r="F8" s="384">
        <v>30</v>
      </c>
      <c r="G8" s="637">
        <v>623</v>
      </c>
      <c r="H8" s="385">
        <f t="shared" si="3"/>
        <v>18690</v>
      </c>
      <c r="I8" s="639"/>
      <c r="J8" s="387">
        <v>13</v>
      </c>
      <c r="K8" s="388">
        <f t="shared" si="0"/>
        <v>1869.0000000000068</v>
      </c>
      <c r="L8" s="389">
        <f t="shared" si="1"/>
        <v>143.76923076923129</v>
      </c>
      <c r="M8" s="390">
        <v>0.60763888888888895</v>
      </c>
      <c r="N8" s="390">
        <v>0.62152777777777779</v>
      </c>
      <c r="O8" s="380">
        <v>5</v>
      </c>
      <c r="P8" s="641">
        <f t="shared" si="2"/>
        <v>19.999999999999929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868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869"/>
      <c r="B16" s="381">
        <v>0</v>
      </c>
      <c r="C16" s="398" t="s">
        <v>1057</v>
      </c>
      <c r="D16" s="852" t="s">
        <v>1001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1739.3000000000025</v>
      </c>
      <c r="L16" s="404">
        <f>AVERAGE(L5:L15)</f>
        <v>142.66769230769253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3003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1637.9999999999993</v>
      </c>
      <c r="L17" s="389">
        <f>K17/J17</f>
        <v>181.99999999999991</v>
      </c>
      <c r="M17" s="390">
        <v>0.17013888888888887</v>
      </c>
      <c r="N17" s="390">
        <v>0.24652777777777779</v>
      </c>
      <c r="O17" s="380">
        <v>0</v>
      </c>
      <c r="P17" s="641">
        <f>(N17-M17)*24*60</f>
        <v>110.00000000000004</v>
      </c>
      <c r="Q17" s="380"/>
      <c r="R17" s="380"/>
    </row>
    <row r="18" spans="1:18" ht="15.75" customHeight="1">
      <c r="A18" s="870"/>
      <c r="B18" s="381">
        <v>0</v>
      </c>
      <c r="C18" s="638"/>
      <c r="D18" s="382" t="s">
        <v>262</v>
      </c>
      <c r="E18" s="382"/>
      <c r="F18" s="384" t="s">
        <v>236</v>
      </c>
      <c r="G18" s="636">
        <v>3496</v>
      </c>
      <c r="H18" s="385">
        <f t="shared" si="4"/>
        <v>0</v>
      </c>
      <c r="I18" s="639"/>
      <c r="J18" s="387">
        <v>9</v>
      </c>
      <c r="K18" s="388">
        <f t="shared" si="5"/>
        <v>1553.7777777777787</v>
      </c>
      <c r="L18" s="389">
        <f t="shared" ref="L18:L19" si="6">K18/J18</f>
        <v>172.64197530864209</v>
      </c>
      <c r="M18" s="390">
        <v>0.24652777777777779</v>
      </c>
      <c r="N18" s="390">
        <v>0.34027777777777773</v>
      </c>
      <c r="O18" s="380">
        <v>5</v>
      </c>
      <c r="P18" s="641">
        <f t="shared" ref="P18:P19" si="7">(N18-M18)*24*60</f>
        <v>134.99999999999991</v>
      </c>
      <c r="Q18" s="392"/>
      <c r="R18" s="392"/>
    </row>
    <row r="19" spans="1:18" ht="15.75" customHeight="1">
      <c r="A19" s="870"/>
      <c r="B19" s="381">
        <v>0</v>
      </c>
      <c r="C19" s="638"/>
      <c r="D19" s="382" t="s">
        <v>1059</v>
      </c>
      <c r="E19" s="382"/>
      <c r="F19" s="384" t="s">
        <v>236</v>
      </c>
      <c r="G19" s="636">
        <v>623</v>
      </c>
      <c r="H19" s="385">
        <f t="shared" si="4"/>
        <v>0</v>
      </c>
      <c r="I19" s="639"/>
      <c r="J19" s="387">
        <v>10</v>
      </c>
      <c r="K19" s="388">
        <f t="shared" si="5"/>
        <v>1699.0909090909151</v>
      </c>
      <c r="L19" s="389">
        <f t="shared" si="6"/>
        <v>169.9090909090915</v>
      </c>
      <c r="M19" s="390">
        <v>0.34722222222222227</v>
      </c>
      <c r="N19" s="390">
        <v>0.36249999999999999</v>
      </c>
      <c r="O19" s="380">
        <v>10</v>
      </c>
      <c r="P19" s="641">
        <f t="shared" si="7"/>
        <v>21.999999999999922</v>
      </c>
      <c r="Q19" s="392">
        <v>0.36249999999999999</v>
      </c>
      <c r="R19" s="392">
        <v>0.40416666666666662</v>
      </c>
    </row>
    <row r="20" spans="1:18" ht="15.75" customHeight="1">
      <c r="A20" s="871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871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871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871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872"/>
      <c r="B24" s="381">
        <v>0</v>
      </c>
      <c r="C24" s="240" t="s">
        <v>1060</v>
      </c>
      <c r="D24" s="852" t="s">
        <v>1001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1630.2895622895646</v>
      </c>
      <c r="L24" s="404">
        <f>AVERAGE(L17:L23)</f>
        <v>174.85035540591116</v>
      </c>
      <c r="M24" s="390"/>
      <c r="N24" s="390"/>
      <c r="O24" s="380"/>
      <c r="P24" s="380"/>
      <c r="Q24" s="380"/>
      <c r="R24" s="380"/>
    </row>
    <row r="25" spans="1:18">
      <c r="A25" s="859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2252</v>
      </c>
      <c r="H25" s="385">
        <f t="shared" ref="H25:H37" si="8">F25*G25</f>
        <v>41729.560000000005</v>
      </c>
      <c r="I25" s="639"/>
      <c r="J25" s="387">
        <v>3</v>
      </c>
      <c r="K25" s="388">
        <f t="shared" ref="K25:K30" si="9">G25/P25*60</f>
        <v>2757.5510204081643</v>
      </c>
      <c r="L25" s="389">
        <f t="shared" ref="L25:L30" si="10">K25/J25</f>
        <v>919.18367346938805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859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3116</v>
      </c>
      <c r="H26" s="385">
        <f t="shared" si="8"/>
        <v>56648.88</v>
      </c>
      <c r="I26" s="639"/>
      <c r="J26" s="387">
        <v>4</v>
      </c>
      <c r="K26" s="388">
        <f t="shared" si="9"/>
        <v>2790.4477611940315</v>
      </c>
      <c r="L26" s="389">
        <f t="shared" si="10"/>
        <v>697.61194029850788</v>
      </c>
      <c r="M26" s="390">
        <v>0.22638888888888889</v>
      </c>
      <c r="N26" s="390">
        <v>0.27291666666666664</v>
      </c>
      <c r="O26" s="380">
        <v>22</v>
      </c>
      <c r="P26" s="641">
        <f>(N26-M26)*24*60</f>
        <v>66.999999999999957</v>
      </c>
      <c r="Q26" s="392"/>
      <c r="R26" s="392"/>
    </row>
    <row r="27" spans="1:18">
      <c r="A27" s="859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2641</v>
      </c>
      <c r="H27" s="385">
        <f t="shared" si="8"/>
        <v>58947.12</v>
      </c>
      <c r="I27" s="639"/>
      <c r="J27" s="387">
        <v>4</v>
      </c>
      <c r="K27" s="388">
        <f t="shared" si="9"/>
        <v>2780.0000000000023</v>
      </c>
      <c r="L27" s="389">
        <f t="shared" si="10"/>
        <v>695.00000000000057</v>
      </c>
      <c r="M27" s="390">
        <v>0.28611111111111115</v>
      </c>
      <c r="N27" s="390">
        <v>0.32569444444444445</v>
      </c>
      <c r="O27" s="380">
        <v>19</v>
      </c>
      <c r="P27" s="641">
        <f t="shared" ref="P27:P30" si="11">(N27-M27)*24*60</f>
        <v>56.999999999999957</v>
      </c>
      <c r="Q27" s="392"/>
      <c r="R27" s="392"/>
    </row>
    <row r="28" spans="1:18">
      <c r="A28" s="859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2516</v>
      </c>
      <c r="H28" s="385">
        <f t="shared" si="8"/>
        <v>45013.527272727275</v>
      </c>
      <c r="I28" s="639"/>
      <c r="J28" s="387">
        <v>3</v>
      </c>
      <c r="K28" s="388">
        <f t="shared" si="9"/>
        <v>3145.0000000000064</v>
      </c>
      <c r="L28" s="389">
        <f t="shared" si="10"/>
        <v>1048.3333333333355</v>
      </c>
      <c r="M28" s="390">
        <v>0.33958333333333335</v>
      </c>
      <c r="N28" s="390">
        <v>0.37291666666666662</v>
      </c>
      <c r="O28" s="380">
        <v>20</v>
      </c>
      <c r="P28" s="641">
        <f t="shared" si="11"/>
        <v>47.999999999999908</v>
      </c>
      <c r="Q28" s="392"/>
      <c r="R28" s="392"/>
    </row>
    <row r="29" spans="1:18">
      <c r="A29" s="859"/>
      <c r="B29" s="381" t="s">
        <v>314</v>
      </c>
      <c r="C29" s="637"/>
      <c r="D29" s="382" t="s">
        <v>269</v>
      </c>
      <c r="E29" s="411"/>
      <c r="F29" s="384">
        <v>18.77</v>
      </c>
      <c r="G29" s="637">
        <v>1258</v>
      </c>
      <c r="H29" s="385">
        <f t="shared" si="8"/>
        <v>23612.66</v>
      </c>
      <c r="I29" s="639"/>
      <c r="J29" s="387">
        <v>4</v>
      </c>
      <c r="K29" s="388">
        <f t="shared" si="9"/>
        <v>2795.555555555557</v>
      </c>
      <c r="L29" s="389">
        <f t="shared" si="10"/>
        <v>698.88888888888926</v>
      </c>
      <c r="M29" s="390">
        <v>0.38750000000000001</v>
      </c>
      <c r="N29" s="390">
        <v>0.40625</v>
      </c>
      <c r="O29" s="380">
        <v>21</v>
      </c>
      <c r="P29" s="641">
        <f t="shared" si="11"/>
        <v>26.999999999999986</v>
      </c>
      <c r="Q29" s="392"/>
      <c r="R29" s="392"/>
    </row>
    <row r="30" spans="1:18">
      <c r="A30" s="859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727</v>
      </c>
      <c r="H30" s="385">
        <f t="shared" si="8"/>
        <v>18124.11</v>
      </c>
      <c r="I30" s="639"/>
      <c r="J30" s="387">
        <v>3</v>
      </c>
      <c r="K30" s="388">
        <f t="shared" si="9"/>
        <v>2726.25000000001</v>
      </c>
      <c r="L30" s="389">
        <f t="shared" si="10"/>
        <v>908.7500000000033</v>
      </c>
      <c r="M30" s="390">
        <v>0.4201388888888889</v>
      </c>
      <c r="N30" s="390">
        <v>0.43124999999999997</v>
      </c>
      <c r="O30" s="380">
        <v>20</v>
      </c>
      <c r="P30" s="641">
        <f t="shared" si="11"/>
        <v>15.999999999999943</v>
      </c>
      <c r="Q30" s="392"/>
      <c r="R30" s="392"/>
    </row>
    <row r="31" spans="1:18" ht="15.75" customHeight="1">
      <c r="A31" s="859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859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859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2832.4673895262949</v>
      </c>
      <c r="L38" s="404">
        <f>AVERAGE(L25:L37)</f>
        <v>827.96130599835408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4765</v>
      </c>
      <c r="H39" s="385">
        <f t="shared" ref="H39:H47" si="12">F39*G39</f>
        <v>79384.899999999994</v>
      </c>
      <c r="I39" s="639"/>
      <c r="J39" s="387">
        <v>4</v>
      </c>
      <c r="K39" s="388">
        <f t="shared" ref="K39" si="13">G39/P39*60</f>
        <v>2722.8571428571431</v>
      </c>
      <c r="L39" s="389">
        <f t="shared" ref="L39" si="14">K39/J39</f>
        <v>680.71428571428578</v>
      </c>
      <c r="M39" s="390">
        <v>0.18055555555555555</v>
      </c>
      <c r="N39" s="390">
        <v>0.25347222222222221</v>
      </c>
      <c r="O39" s="380">
        <v>20</v>
      </c>
      <c r="P39" s="641">
        <f t="shared" ref="P39" si="15">(N39-M39)*24*60</f>
        <v>104.99999999999999</v>
      </c>
      <c r="Q39" s="392"/>
      <c r="R39" s="392"/>
    </row>
    <row r="40" spans="1:18">
      <c r="A40" s="849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849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849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849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849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850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850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850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1001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2777.662266191719</v>
      </c>
      <c r="L51" s="404">
        <f>AVERAGE(L38:L50)</f>
        <v>754.33779585631987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910</v>
      </c>
      <c r="H52" s="385">
        <f>F52*G52</f>
        <v>22777.3</v>
      </c>
      <c r="I52" s="639"/>
      <c r="J52" s="387">
        <v>4</v>
      </c>
      <c r="K52" s="388">
        <f>G52/P52*60</f>
        <v>3033.3333333333376</v>
      </c>
      <c r="L52" s="389">
        <f>K52/J52</f>
        <v>758.33333333333439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854"/>
      <c r="B53" s="381" t="s">
        <v>240</v>
      </c>
      <c r="C53" s="638"/>
      <c r="D53" s="410" t="s">
        <v>276</v>
      </c>
      <c r="E53" s="426"/>
      <c r="F53" s="384">
        <v>24.82</v>
      </c>
      <c r="G53" s="393">
        <v>1162</v>
      </c>
      <c r="H53" s="385">
        <f t="shared" ref="H53:H116" si="16">F53*G53</f>
        <v>28840.84</v>
      </c>
      <c r="I53" s="639"/>
      <c r="J53" s="387">
        <v>4</v>
      </c>
      <c r="K53" s="388">
        <f t="shared" ref="K53:K57" si="17">G53/P53*60</f>
        <v>3169.0909090909026</v>
      </c>
      <c r="L53" s="389">
        <f t="shared" ref="L53:L57" si="18">K53/J53</f>
        <v>792.27272727272566</v>
      </c>
      <c r="M53" s="390">
        <v>0.20208333333333331</v>
      </c>
      <c r="N53" s="390">
        <v>0.21736111111111112</v>
      </c>
      <c r="O53" s="388">
        <v>18</v>
      </c>
      <c r="P53" s="641">
        <f t="shared" ref="P53:P57" si="19">(N53-M53)*24*60</f>
        <v>22.000000000000043</v>
      </c>
      <c r="Q53" s="392"/>
      <c r="R53" s="392"/>
    </row>
    <row r="54" spans="1:18" ht="15.6" customHeight="1">
      <c r="A54" s="854"/>
      <c r="B54" s="381" t="s">
        <v>240</v>
      </c>
      <c r="C54" s="638"/>
      <c r="D54" s="410" t="s">
        <v>277</v>
      </c>
      <c r="E54" s="383"/>
      <c r="F54" s="384">
        <v>30</v>
      </c>
      <c r="G54" s="393">
        <v>1540</v>
      </c>
      <c r="H54" s="385">
        <f t="shared" si="16"/>
        <v>46200</v>
      </c>
      <c r="I54" s="639"/>
      <c r="J54" s="387">
        <v>4</v>
      </c>
      <c r="K54" s="388">
        <f t="shared" si="17"/>
        <v>3186.2068965517219</v>
      </c>
      <c r="L54" s="389">
        <f t="shared" si="18"/>
        <v>796.55172413793048</v>
      </c>
      <c r="M54" s="390">
        <v>0.2298611111111111</v>
      </c>
      <c r="N54" s="390">
        <v>0.25</v>
      </c>
      <c r="O54" s="388">
        <v>18</v>
      </c>
      <c r="P54" s="641">
        <f t="shared" si="19"/>
        <v>29.000000000000018</v>
      </c>
      <c r="Q54" s="392"/>
      <c r="R54" s="392"/>
    </row>
    <row r="55" spans="1:18" ht="15.6" customHeight="1">
      <c r="A55" s="854"/>
      <c r="B55" s="381" t="s">
        <v>240</v>
      </c>
      <c r="C55" s="638"/>
      <c r="D55" s="412" t="s">
        <v>1069</v>
      </c>
      <c r="E55" s="411"/>
      <c r="F55" s="384">
        <v>30</v>
      </c>
      <c r="G55" s="393">
        <v>960</v>
      </c>
      <c r="H55" s="385">
        <f t="shared" si="16"/>
        <v>28800</v>
      </c>
      <c r="I55" s="639"/>
      <c r="J55" s="387">
        <v>4</v>
      </c>
      <c r="K55" s="388">
        <f t="shared" si="17"/>
        <v>3199.9999999999977</v>
      </c>
      <c r="L55" s="389">
        <f t="shared" si="18"/>
        <v>799.99999999999943</v>
      </c>
      <c r="M55" s="390">
        <v>0.26527777777777778</v>
      </c>
      <c r="N55" s="390">
        <v>0.27777777777777779</v>
      </c>
      <c r="O55" s="388">
        <v>22</v>
      </c>
      <c r="P55" s="641">
        <f t="shared" si="19"/>
        <v>18.000000000000014</v>
      </c>
      <c r="Q55" s="392"/>
      <c r="R55" s="392"/>
    </row>
    <row r="56" spans="1:18" ht="15.6" customHeight="1">
      <c r="A56" s="854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1759</v>
      </c>
      <c r="H56" s="385">
        <f t="shared" si="16"/>
        <v>48337.32</v>
      </c>
      <c r="I56" s="639"/>
      <c r="J56" s="387">
        <v>4</v>
      </c>
      <c r="K56" s="388">
        <f t="shared" si="17"/>
        <v>3198.1818181818217</v>
      </c>
      <c r="L56" s="389">
        <f t="shared" si="18"/>
        <v>799.54545454545541</v>
      </c>
      <c r="M56" s="390">
        <v>0.29305555555555557</v>
      </c>
      <c r="N56" s="390">
        <v>0.31597222222222221</v>
      </c>
      <c r="O56" s="388">
        <v>22</v>
      </c>
      <c r="P56" s="641">
        <f t="shared" si="19"/>
        <v>32.999999999999964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2612</v>
      </c>
      <c r="H57" s="385">
        <f t="shared" si="16"/>
        <v>62165.599999999999</v>
      </c>
      <c r="I57" s="639"/>
      <c r="J57" s="387">
        <v>4</v>
      </c>
      <c r="K57" s="388">
        <f t="shared" si="17"/>
        <v>3198.3673469387763</v>
      </c>
      <c r="L57" s="389">
        <f t="shared" si="18"/>
        <v>799.59183673469408</v>
      </c>
      <c r="M57" s="390">
        <v>0.33055555555555555</v>
      </c>
      <c r="N57" s="390">
        <v>0.36458333333333331</v>
      </c>
      <c r="O57" s="388">
        <v>21</v>
      </c>
      <c r="P57" s="641">
        <f t="shared" si="19"/>
        <v>48.999999999999986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854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854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854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854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855"/>
      <c r="B64" s="381">
        <v>0</v>
      </c>
      <c r="C64" s="240" t="s">
        <v>1072</v>
      </c>
      <c r="D64" s="852" t="s">
        <v>1001</v>
      </c>
      <c r="E64" s="852"/>
      <c r="F64" s="399"/>
      <c r="G64" s="404"/>
      <c r="H64" s="422"/>
      <c r="I64" s="423"/>
      <c r="J64" s="403">
        <f>AVERAGE(J52:J63)</f>
        <v>4</v>
      </c>
      <c r="K64" s="403">
        <f>AVERAGE(K52:K63)</f>
        <v>3164.1967173494263</v>
      </c>
      <c r="L64" s="404">
        <f>AVERAGE(L52:L63)</f>
        <v>791.04917933735658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1103</v>
      </c>
      <c r="H65" s="385">
        <f>F65*G65</f>
        <v>20052.54</v>
      </c>
      <c r="I65" s="639"/>
      <c r="J65" s="387">
        <v>3</v>
      </c>
      <c r="K65" s="388">
        <f t="shared" ref="K65:K71" si="20">G65/P65*60</f>
        <v>3151.4285714285766</v>
      </c>
      <c r="L65" s="389">
        <f t="shared" ref="L65:L71" si="21">K65/J65</f>
        <v>1050.4761904761922</v>
      </c>
      <c r="M65" s="390">
        <v>0.17361111111111113</v>
      </c>
      <c r="N65" s="390">
        <v>0.18819444444444444</v>
      </c>
      <c r="O65" s="388">
        <v>10</v>
      </c>
      <c r="P65" s="641">
        <f>(N65-M65)*24*60</f>
        <v>20.999999999999964</v>
      </c>
      <c r="Q65" s="392"/>
      <c r="R65" s="392"/>
    </row>
    <row r="66" spans="1:18" ht="15.6" customHeight="1">
      <c r="A66" s="857"/>
      <c r="B66" s="381" t="s">
        <v>240</v>
      </c>
      <c r="C66" s="638"/>
      <c r="D66" s="432" t="s">
        <v>284</v>
      </c>
      <c r="E66" s="426"/>
      <c r="F66" s="384">
        <v>14.03</v>
      </c>
      <c r="G66" s="393">
        <v>4423</v>
      </c>
      <c r="H66" s="385">
        <f t="shared" ref="H66:H74" si="22">F66*G66</f>
        <v>62054.689999999995</v>
      </c>
      <c r="I66" s="639"/>
      <c r="J66" s="387">
        <v>3</v>
      </c>
      <c r="K66" s="388">
        <f t="shared" si="20"/>
        <v>3197.3493975903589</v>
      </c>
      <c r="L66" s="389">
        <f t="shared" si="21"/>
        <v>1065.7831325301197</v>
      </c>
      <c r="M66" s="390">
        <v>0.20347222222222219</v>
      </c>
      <c r="N66" s="390">
        <v>0.26111111111111113</v>
      </c>
      <c r="O66" s="388">
        <v>22</v>
      </c>
      <c r="P66" s="641">
        <f t="shared" ref="P66:P71" si="23">(N66-M66)*24*60</f>
        <v>83.000000000000071</v>
      </c>
      <c r="Q66" s="392"/>
      <c r="R66" s="392"/>
    </row>
    <row r="67" spans="1:18" ht="15.6" customHeight="1">
      <c r="A67" s="857"/>
      <c r="B67" s="381" t="s">
        <v>240</v>
      </c>
      <c r="C67" s="638"/>
      <c r="D67" s="409" t="s">
        <v>285</v>
      </c>
      <c r="E67" s="411"/>
      <c r="F67" s="384">
        <v>18.18</v>
      </c>
      <c r="G67" s="393">
        <v>1971</v>
      </c>
      <c r="H67" s="385">
        <f t="shared" si="22"/>
        <v>35832.78</v>
      </c>
      <c r="I67" s="639"/>
      <c r="J67" s="387">
        <v>3</v>
      </c>
      <c r="K67" s="388">
        <f t="shared" si="20"/>
        <v>3196.216216216214</v>
      </c>
      <c r="L67" s="389">
        <f t="shared" si="21"/>
        <v>1065.4054054054047</v>
      </c>
      <c r="M67" s="390">
        <v>0.27638888888888885</v>
      </c>
      <c r="N67" s="390">
        <v>0.30208333333333331</v>
      </c>
      <c r="O67" s="388">
        <v>22</v>
      </c>
      <c r="P67" s="641">
        <f t="shared" si="23"/>
        <v>37.000000000000028</v>
      </c>
      <c r="Q67" s="392"/>
      <c r="R67" s="392"/>
    </row>
    <row r="68" spans="1:18" ht="15.6" customHeight="1">
      <c r="A68" s="857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1481</v>
      </c>
      <c r="H68" s="385">
        <f t="shared" si="22"/>
        <v>25280.670000000002</v>
      </c>
      <c r="I68" s="639"/>
      <c r="J68" s="387">
        <v>3</v>
      </c>
      <c r="K68" s="388">
        <f t="shared" si="20"/>
        <v>3173.5714285714221</v>
      </c>
      <c r="L68" s="389">
        <f t="shared" si="21"/>
        <v>1057.8571428571406</v>
      </c>
      <c r="M68" s="390">
        <v>0.31458333333333333</v>
      </c>
      <c r="N68" s="390">
        <v>0.33402777777777781</v>
      </c>
      <c r="O68" s="388">
        <v>18</v>
      </c>
      <c r="P68" s="641">
        <f t="shared" si="23"/>
        <v>28.00000000000006</v>
      </c>
      <c r="Q68" s="392"/>
      <c r="R68" s="392"/>
    </row>
    <row r="69" spans="1:18" ht="15.6" customHeight="1">
      <c r="A69" s="857"/>
      <c r="B69" s="381" t="s">
        <v>240</v>
      </c>
      <c r="C69" s="638"/>
      <c r="D69" s="412" t="s">
        <v>1075</v>
      </c>
      <c r="E69" s="411"/>
      <c r="F69" s="384">
        <v>20.72</v>
      </c>
      <c r="G69" s="393">
        <v>803</v>
      </c>
      <c r="H69" s="385">
        <f t="shared" si="22"/>
        <v>16638.16</v>
      </c>
      <c r="I69" s="639"/>
      <c r="J69" s="387">
        <v>3</v>
      </c>
      <c r="K69" s="388">
        <f t="shared" si="20"/>
        <v>3011.2499999999964</v>
      </c>
      <c r="L69" s="389">
        <f t="shared" si="21"/>
        <v>1003.7499999999987</v>
      </c>
      <c r="M69" s="390">
        <v>0.34791666666666665</v>
      </c>
      <c r="N69" s="390">
        <v>0.35902777777777778</v>
      </c>
      <c r="O69" s="388">
        <v>20</v>
      </c>
      <c r="P69" s="641">
        <f t="shared" si="23"/>
        <v>16.000000000000021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6865</v>
      </c>
      <c r="H70" s="385">
        <f t="shared" si="22"/>
        <v>98071.428571428551</v>
      </c>
      <c r="I70" s="639"/>
      <c r="J70" s="387">
        <v>3</v>
      </c>
      <c r="K70" s="388">
        <f t="shared" si="20"/>
        <v>3193.0232558139528</v>
      </c>
      <c r="L70" s="389">
        <f t="shared" si="21"/>
        <v>1064.3410852713175</v>
      </c>
      <c r="M70" s="390">
        <v>0.37361111111111112</v>
      </c>
      <c r="N70" s="390">
        <v>0.46319444444444446</v>
      </c>
      <c r="O70" s="388">
        <v>21</v>
      </c>
      <c r="P70" s="641">
        <f t="shared" si="23"/>
        <v>129.00000000000003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1076</v>
      </c>
      <c r="E71" s="411"/>
      <c r="F71" s="384">
        <v>24.76</v>
      </c>
      <c r="G71" s="428">
        <v>3289</v>
      </c>
      <c r="H71" s="385">
        <f t="shared" si="22"/>
        <v>81435.64</v>
      </c>
      <c r="I71" s="639"/>
      <c r="J71" s="387">
        <v>4</v>
      </c>
      <c r="K71" s="388">
        <f t="shared" si="20"/>
        <v>3182.9032258064508</v>
      </c>
      <c r="L71" s="389">
        <f t="shared" si="21"/>
        <v>795.7258064516127</v>
      </c>
      <c r="M71" s="390">
        <v>0.4777777777777778</v>
      </c>
      <c r="N71" s="390">
        <v>0.52083333333333337</v>
      </c>
      <c r="O71" s="388">
        <v>21</v>
      </c>
      <c r="P71" s="641">
        <f t="shared" si="23"/>
        <v>62.000000000000021</v>
      </c>
      <c r="Q71" s="392"/>
      <c r="R71" s="392"/>
    </row>
    <row r="72" spans="1:18" ht="15.6" customHeight="1">
      <c r="A72" s="857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857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857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858"/>
      <c r="B75" s="381">
        <v>0</v>
      </c>
      <c r="C75" s="240" t="s">
        <v>1077</v>
      </c>
      <c r="D75" s="852" t="s">
        <v>1001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3157.9631564895676</v>
      </c>
      <c r="L75" s="404">
        <f>AVERAGE(L65:L74)</f>
        <v>1014.7626804273981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1001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2813</v>
      </c>
      <c r="H82" s="439">
        <f t="shared" ref="H82:H90" si="24">F82*G82</f>
        <v>62786.16</v>
      </c>
      <c r="I82" s="639"/>
      <c r="J82" s="387">
        <v>4</v>
      </c>
      <c r="K82" s="388">
        <f>G82/P82*60</f>
        <v>3068.7272727272657</v>
      </c>
      <c r="L82" s="389">
        <f t="shared" ref="L82:L83" si="25">K82/J82</f>
        <v>767.18181818181642</v>
      </c>
      <c r="M82" s="390">
        <v>0.72430555555555554</v>
      </c>
      <c r="N82" s="390">
        <v>0.76250000000000007</v>
      </c>
      <c r="O82" s="388">
        <v>23</v>
      </c>
      <c r="P82" s="641">
        <f>(N82-M82)*24*60</f>
        <v>55.000000000000128</v>
      </c>
      <c r="Q82" s="392"/>
      <c r="R82" s="392"/>
    </row>
    <row r="83" spans="1:18">
      <c r="A83" s="843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1604</v>
      </c>
      <c r="H83" s="439">
        <f t="shared" si="24"/>
        <v>39362.159999999996</v>
      </c>
      <c r="I83" s="639"/>
      <c r="J83" s="387">
        <v>3</v>
      </c>
      <c r="K83" s="388">
        <f t="shared" ref="K83" si="26">G83/P83*60</f>
        <v>2406.0000000000086</v>
      </c>
      <c r="L83" s="389">
        <f t="shared" si="25"/>
        <v>802.00000000000284</v>
      </c>
      <c r="M83" s="390">
        <v>0.77777777777777779</v>
      </c>
      <c r="N83" s="390">
        <v>0.80555555555555547</v>
      </c>
      <c r="O83" s="388">
        <v>22</v>
      </c>
      <c r="P83" s="641">
        <f t="shared" ref="P83" si="27">(N83-M83)*24*60</f>
        <v>39.999999999999858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1061</v>
      </c>
      <c r="D91" s="844" t="s">
        <v>1001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2737.3636363636369</v>
      </c>
      <c r="L91" s="404">
        <f>AVERAGE(L82:L90)</f>
        <v>784.59090909090969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8711</v>
      </c>
      <c r="H92" s="385">
        <f t="shared" ref="H92:H99" si="28">F92*G92</f>
        <v>145125.26</v>
      </c>
      <c r="I92" s="639"/>
      <c r="J92" s="387">
        <v>4</v>
      </c>
      <c r="K92" s="388">
        <f>G92/P92*60</f>
        <v>2825.1891891891896</v>
      </c>
      <c r="L92" s="389">
        <f t="shared" ref="L92:L93" si="29">K92/J92</f>
        <v>706.2972972972974</v>
      </c>
      <c r="M92" s="390">
        <v>0.72361111111111109</v>
      </c>
      <c r="N92" s="390">
        <v>0.8520833333333333</v>
      </c>
      <c r="O92" s="380">
        <v>22</v>
      </c>
      <c r="P92" s="641">
        <f>(N92-M92)*24*60</f>
        <v>184.99999999999997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5787</v>
      </c>
      <c r="H93" s="385">
        <f t="shared" si="28"/>
        <v>103534.6909090909</v>
      </c>
      <c r="I93" s="639"/>
      <c r="J93" s="387">
        <v>3</v>
      </c>
      <c r="K93" s="388">
        <f t="shared" ref="K93" si="30">G93/P93*60</f>
        <v>2893.4999999999986</v>
      </c>
      <c r="L93" s="389">
        <f t="shared" si="29"/>
        <v>964.49999999999955</v>
      </c>
      <c r="M93" s="390">
        <v>0.86805555555555547</v>
      </c>
      <c r="N93" s="390">
        <v>0.95138888888888884</v>
      </c>
      <c r="O93" s="380">
        <v>23</v>
      </c>
      <c r="P93" s="641">
        <f>(N93-M93)*24*60</f>
        <v>120.00000000000006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847"/>
      <c r="B100" s="381">
        <v>0</v>
      </c>
      <c r="C100" s="240" t="s">
        <v>1082</v>
      </c>
      <c r="D100" s="840" t="s">
        <v>1001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2859.3445945945941</v>
      </c>
      <c r="L100" s="404">
        <f>AVERAGE(L92:L99)</f>
        <v>835.39864864864853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2621</v>
      </c>
      <c r="H101" s="385">
        <f t="shared" ref="H101:H110" si="31">F101*G101</f>
        <v>78630</v>
      </c>
      <c r="I101" s="639"/>
      <c r="J101" s="387">
        <v>3</v>
      </c>
      <c r="K101" s="388">
        <f>G101/P101*60</f>
        <v>3145.2000000000007</v>
      </c>
      <c r="L101" s="389">
        <f t="shared" ref="L101:L105" si="32">K101/J101</f>
        <v>1048.4000000000003</v>
      </c>
      <c r="M101" s="390">
        <v>0.72430555555555554</v>
      </c>
      <c r="N101" s="390">
        <v>0.75902777777777775</v>
      </c>
      <c r="O101" s="380">
        <v>23</v>
      </c>
      <c r="P101" s="388">
        <f t="shared" ref="P101:P103" si="33">(N101-M101)*24*60</f>
        <v>49.999999999999986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2372</v>
      </c>
      <c r="H102" s="385">
        <f t="shared" si="31"/>
        <v>58873.04</v>
      </c>
      <c r="I102" s="639"/>
      <c r="J102" s="387">
        <v>4</v>
      </c>
      <c r="K102" s="388">
        <f t="shared" ref="K102:K105" si="34">G102/P102*60</f>
        <v>3093.9130434782719</v>
      </c>
      <c r="L102" s="389">
        <f t="shared" si="32"/>
        <v>773.47826086956798</v>
      </c>
      <c r="M102" s="390">
        <v>0.77638888888888891</v>
      </c>
      <c r="N102" s="390">
        <v>0.80833333333333324</v>
      </c>
      <c r="O102" s="380">
        <v>25</v>
      </c>
      <c r="P102" s="388">
        <f t="shared" si="33"/>
        <v>45.999999999999837</v>
      </c>
      <c r="Q102" s="392"/>
      <c r="R102" s="392"/>
    </row>
    <row r="103" spans="1:18">
      <c r="A103" s="832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2390</v>
      </c>
      <c r="H103" s="385">
        <f t="shared" si="31"/>
        <v>56882</v>
      </c>
      <c r="I103" s="639"/>
      <c r="J103" s="387">
        <v>4</v>
      </c>
      <c r="K103" s="388">
        <f t="shared" si="34"/>
        <v>3051.0638297872238</v>
      </c>
      <c r="L103" s="389">
        <f t="shared" si="32"/>
        <v>762.76595744680594</v>
      </c>
      <c r="M103" s="390">
        <v>0.82361111111111107</v>
      </c>
      <c r="N103" s="390">
        <v>0.85625000000000007</v>
      </c>
      <c r="O103" s="380">
        <v>22</v>
      </c>
      <c r="P103" s="388">
        <f t="shared" si="33"/>
        <v>47.000000000000156</v>
      </c>
      <c r="Q103" s="392"/>
      <c r="R103" s="392"/>
    </row>
    <row r="104" spans="1:18">
      <c r="A104" s="832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3077</v>
      </c>
      <c r="H104" s="385">
        <f t="shared" si="31"/>
        <v>76186.52</v>
      </c>
      <c r="I104" s="639"/>
      <c r="J104" s="387">
        <v>4</v>
      </c>
      <c r="K104" s="388">
        <f t="shared" si="34"/>
        <v>3356.7272727272652</v>
      </c>
      <c r="L104" s="389">
        <f t="shared" si="32"/>
        <v>839.18181818181631</v>
      </c>
      <c r="M104" s="390">
        <v>0.86805555555555547</v>
      </c>
      <c r="N104" s="390">
        <v>0.90625</v>
      </c>
      <c r="O104" s="380">
        <v>18</v>
      </c>
      <c r="P104" s="388">
        <f>(N104-M104)*24*60</f>
        <v>55.000000000000128</v>
      </c>
      <c r="Q104" s="392"/>
      <c r="R104" s="392"/>
    </row>
    <row r="105" spans="1:18">
      <c r="A105" s="832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8955</v>
      </c>
      <c r="H105" s="385">
        <f t="shared" si="31"/>
        <v>125638.65</v>
      </c>
      <c r="I105" s="639"/>
      <c r="J105" s="387">
        <v>3</v>
      </c>
      <c r="K105" s="388">
        <f t="shared" si="34"/>
        <v>3070.2857143878368</v>
      </c>
      <c r="L105" s="389">
        <f t="shared" si="32"/>
        <v>1023.4285714626122</v>
      </c>
      <c r="M105" s="390">
        <v>46281.920138888891</v>
      </c>
      <c r="N105" s="390">
        <v>46282.041666666664</v>
      </c>
      <c r="O105" s="380">
        <v>20</v>
      </c>
      <c r="P105" s="388">
        <f>(N105-M105)*24*60</f>
        <v>174.99999999417923</v>
      </c>
      <c r="Q105" s="389"/>
      <c r="R105" s="392"/>
    </row>
    <row r="106" spans="1:18">
      <c r="A106" s="832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1072</v>
      </c>
      <c r="D111" s="833" t="s">
        <v>1001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3143.4379720761199</v>
      </c>
      <c r="L111" s="404">
        <f>AVERAGE(L101:L110)</f>
        <v>889.45092159216051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4302</v>
      </c>
      <c r="H112" s="439">
        <f t="shared" si="16"/>
        <v>122908.14</v>
      </c>
      <c r="I112" s="639"/>
      <c r="J112" s="387">
        <v>3</v>
      </c>
      <c r="K112" s="388">
        <f t="shared" ref="K112:K117" si="35">G112/P112*60</f>
        <v>3036.7058823529405</v>
      </c>
      <c r="L112" s="389">
        <f t="shared" ref="L112:L117" si="36">K112/J112</f>
        <v>1012.2352941176468</v>
      </c>
      <c r="M112" s="390">
        <v>0.72152777777777777</v>
      </c>
      <c r="N112" s="390">
        <v>0.78055555555555556</v>
      </c>
      <c r="O112" s="380">
        <v>19</v>
      </c>
      <c r="P112" s="641">
        <f t="shared" ref="P112:P116" si="37">(N112-M112)*24*60</f>
        <v>85.000000000000014</v>
      </c>
      <c r="Q112" s="380"/>
      <c r="R112" s="380"/>
    </row>
    <row r="113" spans="1:18">
      <c r="A113" s="835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1503</v>
      </c>
      <c r="H113" s="439">
        <f t="shared" si="16"/>
        <v>37620.090000000004</v>
      </c>
      <c r="I113" s="639"/>
      <c r="J113" s="387">
        <v>4</v>
      </c>
      <c r="K113" s="388">
        <f t="shared" si="35"/>
        <v>3006.0000000000109</v>
      </c>
      <c r="L113" s="389">
        <f t="shared" si="36"/>
        <v>751.50000000000273</v>
      </c>
      <c r="M113" s="390">
        <v>0.79652777777777783</v>
      </c>
      <c r="N113" s="390">
        <v>0.81736111111111109</v>
      </c>
      <c r="O113" s="380">
        <v>23</v>
      </c>
      <c r="P113" s="641">
        <f t="shared" si="37"/>
        <v>29.999999999999893</v>
      </c>
      <c r="Q113" s="392"/>
      <c r="R113" s="392"/>
    </row>
    <row r="114" spans="1:18">
      <c r="A114" s="835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1708</v>
      </c>
      <c r="H114" s="439">
        <f t="shared" si="16"/>
        <v>28523.599999999999</v>
      </c>
      <c r="I114" s="639"/>
      <c r="J114" s="387">
        <v>3</v>
      </c>
      <c r="K114" s="388">
        <f t="shared" si="35"/>
        <v>3202.5000000000114</v>
      </c>
      <c r="L114" s="389">
        <f t="shared" si="36"/>
        <v>1067.5000000000039</v>
      </c>
      <c r="M114" s="390">
        <v>0.83263888888888893</v>
      </c>
      <c r="N114" s="390">
        <v>0.85486111111111107</v>
      </c>
      <c r="O114" s="380">
        <v>22</v>
      </c>
      <c r="P114" s="641">
        <f t="shared" si="37"/>
        <v>31.999999999999886</v>
      </c>
      <c r="Q114" s="392"/>
      <c r="R114" s="392"/>
    </row>
    <row r="115" spans="1:18">
      <c r="A115" s="835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1776</v>
      </c>
      <c r="H115" s="439">
        <f t="shared" si="16"/>
        <v>32287.68</v>
      </c>
      <c r="I115" s="639"/>
      <c r="J115" s="387">
        <v>3</v>
      </c>
      <c r="K115" s="388">
        <f t="shared" si="35"/>
        <v>3229.0909090909049</v>
      </c>
      <c r="L115" s="389">
        <f t="shared" si="36"/>
        <v>1076.3636363636349</v>
      </c>
      <c r="M115" s="390">
        <v>0.86736111111111114</v>
      </c>
      <c r="N115" s="390">
        <v>0.89027777777777783</v>
      </c>
      <c r="O115" s="380">
        <v>18</v>
      </c>
      <c r="P115" s="641">
        <f t="shared" si="37"/>
        <v>33.000000000000043</v>
      </c>
      <c r="Q115" s="392"/>
      <c r="R115" s="392"/>
    </row>
    <row r="116" spans="1:18">
      <c r="A116" s="835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1646</v>
      </c>
      <c r="H116" s="439">
        <f t="shared" si="16"/>
        <v>29924.28</v>
      </c>
      <c r="I116" s="639"/>
      <c r="J116" s="387">
        <v>3</v>
      </c>
      <c r="K116" s="388">
        <f t="shared" si="35"/>
        <v>3185.8064516129148</v>
      </c>
      <c r="L116" s="389">
        <f t="shared" si="36"/>
        <v>1061.9354838709717</v>
      </c>
      <c r="M116" s="390">
        <v>0.90347222222222223</v>
      </c>
      <c r="N116" s="441">
        <v>0.92499999999999993</v>
      </c>
      <c r="O116" s="380">
        <v>19</v>
      </c>
      <c r="P116" s="641">
        <f t="shared" si="37"/>
        <v>30.99999999999989</v>
      </c>
      <c r="Q116" s="392"/>
      <c r="R116" s="392"/>
    </row>
    <row r="117" spans="1:18">
      <c r="A117" s="835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12528</v>
      </c>
      <c r="H117" s="439">
        <f t="shared" ref="H117:H123" si="38">F117*G117</f>
        <v>178971.42857142855</v>
      </c>
      <c r="I117" s="639"/>
      <c r="J117" s="387">
        <v>3</v>
      </c>
      <c r="K117" s="388">
        <f t="shared" si="35"/>
        <v>3006.7199999019922</v>
      </c>
      <c r="L117" s="389">
        <f t="shared" si="36"/>
        <v>1002.2399999673307</v>
      </c>
      <c r="M117" s="390">
        <v>46281.940972222219</v>
      </c>
      <c r="N117" s="390">
        <v>46282.114583333336</v>
      </c>
      <c r="O117" s="380">
        <v>23</v>
      </c>
      <c r="P117" s="388">
        <f>(N117-M117)*24*60</f>
        <v>250.00000000814907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835"/>
      <c r="B124" s="398">
        <v>0</v>
      </c>
      <c r="C124" s="240" t="s">
        <v>1077</v>
      </c>
      <c r="D124" s="836" t="s">
        <v>1001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3111.1372071597957</v>
      </c>
      <c r="L124" s="404">
        <f>AVERAGE(L112:L123)</f>
        <v>995.29573571993171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27" sqref="O127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179988.00000000003</v>
      </c>
      <c r="F1" s="644" t="s">
        <v>3</v>
      </c>
      <c r="G1" s="71">
        <f>SUM(H5:H173)</f>
        <v>7085803.1577763492</v>
      </c>
      <c r="H1" s="658" t="s">
        <v>79</v>
      </c>
      <c r="I1" s="73">
        <f>M17+M30+M43+M56+M69+M82+M95+M108+M121+M134+M147+M160+M173</f>
        <v>192.28849206349204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970</v>
      </c>
      <c r="Q1" s="956"/>
      <c r="R1" s="956"/>
      <c r="S1" s="956"/>
      <c r="T1" s="956" t="s">
        <v>971</v>
      </c>
      <c r="U1" s="956"/>
      <c r="V1" s="956"/>
      <c r="W1" s="956"/>
      <c r="X1" s="956"/>
      <c r="Y1" s="956"/>
      <c r="Z1" s="74" t="s">
        <v>972</v>
      </c>
      <c r="AA1" s="74" t="s">
        <v>973</v>
      </c>
      <c r="AB1" s="963" t="s">
        <v>974</v>
      </c>
      <c r="AC1" s="964"/>
      <c r="AD1" s="74" t="s">
        <v>972</v>
      </c>
      <c r="AE1" s="74" t="s">
        <v>975</v>
      </c>
      <c r="AF1" s="956" t="s">
        <v>976</v>
      </c>
      <c r="AG1" s="957"/>
      <c r="AH1" s="957"/>
    </row>
    <row r="2" spans="1:34" ht="26.25" customHeight="1">
      <c r="A2" s="958" t="s">
        <v>1032</v>
      </c>
      <c r="B2" s="958"/>
      <c r="C2" s="659"/>
      <c r="D2" s="659" t="s">
        <v>978</v>
      </c>
      <c r="E2" s="78">
        <f>AVERAGE(O17,O30,O43,O56,O69,O82,O95,O108,O121,O134,O147,O160,O173)</f>
        <v>122.33752700698622</v>
      </c>
      <c r="F2" s="79" t="s">
        <v>91</v>
      </c>
      <c r="G2" s="80">
        <f>G1/E1</f>
        <v>39.368197645267173</v>
      </c>
      <c r="H2" s="658" t="s">
        <v>92</v>
      </c>
      <c r="I2" s="658">
        <f>COUNT(I5:I173)</f>
        <v>12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957"/>
      <c r="AG2" s="957"/>
      <c r="AH2" s="957"/>
    </row>
    <row r="3" spans="1:34" ht="30.6" customHeight="1">
      <c r="A3" s="897" t="s">
        <v>979</v>
      </c>
      <c r="B3" s="897" t="s">
        <v>94</v>
      </c>
      <c r="C3" s="954"/>
      <c r="D3" s="897" t="s">
        <v>980</v>
      </c>
      <c r="E3" s="897"/>
      <c r="F3" s="954" t="s">
        <v>96</v>
      </c>
      <c r="G3" s="946" t="s">
        <v>97</v>
      </c>
      <c r="H3" s="954" t="s">
        <v>98</v>
      </c>
      <c r="I3" s="948" t="s">
        <v>981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982</v>
      </c>
      <c r="O3" s="926" t="s">
        <v>978</v>
      </c>
      <c r="P3" s="952" t="s">
        <v>983</v>
      </c>
      <c r="Q3" s="926" t="s">
        <v>978</v>
      </c>
      <c r="R3" s="953" t="s">
        <v>984</v>
      </c>
      <c r="S3" s="927" t="s">
        <v>985</v>
      </c>
      <c r="T3" s="946" t="s">
        <v>106</v>
      </c>
      <c r="U3" s="946"/>
      <c r="V3" s="947" t="s">
        <v>107</v>
      </c>
      <c r="W3" s="948" t="s">
        <v>1033</v>
      </c>
      <c r="X3" s="946" t="s">
        <v>1034</v>
      </c>
      <c r="Y3" s="946"/>
      <c r="Z3" s="949" t="s">
        <v>1035</v>
      </c>
      <c r="AA3" s="950"/>
      <c r="AB3" s="959" t="s">
        <v>1036</v>
      </c>
      <c r="AC3" s="960"/>
      <c r="AD3" s="961" t="s">
        <v>1037</v>
      </c>
      <c r="AE3" s="962"/>
      <c r="AF3" s="951" t="s">
        <v>982</v>
      </c>
      <c r="AG3" s="953" t="s">
        <v>984</v>
      </c>
      <c r="AH3" s="927" t="s">
        <v>985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653" t="s">
        <v>113</v>
      </c>
      <c r="U4" s="653" t="s">
        <v>114</v>
      </c>
      <c r="V4" s="946"/>
      <c r="W4" s="948"/>
      <c r="X4" s="644" t="s">
        <v>1038</v>
      </c>
      <c r="Y4" s="644" t="s">
        <v>36</v>
      </c>
      <c r="Z4" s="653" t="s">
        <v>1039</v>
      </c>
      <c r="AA4" s="653" t="s">
        <v>1040</v>
      </c>
      <c r="AB4" s="960"/>
      <c r="AC4" s="960"/>
      <c r="AD4" s="653" t="s">
        <v>1041</v>
      </c>
      <c r="AE4" s="85" t="s">
        <v>1042</v>
      </c>
      <c r="AF4" s="951"/>
      <c r="AG4" s="953"/>
      <c r="AH4" s="927"/>
    </row>
    <row r="5" spans="1:34" ht="18.75" customHeight="1">
      <c r="A5" s="943" t="s">
        <v>1043</v>
      </c>
      <c r="B5" s="86" t="s">
        <v>238</v>
      </c>
      <c r="C5" s="87"/>
      <c r="D5" s="88" t="s">
        <v>122</v>
      </c>
      <c r="E5" s="89"/>
      <c r="F5" s="90">
        <v>36.92</v>
      </c>
      <c r="G5" s="91">
        <v>1000.9999999999999</v>
      </c>
      <c r="H5" s="92">
        <f t="shared" ref="H5:H16" si="0">F5*G5</f>
        <v>36956.92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1539.9999999999991</v>
      </c>
      <c r="O5" s="95">
        <f t="shared" ref="O5:O13" si="2">N5/M5</f>
        <v>128.33333333333326</v>
      </c>
      <c r="P5" s="97">
        <f t="shared" ref="P5:P13" si="3">M5-J5</f>
        <v>0</v>
      </c>
      <c r="Q5" s="98">
        <f t="shared" ref="Q5:Q13" si="4">O5-L5</f>
        <v>-38.3333333333334</v>
      </c>
      <c r="R5" s="646">
        <f t="shared" ref="R5:R13" si="5">O5/L5</f>
        <v>0.76999999999999957</v>
      </c>
      <c r="S5" s="912">
        <f>R17</f>
        <v>0.87926489551996501</v>
      </c>
      <c r="T5" s="101">
        <v>0.25</v>
      </c>
      <c r="U5" s="101">
        <v>0.27708333333333335</v>
      </c>
      <c r="V5" s="644">
        <v>5</v>
      </c>
      <c r="W5" s="654">
        <f>(U5-T5)*24*60</f>
        <v>39.000000000000021</v>
      </c>
      <c r="X5" s="644"/>
      <c r="Y5" s="644"/>
      <c r="Z5" s="102"/>
      <c r="AA5" s="102"/>
      <c r="AB5" s="897"/>
      <c r="AC5" s="897"/>
      <c r="AD5" s="103"/>
      <c r="AE5" s="103"/>
      <c r="AF5" s="97">
        <f t="shared" ref="AF5:AF70" si="6">N5-K5</f>
        <v>-460.00000000000091</v>
      </c>
      <c r="AG5" s="646">
        <f t="shared" ref="AG5:AG70" si="7">N5/K5</f>
        <v>0.76999999999999957</v>
      </c>
      <c r="AH5" s="912">
        <f>AG17</f>
        <v>0.88521556486688013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4633.2999999999993</v>
      </c>
      <c r="H6" s="92">
        <f t="shared" si="0"/>
        <v>175277.73899999997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2241.9193548387084</v>
      </c>
      <c r="O6" s="95">
        <f t="shared" si="2"/>
        <v>112.09596774193543</v>
      </c>
      <c r="P6" s="97">
        <f t="shared" si="3"/>
        <v>0</v>
      </c>
      <c r="Q6" s="98">
        <f t="shared" si="4"/>
        <v>-7.904032258064575</v>
      </c>
      <c r="R6" s="646">
        <f t="shared" si="5"/>
        <v>0.93413306451612854</v>
      </c>
      <c r="S6" s="912"/>
      <c r="T6" s="101">
        <v>0.28055555555555556</v>
      </c>
      <c r="U6" s="101">
        <v>0.3666666666666667</v>
      </c>
      <c r="V6" s="644">
        <v>5</v>
      </c>
      <c r="W6" s="654">
        <f t="shared" ref="W6:W17" si="8">(U6-T6)*24*60</f>
        <v>124.00000000000004</v>
      </c>
      <c r="X6" s="104"/>
      <c r="Y6" s="104"/>
      <c r="Z6" s="105"/>
      <c r="AA6" s="105"/>
      <c r="AB6" s="897"/>
      <c r="AC6" s="897"/>
      <c r="AD6" s="642">
        <v>1</v>
      </c>
      <c r="AE6" s="642"/>
      <c r="AF6" s="97">
        <f t="shared" si="6"/>
        <v>-158.08064516129161</v>
      </c>
      <c r="AG6" s="646">
        <f t="shared" si="7"/>
        <v>0.93413306451612854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2708</v>
      </c>
      <c r="H7" s="92">
        <f t="shared" si="0"/>
        <v>97190.12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2321.1428571428573</v>
      </c>
      <c r="O7" s="95">
        <f t="shared" si="2"/>
        <v>128.95238095238096</v>
      </c>
      <c r="P7" s="97">
        <f t="shared" si="3"/>
        <v>0</v>
      </c>
      <c r="Q7" s="98">
        <f t="shared" si="4"/>
        <v>-13.88095238095238</v>
      </c>
      <c r="R7" s="646">
        <f t="shared" si="5"/>
        <v>0.90281713618936488</v>
      </c>
      <c r="S7" s="912"/>
      <c r="T7" s="101">
        <v>0.38194444444444448</v>
      </c>
      <c r="U7" s="101">
        <v>0.43055555555555558</v>
      </c>
      <c r="V7" s="644">
        <v>22</v>
      </c>
      <c r="W7" s="654">
        <f t="shared" si="8"/>
        <v>69.999999999999986</v>
      </c>
      <c r="X7" s="104">
        <v>0.37083333333333335</v>
      </c>
      <c r="Y7" s="104">
        <v>0.38055555555555554</v>
      </c>
      <c r="Z7" s="105"/>
      <c r="AA7" s="105"/>
      <c r="AB7" s="897"/>
      <c r="AC7" s="897"/>
      <c r="AD7" s="642"/>
      <c r="AE7" s="642"/>
      <c r="AF7" s="97">
        <f t="shared" si="6"/>
        <v>-249.85714285714266</v>
      </c>
      <c r="AG7" s="646">
        <f t="shared" si="7"/>
        <v>0.90281713618936499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1031</v>
      </c>
      <c r="H8" s="92">
        <f t="shared" si="0"/>
        <v>37868.629999999997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2291.1111111111122</v>
      </c>
      <c r="O8" s="95">
        <f t="shared" si="2"/>
        <v>127.28395061728401</v>
      </c>
      <c r="P8" s="97">
        <f t="shared" si="3"/>
        <v>0</v>
      </c>
      <c r="Q8" s="98">
        <f t="shared" si="4"/>
        <v>-15.549382716049337</v>
      </c>
      <c r="R8" s="646">
        <f t="shared" si="5"/>
        <v>0.89113617701715753</v>
      </c>
      <c r="S8" s="912"/>
      <c r="T8" s="101">
        <v>0.43472222222222223</v>
      </c>
      <c r="U8" s="101">
        <v>0.45347222222222222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897"/>
      <c r="AC8" s="897"/>
      <c r="AD8" s="642"/>
      <c r="AE8" s="642"/>
      <c r="AF8" s="97">
        <f t="shared" si="6"/>
        <v>-279.88888888888778</v>
      </c>
      <c r="AG8" s="646">
        <f t="shared" si="7"/>
        <v>0.89113617701715764</v>
      </c>
      <c r="AH8" s="912"/>
    </row>
    <row r="9" spans="1:34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1274</v>
      </c>
      <c r="H9" s="92">
        <f t="shared" si="0"/>
        <v>36767.64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2316.3636363636388</v>
      </c>
      <c r="O9" s="95">
        <f t="shared" si="2"/>
        <v>136.25668449197875</v>
      </c>
      <c r="P9" s="97">
        <f t="shared" si="3"/>
        <v>0</v>
      </c>
      <c r="Q9" s="98">
        <f t="shared" si="4"/>
        <v>-14.978609625668327</v>
      </c>
      <c r="R9" s="646">
        <f t="shared" si="5"/>
        <v>0.90095824051483409</v>
      </c>
      <c r="S9" s="912"/>
      <c r="T9" s="101">
        <v>0.45763888888888887</v>
      </c>
      <c r="U9" s="101">
        <v>0.48055555555555551</v>
      </c>
      <c r="V9" s="644">
        <v>6</v>
      </c>
      <c r="W9" s="654">
        <f t="shared" si="8"/>
        <v>32.999999999999964</v>
      </c>
      <c r="X9" s="104"/>
      <c r="Y9" s="104"/>
      <c r="Z9" s="105"/>
      <c r="AA9" s="105"/>
      <c r="AB9" s="897"/>
      <c r="AC9" s="897"/>
      <c r="AD9" s="642"/>
      <c r="AE9" s="642"/>
      <c r="AF9" s="97">
        <f t="shared" si="6"/>
        <v>-254.63636363636124</v>
      </c>
      <c r="AG9" s="646">
        <f t="shared" si="7"/>
        <v>0.9009582405148342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1903</v>
      </c>
      <c r="H10" s="92">
        <f t="shared" si="0"/>
        <v>59202.33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2330.2040816326535</v>
      </c>
      <c r="O10" s="95">
        <f t="shared" si="2"/>
        <v>129.45578231292518</v>
      </c>
      <c r="P10" s="97">
        <f t="shared" si="3"/>
        <v>0</v>
      </c>
      <c r="Q10" s="98">
        <f t="shared" si="4"/>
        <v>-24.377551020408163</v>
      </c>
      <c r="R10" s="646">
        <f t="shared" si="5"/>
        <v>0.84153271276007691</v>
      </c>
      <c r="S10" s="913"/>
      <c r="T10" s="101">
        <v>0.52083333333333326</v>
      </c>
      <c r="U10" s="101">
        <v>0.55486111111111103</v>
      </c>
      <c r="V10" s="644">
        <v>5</v>
      </c>
      <c r="W10" s="654">
        <f t="shared" si="8"/>
        <v>48.999999999999986</v>
      </c>
      <c r="X10" s="104"/>
      <c r="Y10" s="104"/>
      <c r="Z10" s="105"/>
      <c r="AA10" s="105"/>
      <c r="AB10" s="897"/>
      <c r="AC10" s="897"/>
      <c r="AD10" s="642"/>
      <c r="AE10" s="642"/>
      <c r="AF10" s="97">
        <f>N10-K10</f>
        <v>-438.79591836734653</v>
      </c>
      <c r="AG10" s="646">
        <f>N10/K10</f>
        <v>0.84153271276007713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2505</v>
      </c>
      <c r="H11" s="92">
        <f t="shared" si="0"/>
        <v>96392.4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2463.9344262295108</v>
      </c>
      <c r="O11" s="95">
        <f t="shared" si="2"/>
        <v>129.68075927523742</v>
      </c>
      <c r="P11" s="97">
        <f t="shared" si="3"/>
        <v>0</v>
      </c>
      <c r="Q11" s="98">
        <f t="shared" si="4"/>
        <v>-16.05608283002573</v>
      </c>
      <c r="R11" s="646">
        <f t="shared" si="5"/>
        <v>0.88982825071488303</v>
      </c>
      <c r="S11" s="913"/>
      <c r="T11" s="101">
        <v>0.55972222222222212</v>
      </c>
      <c r="U11" s="101">
        <v>0.60208333333333319</v>
      </c>
      <c r="V11" s="644">
        <v>7</v>
      </c>
      <c r="W11" s="654">
        <f t="shared" si="8"/>
        <v>60.999999999999943</v>
      </c>
      <c r="X11" s="104"/>
      <c r="Y11" s="104"/>
      <c r="Z11" s="105"/>
      <c r="AA11" s="105"/>
      <c r="AB11" s="897"/>
      <c r="AC11" s="897"/>
      <c r="AD11" s="642"/>
      <c r="AE11" s="642"/>
      <c r="AF11" s="97">
        <f>N11-K11</f>
        <v>-305.06557377048921</v>
      </c>
      <c r="AG11" s="646">
        <f>N11/K11</f>
        <v>0.88982825071488292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3195</v>
      </c>
      <c r="H12" s="92">
        <f t="shared" si="0"/>
        <v>120770.99999999999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2489.6103896103882</v>
      </c>
      <c r="O12" s="95">
        <f t="shared" si="2"/>
        <v>124.4805194805194</v>
      </c>
      <c r="P12" s="97">
        <f t="shared" si="3"/>
        <v>0</v>
      </c>
      <c r="Q12" s="98">
        <f t="shared" si="4"/>
        <v>-13.969480519480584</v>
      </c>
      <c r="R12" s="646">
        <f t="shared" si="5"/>
        <v>0.89910089910089863</v>
      </c>
      <c r="S12" s="913"/>
      <c r="T12" s="101">
        <v>0.61805555555555536</v>
      </c>
      <c r="U12" s="101">
        <v>0.67152777777777761</v>
      </c>
      <c r="V12" s="644">
        <v>23</v>
      </c>
      <c r="W12" s="654">
        <f t="shared" si="8"/>
        <v>77.000000000000043</v>
      </c>
      <c r="X12" s="104">
        <v>0.6069444444444444</v>
      </c>
      <c r="Y12" s="104">
        <v>0.6166666666666667</v>
      </c>
      <c r="Z12" s="105"/>
      <c r="AA12" s="105"/>
      <c r="AB12" s="897"/>
      <c r="AC12" s="897"/>
      <c r="AD12" s="642"/>
      <c r="AE12" s="642"/>
      <c r="AF12" s="97">
        <f t="shared" si="6"/>
        <v>-279.38961038961179</v>
      </c>
      <c r="AG12" s="646">
        <f t="shared" si="7"/>
        <v>0.89910089910089863</v>
      </c>
      <c r="AH12" s="913"/>
    </row>
    <row r="13" spans="1:34" ht="19.2" customHeight="1">
      <c r="A13" s="945"/>
      <c r="B13" s="86" t="s">
        <v>237</v>
      </c>
      <c r="C13" s="111"/>
      <c r="D13" s="110" t="s">
        <v>121</v>
      </c>
      <c r="E13" s="112"/>
      <c r="F13" s="90">
        <v>37.83</v>
      </c>
      <c r="G13" s="113">
        <v>1985.6999999999998</v>
      </c>
      <c r="H13" s="92">
        <f t="shared" si="0"/>
        <v>75119.030999999988</v>
      </c>
      <c r="I13" s="656"/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2206.3333333333344</v>
      </c>
      <c r="O13" s="95">
        <f t="shared" si="2"/>
        <v>110.31666666666672</v>
      </c>
      <c r="P13" s="97">
        <f t="shared" si="3"/>
        <v>0</v>
      </c>
      <c r="Q13" s="98">
        <f t="shared" si="4"/>
        <v>-9.6833333333332803</v>
      </c>
      <c r="R13" s="646">
        <f t="shared" si="5"/>
        <v>0.91930555555555604</v>
      </c>
      <c r="S13" s="913"/>
      <c r="T13" s="101">
        <v>0.67569444444444426</v>
      </c>
      <c r="U13" s="101">
        <v>0.71319444444444424</v>
      </c>
      <c r="V13" s="656">
        <v>6</v>
      </c>
      <c r="W13" s="654">
        <f t="shared" si="8"/>
        <v>53.999999999999972</v>
      </c>
      <c r="X13" s="116"/>
      <c r="Y13" s="116"/>
      <c r="Z13" s="105"/>
      <c r="AA13" s="105"/>
      <c r="AB13" s="897"/>
      <c r="AC13" s="897"/>
      <c r="AD13" s="642"/>
      <c r="AE13" s="642"/>
      <c r="AF13" s="97">
        <f t="shared" si="6"/>
        <v>-193.66666666666561</v>
      </c>
      <c r="AG13" s="646">
        <f t="shared" si="7"/>
        <v>0.91930555555555604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913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897"/>
      <c r="AC14" s="897"/>
      <c r="AD14" s="642"/>
      <c r="AE14" s="642"/>
      <c r="AF14" s="97">
        <f t="shared" si="6"/>
        <v>0</v>
      </c>
      <c r="AG14" s="646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913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897"/>
      <c r="AC15" s="897"/>
      <c r="AD15" s="642"/>
      <c r="AE15" s="642"/>
      <c r="AF15" s="97">
        <f t="shared" si="6"/>
        <v>0</v>
      </c>
      <c r="AG15" s="646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913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897"/>
      <c r="AC16" s="897"/>
      <c r="AD16" s="642"/>
      <c r="AE16" s="642"/>
      <c r="AF16" s="97">
        <f t="shared" si="6"/>
        <v>0</v>
      </c>
      <c r="AG16" s="646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1000</v>
      </c>
      <c r="D17" s="907" t="s">
        <v>1001</v>
      </c>
      <c r="E17" s="907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2244.5132433624672</v>
      </c>
      <c r="O17" s="125">
        <f t="shared" si="9"/>
        <v>125.20622720802901</v>
      </c>
      <c r="P17" s="127">
        <f t="shared" ref="P17:P25" si="10">M17-J17</f>
        <v>0</v>
      </c>
      <c r="Q17" s="128">
        <f t="shared" ref="Q17:Q25" si="11">O17-L17</f>
        <v>-17.192528668590668</v>
      </c>
      <c r="R17" s="129">
        <f>O17/L17</f>
        <v>0.87926489551996501</v>
      </c>
      <c r="S17" s="913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-291.04231219308849</v>
      </c>
      <c r="AG17" s="647">
        <f t="shared" si="7"/>
        <v>0.88521556486688013</v>
      </c>
      <c r="AH17" s="913"/>
    </row>
    <row r="18" spans="1:34" ht="19.2" customHeight="1">
      <c r="A18" s="895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1637.7</v>
      </c>
      <c r="H18" s="140">
        <f t="shared" ref="H18:H29" si="12">F18*G18</f>
        <v>46281.402000000002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1559.7142857142853</v>
      </c>
      <c r="O18" s="142">
        <f t="shared" ref="O18:O25" si="14">N18/M18</f>
        <v>129.97619047619045</v>
      </c>
      <c r="P18" s="105">
        <f t="shared" si="10"/>
        <v>0</v>
      </c>
      <c r="Q18" s="143">
        <f t="shared" si="11"/>
        <v>-36.690476190476204</v>
      </c>
      <c r="R18" s="643">
        <f t="shared" ref="R18:R25" si="15">O18/L18</f>
        <v>0.7798571428571428</v>
      </c>
      <c r="S18" s="896">
        <f>R30</f>
        <v>0.8741365112601982</v>
      </c>
      <c r="T18" s="101">
        <v>0.125</v>
      </c>
      <c r="U18" s="101">
        <v>0.16875000000000001</v>
      </c>
      <c r="V18" s="642">
        <v>5</v>
      </c>
      <c r="W18" s="146">
        <f>(U18-T18)*24*60</f>
        <v>63.000000000000014</v>
      </c>
      <c r="X18" s="142"/>
      <c r="Y18" s="142"/>
      <c r="Z18" s="105"/>
      <c r="AA18" s="105"/>
      <c r="AB18" s="897"/>
      <c r="AC18" s="897"/>
      <c r="AD18" s="642"/>
      <c r="AE18" s="642"/>
      <c r="AF18" s="147">
        <f t="shared" si="6"/>
        <v>-440.28571428571468</v>
      </c>
      <c r="AG18" s="148">
        <f t="shared" si="7"/>
        <v>0.77985714285714269</v>
      </c>
      <c r="AH18" s="938">
        <f>AG30</f>
        <v>0.88654677488694145</v>
      </c>
    </row>
    <row r="19" spans="1:34" ht="19.2" customHeight="1">
      <c r="A19" s="895"/>
      <c r="B19" s="651" t="s">
        <v>239</v>
      </c>
      <c r="C19" s="650"/>
      <c r="D19" s="137" t="s">
        <v>133</v>
      </c>
      <c r="E19" s="138"/>
      <c r="F19" s="90">
        <v>53.27</v>
      </c>
      <c r="G19" s="107">
        <v>1160</v>
      </c>
      <c r="H19" s="140">
        <f t="shared" si="12"/>
        <v>61793.200000000004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1450.0000000000005</v>
      </c>
      <c r="O19" s="153">
        <f t="shared" si="14"/>
        <v>85.294117647058854</v>
      </c>
      <c r="P19" s="105">
        <f t="shared" si="10"/>
        <v>0</v>
      </c>
      <c r="Q19" s="143">
        <f t="shared" si="11"/>
        <v>-6.7647058823529136</v>
      </c>
      <c r="R19" s="643">
        <f t="shared" si="15"/>
        <v>0.92651757188498429</v>
      </c>
      <c r="S19" s="896"/>
      <c r="T19" s="101">
        <v>0.17222222222222222</v>
      </c>
      <c r="U19" s="101">
        <v>0.20555555555555555</v>
      </c>
      <c r="V19" s="642">
        <v>5</v>
      </c>
      <c r="W19" s="146">
        <f>(U19-T19)*24*60</f>
        <v>47.999999999999986</v>
      </c>
      <c r="X19" s="154"/>
      <c r="Y19" s="154"/>
      <c r="Z19" s="105"/>
      <c r="AA19" s="105"/>
      <c r="AB19" s="897"/>
      <c r="AC19" s="897"/>
      <c r="AD19" s="642"/>
      <c r="AE19" s="642"/>
      <c r="AF19" s="97">
        <f t="shared" si="6"/>
        <v>-114.99999999999955</v>
      </c>
      <c r="AG19" s="646">
        <f t="shared" si="7"/>
        <v>0.92651757188498429</v>
      </c>
      <c r="AH19" s="939"/>
    </row>
    <row r="20" spans="1:34" ht="19.2" customHeight="1">
      <c r="A20" s="895"/>
      <c r="B20" s="651" t="s">
        <v>239</v>
      </c>
      <c r="C20" s="108"/>
      <c r="D20" s="88" t="s">
        <v>134</v>
      </c>
      <c r="E20" s="138"/>
      <c r="F20" s="90">
        <v>49.91</v>
      </c>
      <c r="G20" s="107">
        <v>1532</v>
      </c>
      <c r="H20" s="140">
        <f t="shared" si="12"/>
        <v>76462.12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1459.0476190476197</v>
      </c>
      <c r="O20" s="153">
        <f t="shared" si="14"/>
        <v>85.826330532212921</v>
      </c>
      <c r="P20" s="105">
        <f t="shared" si="10"/>
        <v>0</v>
      </c>
      <c r="Q20" s="143">
        <f t="shared" si="11"/>
        <v>-6.2324929971988468</v>
      </c>
      <c r="R20" s="643">
        <f t="shared" si="15"/>
        <v>0.93229879811349492</v>
      </c>
      <c r="S20" s="896"/>
      <c r="T20" s="101">
        <v>0.21041666666666667</v>
      </c>
      <c r="U20" s="101">
        <v>0.25416666666666665</v>
      </c>
      <c r="V20" s="642">
        <v>7</v>
      </c>
      <c r="W20" s="146">
        <f t="shared" ref="W20:W29" si="16">(U20-T20)*24*60</f>
        <v>62.999999999999979</v>
      </c>
      <c r="X20" s="154"/>
      <c r="Y20" s="154"/>
      <c r="Z20" s="105"/>
      <c r="AA20" s="105"/>
      <c r="AB20" s="897"/>
      <c r="AC20" s="897"/>
      <c r="AD20" s="642"/>
      <c r="AE20" s="642"/>
      <c r="AF20" s="147">
        <f t="shared" si="6"/>
        <v>-105.95238095238028</v>
      </c>
      <c r="AG20" s="148">
        <f t="shared" si="7"/>
        <v>0.93229879811349503</v>
      </c>
      <c r="AH20" s="939"/>
    </row>
    <row r="21" spans="1:34" ht="19.2" customHeight="1">
      <c r="A21" s="895"/>
      <c r="B21" s="651" t="s">
        <v>239</v>
      </c>
      <c r="C21" s="155"/>
      <c r="D21" s="156" t="s">
        <v>136</v>
      </c>
      <c r="E21" s="89"/>
      <c r="F21" s="90">
        <v>44.3</v>
      </c>
      <c r="G21" s="91">
        <v>1261</v>
      </c>
      <c r="H21" s="140">
        <f t="shared" si="12"/>
        <v>55862.299999999996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1455.0000000000009</v>
      </c>
      <c r="O21" s="153">
        <f t="shared" si="14"/>
        <v>80.833333333333385</v>
      </c>
      <c r="P21" s="105">
        <f t="shared" si="10"/>
        <v>0</v>
      </c>
      <c r="Q21" s="143">
        <f t="shared" si="11"/>
        <v>-6.1111111111110574</v>
      </c>
      <c r="R21" s="643">
        <f t="shared" si="15"/>
        <v>0.9297124600638984</v>
      </c>
      <c r="S21" s="896"/>
      <c r="T21" s="101">
        <v>0.26944444444444443</v>
      </c>
      <c r="U21" s="101">
        <v>0.30555555555555552</v>
      </c>
      <c r="V21" s="642">
        <v>22</v>
      </c>
      <c r="W21" s="146">
        <f t="shared" si="16"/>
        <v>51.999999999999972</v>
      </c>
      <c r="X21" s="154">
        <v>0.25833333333333336</v>
      </c>
      <c r="Y21" s="154">
        <v>0.26805555555555555</v>
      </c>
      <c r="Z21" s="105"/>
      <c r="AA21" s="105"/>
      <c r="AB21" s="897"/>
      <c r="AC21" s="897"/>
      <c r="AD21" s="642"/>
      <c r="AE21" s="642">
        <v>1</v>
      </c>
      <c r="AF21" s="97">
        <f t="shared" si="6"/>
        <v>-109.99999999999909</v>
      </c>
      <c r="AG21" s="646">
        <f t="shared" si="7"/>
        <v>0.92971246006389829</v>
      </c>
      <c r="AH21" s="940"/>
    </row>
    <row r="22" spans="1:34" ht="19.2" customHeight="1">
      <c r="A22" s="895"/>
      <c r="B22" s="651" t="s">
        <v>239</v>
      </c>
      <c r="C22" s="155"/>
      <c r="D22" s="88" t="s">
        <v>135</v>
      </c>
      <c r="E22" s="89"/>
      <c r="F22" s="90">
        <v>38.39</v>
      </c>
      <c r="G22" s="91">
        <v>2034.4</v>
      </c>
      <c r="H22" s="140">
        <f t="shared" si="12"/>
        <v>78100.616000000009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1470.6506024096382</v>
      </c>
      <c r="O22" s="153">
        <f t="shared" si="14"/>
        <v>86.508858965272836</v>
      </c>
      <c r="P22" s="105">
        <f t="shared" si="10"/>
        <v>0</v>
      </c>
      <c r="Q22" s="143">
        <f t="shared" si="11"/>
        <v>-5.5499645641389321</v>
      </c>
      <c r="R22" s="643">
        <f t="shared" si="15"/>
        <v>0.93971284499018415</v>
      </c>
      <c r="S22" s="896"/>
      <c r="T22" s="101">
        <v>0.31041666666666662</v>
      </c>
      <c r="U22" s="101">
        <v>0.36805555555555552</v>
      </c>
      <c r="V22" s="642">
        <v>7</v>
      </c>
      <c r="W22" s="146">
        <f t="shared" si="16"/>
        <v>83.000000000000028</v>
      </c>
      <c r="X22" s="154"/>
      <c r="Y22" s="154"/>
      <c r="Z22" s="105"/>
      <c r="AA22" s="105"/>
      <c r="AB22" s="897"/>
      <c r="AC22" s="897"/>
      <c r="AD22" s="642"/>
      <c r="AE22" s="642"/>
      <c r="AF22" s="147">
        <f t="shared" si="6"/>
        <v>-94.349397590361832</v>
      </c>
      <c r="AG22" s="148">
        <f t="shared" si="7"/>
        <v>0.93971284499018415</v>
      </c>
      <c r="AH22" s="940"/>
    </row>
    <row r="23" spans="1:34" ht="19.2" customHeight="1">
      <c r="A23" s="895"/>
      <c r="B23" s="651" t="s">
        <v>239</v>
      </c>
      <c r="C23" s="155"/>
      <c r="D23" s="88" t="s">
        <v>137</v>
      </c>
      <c r="E23" s="89"/>
      <c r="F23" s="90">
        <v>49.91</v>
      </c>
      <c r="G23" s="91">
        <v>3269</v>
      </c>
      <c r="H23" s="140">
        <f t="shared" si="12"/>
        <v>163155.78999999998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1474.7368421052631</v>
      </c>
      <c r="O23" s="153">
        <f t="shared" si="14"/>
        <v>86.749226006191947</v>
      </c>
      <c r="P23" s="105">
        <f t="shared" si="10"/>
        <v>0</v>
      </c>
      <c r="Q23" s="143">
        <f t="shared" si="11"/>
        <v>-5.3095975232198214</v>
      </c>
      <c r="R23" s="643">
        <f t="shared" si="15"/>
        <v>0.94232386077013608</v>
      </c>
      <c r="S23" s="896"/>
      <c r="T23" s="101">
        <v>0.37222222222222218</v>
      </c>
      <c r="U23" s="101">
        <v>0.46458333333333329</v>
      </c>
      <c r="V23" s="642">
        <v>6</v>
      </c>
      <c r="W23" s="146">
        <f t="shared" si="16"/>
        <v>133</v>
      </c>
      <c r="X23" s="154"/>
      <c r="Y23" s="154"/>
      <c r="Z23" s="105"/>
      <c r="AA23" s="105"/>
      <c r="AB23" s="897"/>
      <c r="AC23" s="897"/>
      <c r="AD23" s="642"/>
      <c r="AE23" s="642"/>
      <c r="AF23" s="97">
        <f t="shared" si="6"/>
        <v>-90.263157894736878</v>
      </c>
      <c r="AG23" s="646">
        <f t="shared" si="7"/>
        <v>0.94232386077013619</v>
      </c>
      <c r="AH23" s="940"/>
    </row>
    <row r="24" spans="1:34" ht="19.2" customHeight="1">
      <c r="A24" s="895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1836</v>
      </c>
      <c r="H24" s="140">
        <f t="shared" si="12"/>
        <v>67436.28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2203.2000000000007</v>
      </c>
      <c r="O24" s="153">
        <f t="shared" si="14"/>
        <v>122.40000000000003</v>
      </c>
      <c r="P24" s="105">
        <f t="shared" si="10"/>
        <v>0</v>
      </c>
      <c r="Q24" s="143">
        <f t="shared" si="11"/>
        <v>-10.933333333333309</v>
      </c>
      <c r="R24" s="643">
        <f t="shared" si="15"/>
        <v>0.91800000000000015</v>
      </c>
      <c r="S24" s="896"/>
      <c r="T24" s="101">
        <v>0.50416666666666665</v>
      </c>
      <c r="U24" s="101">
        <v>0.53888888888888886</v>
      </c>
      <c r="V24" s="642">
        <v>4</v>
      </c>
      <c r="W24" s="146">
        <f t="shared" si="16"/>
        <v>49.999999999999986</v>
      </c>
      <c r="X24" s="154"/>
      <c r="Y24" s="154"/>
      <c r="Z24" s="105"/>
      <c r="AA24" s="105"/>
      <c r="AB24" s="897"/>
      <c r="AC24" s="897"/>
      <c r="AD24" s="642"/>
      <c r="AE24" s="642"/>
      <c r="AF24" s="147">
        <f t="shared" si="6"/>
        <v>-196.79999999999927</v>
      </c>
      <c r="AG24" s="148">
        <f t="shared" si="7"/>
        <v>0.91800000000000026</v>
      </c>
      <c r="AH24" s="940"/>
    </row>
    <row r="25" spans="1:34" ht="19.2" customHeight="1">
      <c r="A25" s="895"/>
      <c r="B25" s="651" t="s">
        <v>238</v>
      </c>
      <c r="C25" s="136"/>
      <c r="D25" s="137" t="s">
        <v>1003</v>
      </c>
      <c r="E25" s="138"/>
      <c r="F25" s="90">
        <v>28.26</v>
      </c>
      <c r="G25" s="107">
        <v>3821.2999999999997</v>
      </c>
      <c r="H25" s="140">
        <f t="shared" si="12"/>
        <v>107989.93799999999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1538.7785234899334</v>
      </c>
      <c r="O25" s="153">
        <f t="shared" si="14"/>
        <v>128.23154362416111</v>
      </c>
      <c r="P25" s="105">
        <f t="shared" si="10"/>
        <v>0</v>
      </c>
      <c r="Q25" s="143">
        <f t="shared" si="11"/>
        <v>-38.435123042505552</v>
      </c>
      <c r="R25" s="643">
        <f t="shared" si="15"/>
        <v>0.76938926174496669</v>
      </c>
      <c r="S25" s="896"/>
      <c r="T25" s="101">
        <v>0.54305555555555551</v>
      </c>
      <c r="U25" s="101">
        <v>0.6465277777777777</v>
      </c>
      <c r="V25" s="642">
        <v>6</v>
      </c>
      <c r="W25" s="146">
        <f t="shared" si="16"/>
        <v>148.99999999999994</v>
      </c>
      <c r="X25" s="642"/>
      <c r="Y25" s="642"/>
      <c r="Z25" s="105"/>
      <c r="AA25" s="105"/>
      <c r="AB25" s="897"/>
      <c r="AC25" s="897"/>
      <c r="AD25" s="642"/>
      <c r="AE25" s="642"/>
      <c r="AF25" s="97">
        <f t="shared" si="6"/>
        <v>-461.22147651006662</v>
      </c>
      <c r="AG25" s="646">
        <f t="shared" si="7"/>
        <v>0.76938926174496669</v>
      </c>
      <c r="AH25" s="940"/>
    </row>
    <row r="26" spans="1:34" ht="19.2" customHeight="1">
      <c r="A26" s="895"/>
      <c r="B26" s="65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43"/>
      <c r="S26" s="896"/>
      <c r="T26" s="101"/>
      <c r="U26" s="101"/>
      <c r="V26" s="642"/>
      <c r="W26" s="146">
        <f t="shared" si="16"/>
        <v>0</v>
      </c>
      <c r="X26" s="642"/>
      <c r="Y26" s="642"/>
      <c r="Z26" s="105"/>
      <c r="AA26" s="105"/>
      <c r="AB26" s="897"/>
      <c r="AC26" s="897"/>
      <c r="AD26" s="642"/>
      <c r="AE26" s="642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43"/>
      <c r="S27" s="896"/>
      <c r="T27" s="101"/>
      <c r="U27" s="101"/>
      <c r="V27" s="642"/>
      <c r="W27" s="146">
        <f t="shared" si="16"/>
        <v>0</v>
      </c>
      <c r="X27" s="642"/>
      <c r="Y27" s="642"/>
      <c r="Z27" s="105"/>
      <c r="AA27" s="105"/>
      <c r="AB27" s="897"/>
      <c r="AC27" s="897"/>
      <c r="AD27" s="642"/>
      <c r="AE27" s="642"/>
      <c r="AF27" s="97">
        <f t="shared" si="6"/>
        <v>0</v>
      </c>
      <c r="AG27" s="646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896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897"/>
      <c r="AC28" s="897"/>
      <c r="AD28" s="642"/>
      <c r="AE28" s="642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896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897"/>
      <c r="AC29" s="897"/>
      <c r="AD29" s="642"/>
      <c r="AE29" s="642"/>
      <c r="AF29" s="97">
        <f t="shared" si="6"/>
        <v>0</v>
      </c>
      <c r="AG29" s="646"/>
      <c r="AH29" s="940"/>
    </row>
    <row r="30" spans="1:34" ht="19.2" customHeight="1">
      <c r="A30" s="895"/>
      <c r="B30" s="159">
        <v>0</v>
      </c>
      <c r="C30" s="160" t="s">
        <v>1004</v>
      </c>
      <c r="D30" s="942" t="s">
        <v>1001</v>
      </c>
      <c r="E30" s="942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1576.3909840958427</v>
      </c>
      <c r="O30" s="164">
        <f t="shared" si="17"/>
        <v>100.72745007305269</v>
      </c>
      <c r="P30" s="105">
        <f t="shared" ref="P30:P39" si="18">M30-J30</f>
        <v>0</v>
      </c>
      <c r="Q30" s="143">
        <f t="shared" ref="Q30:Q39" si="19">O30-L30</f>
        <v>-14.503350580542076</v>
      </c>
      <c r="R30" s="165">
        <f t="shared" ref="R30:R39" si="20">O30/L30</f>
        <v>0.8741365112601982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1</v>
      </c>
      <c r="AF30" s="168">
        <f t="shared" si="6"/>
        <v>-201.73401590415733</v>
      </c>
      <c r="AG30" s="169">
        <f t="shared" ref="AG30" si="21">N30/K30</f>
        <v>0.88654677488694145</v>
      </c>
      <c r="AH30" s="941"/>
    </row>
    <row r="31" spans="1:34" ht="19.2" customHeight="1">
      <c r="A31" s="932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381</v>
      </c>
      <c r="H31" s="174">
        <f t="shared" ref="H31:H41" si="22">F31*G31</f>
        <v>10477.5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1269.9999999999991</v>
      </c>
      <c r="O31" s="177">
        <f t="shared" ref="O31:O39" si="24">N31/M31</f>
        <v>105.83333333333326</v>
      </c>
      <c r="P31" s="178">
        <f t="shared" si="18"/>
        <v>0</v>
      </c>
      <c r="Q31" s="179">
        <f t="shared" si="19"/>
        <v>-60.8333333333334</v>
      </c>
      <c r="R31" s="645">
        <f t="shared" si="20"/>
        <v>0.63499999999999956</v>
      </c>
      <c r="S31" s="933">
        <f>R43</f>
        <v>0.81260086172304269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-730.00000000000091</v>
      </c>
      <c r="AG31" s="184">
        <f t="shared" si="7"/>
        <v>0.63499999999999956</v>
      </c>
      <c r="AH31" s="911">
        <f>AG43</f>
        <v>0.81926325486380014</v>
      </c>
    </row>
    <row r="32" spans="1:34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1371.6</v>
      </c>
      <c r="H32" s="140">
        <f t="shared" si="22"/>
        <v>36347.399999999994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1496.2909090909088</v>
      </c>
      <c r="O32" s="95">
        <f t="shared" si="24"/>
        <v>124.69090909090907</v>
      </c>
      <c r="P32" s="178">
        <f t="shared" si="18"/>
        <v>0</v>
      </c>
      <c r="Q32" s="98">
        <f t="shared" si="19"/>
        <v>-41.975757575757584</v>
      </c>
      <c r="R32" s="646">
        <f t="shared" si="20"/>
        <v>0.74814545454545445</v>
      </c>
      <c r="S32" s="896"/>
      <c r="T32" s="101">
        <v>0.14027777777777778</v>
      </c>
      <c r="U32" s="101">
        <v>0.17847222222222223</v>
      </c>
      <c r="V32" s="182">
        <v>4</v>
      </c>
      <c r="W32" s="146">
        <f t="shared" si="25"/>
        <v>55.000000000000007</v>
      </c>
      <c r="X32" s="188"/>
      <c r="Y32" s="188"/>
      <c r="Z32" s="189"/>
      <c r="AA32" s="189"/>
      <c r="AB32" s="897"/>
      <c r="AC32" s="897"/>
      <c r="AD32" s="642"/>
      <c r="AE32" s="642"/>
      <c r="AF32" s="97">
        <f t="shared" si="6"/>
        <v>-503.70909090909117</v>
      </c>
      <c r="AG32" s="646">
        <f t="shared" si="7"/>
        <v>0.74814545454545445</v>
      </c>
      <c r="AH32" s="912"/>
    </row>
    <row r="33" spans="1:34" ht="19.2" customHeight="1">
      <c r="A33" s="925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2225.2999999999997</v>
      </c>
      <c r="H33" s="140">
        <f t="shared" si="22"/>
        <v>76172.018999999986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2086.2187499999991</v>
      </c>
      <c r="O33" s="95">
        <f t="shared" si="24"/>
        <v>160.4783653846153</v>
      </c>
      <c r="P33" s="178">
        <f t="shared" si="18"/>
        <v>0</v>
      </c>
      <c r="Q33" s="98">
        <f t="shared" si="19"/>
        <v>-12.598557692307764</v>
      </c>
      <c r="R33" s="646">
        <f t="shared" si="20"/>
        <v>0.92720833333333286</v>
      </c>
      <c r="S33" s="896"/>
      <c r="T33" s="101">
        <v>0.18263888888888891</v>
      </c>
      <c r="U33" s="101">
        <v>0.22708333333333336</v>
      </c>
      <c r="V33" s="182">
        <v>6</v>
      </c>
      <c r="W33" s="146">
        <f t="shared" si="25"/>
        <v>64.000000000000014</v>
      </c>
      <c r="X33" s="188"/>
      <c r="Y33" s="188"/>
      <c r="Z33" s="189"/>
      <c r="AA33" s="189"/>
      <c r="AB33" s="897"/>
      <c r="AC33" s="897"/>
      <c r="AD33" s="642">
        <v>1</v>
      </c>
      <c r="AE33" s="642"/>
      <c r="AF33" s="97">
        <f t="shared" si="6"/>
        <v>-163.78125000000091</v>
      </c>
      <c r="AG33" s="190">
        <f t="shared" si="7"/>
        <v>0.92720833333333297</v>
      </c>
      <c r="AH33" s="912"/>
    </row>
    <row r="34" spans="1:34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3447.5</v>
      </c>
      <c r="H34" s="140">
        <f t="shared" si="22"/>
        <v>123523.92499999999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2068.5000000000005</v>
      </c>
      <c r="O34" s="95">
        <f t="shared" si="24"/>
        <v>188.04545454545459</v>
      </c>
      <c r="P34" s="178">
        <f t="shared" si="18"/>
        <v>0</v>
      </c>
      <c r="Q34" s="98">
        <f t="shared" si="19"/>
        <v>-16.499999999999943</v>
      </c>
      <c r="R34" s="646">
        <f t="shared" si="20"/>
        <v>0.91933333333333356</v>
      </c>
      <c r="S34" s="896"/>
      <c r="T34" s="101">
        <v>0.24236111111111114</v>
      </c>
      <c r="U34" s="101">
        <v>0.31180555555555556</v>
      </c>
      <c r="V34" s="193">
        <v>22</v>
      </c>
      <c r="W34" s="146">
        <f t="shared" si="25"/>
        <v>99.999999999999972</v>
      </c>
      <c r="X34" s="188">
        <v>0.23194444444444443</v>
      </c>
      <c r="Y34" s="188">
        <v>0.24166666666666667</v>
      </c>
      <c r="Z34" s="189"/>
      <c r="AA34" s="189"/>
      <c r="AB34" s="897"/>
      <c r="AC34" s="897"/>
      <c r="AD34" s="642"/>
      <c r="AE34" s="642">
        <v>1</v>
      </c>
      <c r="AF34" s="97">
        <f t="shared" si="6"/>
        <v>-181.49999999999955</v>
      </c>
      <c r="AG34" s="190">
        <f t="shared" si="7"/>
        <v>0.91933333333333356</v>
      </c>
      <c r="AH34" s="912"/>
    </row>
    <row r="35" spans="1:34" ht="19.2" customHeight="1">
      <c r="A35" s="925"/>
      <c r="B35" s="186" t="s">
        <v>238</v>
      </c>
      <c r="C35" s="87"/>
      <c r="D35" s="195" t="s">
        <v>145</v>
      </c>
      <c r="E35" s="89"/>
      <c r="F35" s="90">
        <v>43.14</v>
      </c>
      <c r="G35" s="193">
        <v>1807</v>
      </c>
      <c r="H35" s="140">
        <f t="shared" si="22"/>
        <v>77953.98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1322.1951219512191</v>
      </c>
      <c r="O35" s="95">
        <f t="shared" si="24"/>
        <v>77.776183644189359</v>
      </c>
      <c r="P35" s="178">
        <f t="shared" si="18"/>
        <v>0</v>
      </c>
      <c r="Q35" s="98">
        <f t="shared" si="19"/>
        <v>-10.459110473457699</v>
      </c>
      <c r="R35" s="646">
        <f t="shared" si="20"/>
        <v>0.88146341463414613</v>
      </c>
      <c r="S35" s="896"/>
      <c r="T35" s="101">
        <v>0.31736111111111109</v>
      </c>
      <c r="U35" s="101">
        <v>0.37430555555555556</v>
      </c>
      <c r="V35" s="173">
        <v>8</v>
      </c>
      <c r="W35" s="146">
        <f t="shared" si="25"/>
        <v>82.000000000000028</v>
      </c>
      <c r="X35" s="188"/>
      <c r="Y35" s="188"/>
      <c r="Z35" s="189"/>
      <c r="AA35" s="189"/>
      <c r="AB35" s="897"/>
      <c r="AC35" s="897"/>
      <c r="AD35" s="642"/>
      <c r="AE35" s="642"/>
      <c r="AF35" s="178">
        <f t="shared" si="6"/>
        <v>-177.80487804878089</v>
      </c>
      <c r="AG35" s="184">
        <f t="shared" si="7"/>
        <v>0.88146341463414613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3360.8</v>
      </c>
      <c r="H36" s="140">
        <f t="shared" si="22"/>
        <v>166426.81600000002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1400.3333333333328</v>
      </c>
      <c r="O36" s="95">
        <f t="shared" si="24"/>
        <v>77.796296296296262</v>
      </c>
      <c r="P36" s="178">
        <f t="shared" si="18"/>
        <v>0</v>
      </c>
      <c r="Q36" s="98">
        <f t="shared" si="19"/>
        <v>-9.1481481481481808</v>
      </c>
      <c r="R36" s="646">
        <f t="shared" si="20"/>
        <v>0.89478168264110713</v>
      </c>
      <c r="S36" s="896"/>
      <c r="T36" s="101">
        <v>0.39027777777777778</v>
      </c>
      <c r="U36" s="101">
        <v>0.49027777777777781</v>
      </c>
      <c r="V36" s="173">
        <v>23</v>
      </c>
      <c r="W36" s="146">
        <f t="shared" si="25"/>
        <v>144.00000000000006</v>
      </c>
      <c r="X36" s="188">
        <v>0.37847222222222227</v>
      </c>
      <c r="Y36" s="188">
        <v>0.3888888888888889</v>
      </c>
      <c r="Z36" s="189"/>
      <c r="AA36" s="189"/>
      <c r="AB36" s="897"/>
      <c r="AC36" s="897"/>
      <c r="AD36" s="642"/>
      <c r="AE36" s="642"/>
      <c r="AF36" s="97">
        <f t="shared" si="6"/>
        <v>-164.6666666666672</v>
      </c>
      <c r="AG36" s="646">
        <f t="shared" si="7"/>
        <v>0.89478168264110725</v>
      </c>
      <c r="AH36" s="913"/>
    </row>
    <row r="37" spans="1:34" ht="19.2" customHeight="1">
      <c r="A37" s="925"/>
      <c r="B37" s="186" t="s">
        <v>239</v>
      </c>
      <c r="C37" s="196"/>
      <c r="D37" s="195" t="s">
        <v>139</v>
      </c>
      <c r="E37" s="138"/>
      <c r="F37" s="90">
        <v>49.52</v>
      </c>
      <c r="G37" s="173">
        <v>840.2</v>
      </c>
      <c r="H37" s="140">
        <f t="shared" si="22"/>
        <v>41606.704000000005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1400.3333333333323</v>
      </c>
      <c r="O37" s="95">
        <f t="shared" si="24"/>
        <v>77.796296296296248</v>
      </c>
      <c r="P37" s="178">
        <f t="shared" si="18"/>
        <v>0</v>
      </c>
      <c r="Q37" s="98">
        <f t="shared" si="19"/>
        <v>-9.148148148148195</v>
      </c>
      <c r="R37" s="646">
        <f t="shared" si="20"/>
        <v>0.89478168264110702</v>
      </c>
      <c r="S37" s="896"/>
      <c r="T37" s="101">
        <v>0.52986111111111112</v>
      </c>
      <c r="U37" s="101">
        <v>0.55486111111111114</v>
      </c>
      <c r="V37" s="173">
        <v>4</v>
      </c>
      <c r="W37" s="146">
        <f t="shared" si="25"/>
        <v>36.000000000000028</v>
      </c>
      <c r="X37" s="188"/>
      <c r="Y37" s="188"/>
      <c r="Z37" s="189"/>
      <c r="AA37" s="189"/>
      <c r="AB37" s="897"/>
      <c r="AC37" s="897"/>
      <c r="AD37" s="642"/>
      <c r="AE37" s="642"/>
      <c r="AF37" s="97">
        <f t="shared" si="6"/>
        <v>-164.66666666666765</v>
      </c>
      <c r="AG37" s="190">
        <f t="shared" si="7"/>
        <v>0.89478168264110691</v>
      </c>
      <c r="AH37" s="913"/>
    </row>
    <row r="38" spans="1:34" ht="19.2" customHeight="1">
      <c r="A38" s="925"/>
      <c r="B38" s="186" t="s">
        <v>238</v>
      </c>
      <c r="C38" s="196"/>
      <c r="D38" s="88" t="s">
        <v>122</v>
      </c>
      <c r="E38" s="138"/>
      <c r="F38" s="90">
        <v>36.92</v>
      </c>
      <c r="G38" s="107">
        <v>1859</v>
      </c>
      <c r="H38" s="140">
        <f t="shared" si="22"/>
        <v>68634.28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1507.2972972972962</v>
      </c>
      <c r="O38" s="95">
        <f t="shared" si="24"/>
        <v>125.60810810810801</v>
      </c>
      <c r="P38" s="178">
        <f t="shared" si="18"/>
        <v>0</v>
      </c>
      <c r="Q38" s="98">
        <f t="shared" si="19"/>
        <v>-41.058558558558644</v>
      </c>
      <c r="R38" s="646">
        <f t="shared" si="20"/>
        <v>0.75364864864864811</v>
      </c>
      <c r="S38" s="896"/>
      <c r="T38" s="198">
        <v>0.55833333333333335</v>
      </c>
      <c r="U38" s="198">
        <v>0.60972222222222228</v>
      </c>
      <c r="V38" s="642">
        <v>5</v>
      </c>
      <c r="W38" s="146">
        <f t="shared" si="25"/>
        <v>74.000000000000057</v>
      </c>
      <c r="X38" s="188"/>
      <c r="Y38" s="188"/>
      <c r="Z38" s="189"/>
      <c r="AA38" s="189"/>
      <c r="AB38" s="897"/>
      <c r="AC38" s="897"/>
      <c r="AD38" s="642"/>
      <c r="AE38" s="642"/>
      <c r="AF38" s="97">
        <f t="shared" si="6"/>
        <v>-492.70270270270385</v>
      </c>
      <c r="AG38" s="190">
        <f t="shared" si="7"/>
        <v>0.75364864864864811</v>
      </c>
      <c r="AH38" s="913"/>
    </row>
    <row r="39" spans="1:34" ht="19.2" customHeight="1">
      <c r="A39" s="925"/>
      <c r="B39" s="186" t="s">
        <v>238</v>
      </c>
      <c r="C39" s="191"/>
      <c r="D39" s="88" t="s">
        <v>142</v>
      </c>
      <c r="E39" s="89"/>
      <c r="F39" s="90">
        <v>26.5</v>
      </c>
      <c r="G39" s="107">
        <v>914.40000000000009</v>
      </c>
      <c r="H39" s="140">
        <f t="shared" si="22"/>
        <v>24231.600000000002</v>
      </c>
      <c r="I39" s="642">
        <v>1</v>
      </c>
      <c r="J39" s="94">
        <v>12</v>
      </c>
      <c r="K39" s="91">
        <v>2000</v>
      </c>
      <c r="L39" s="95">
        <v>166.66666666666666</v>
      </c>
      <c r="M39" s="652">
        <v>12</v>
      </c>
      <c r="N39" s="91">
        <f t="shared" si="23"/>
        <v>1482.8108108108099</v>
      </c>
      <c r="O39" s="95">
        <f t="shared" si="24"/>
        <v>123.56756756756749</v>
      </c>
      <c r="P39" s="178">
        <f t="shared" si="18"/>
        <v>0</v>
      </c>
      <c r="Q39" s="98">
        <f t="shared" si="19"/>
        <v>-43.099099099099163</v>
      </c>
      <c r="R39" s="646">
        <f t="shared" si="20"/>
        <v>0.741405405405405</v>
      </c>
      <c r="S39" s="896"/>
      <c r="T39" s="101">
        <v>0.61319444444444449</v>
      </c>
      <c r="U39" s="101">
        <v>0.63888888888888895</v>
      </c>
      <c r="V39" s="642">
        <v>5</v>
      </c>
      <c r="W39" s="146">
        <f t="shared" si="25"/>
        <v>37.000000000000028</v>
      </c>
      <c r="X39" s="188"/>
      <c r="Y39" s="188"/>
      <c r="Z39" s="189"/>
      <c r="AA39" s="189"/>
      <c r="AB39" s="897"/>
      <c r="AC39" s="897"/>
      <c r="AD39" s="642"/>
      <c r="AE39" s="642"/>
      <c r="AF39" s="178">
        <f t="shared" si="6"/>
        <v>-517.18918918919007</v>
      </c>
      <c r="AG39" s="184">
        <f t="shared" si="7"/>
        <v>0.741405405405405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896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897"/>
      <c r="AC40" s="897"/>
      <c r="AD40" s="642"/>
      <c r="AE40" s="642"/>
      <c r="AF40" s="97">
        <f t="shared" si="6"/>
        <v>0</v>
      </c>
      <c r="AG40" s="646" t="e">
        <f t="shared" si="7"/>
        <v>#DIV/0!</v>
      </c>
      <c r="AH40" s="913"/>
    </row>
    <row r="41" spans="1:34" ht="19.2" customHeight="1">
      <c r="A41" s="925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896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897"/>
      <c r="AC41" s="897"/>
      <c r="AD41" s="642"/>
      <c r="AE41" s="642"/>
      <c r="AF41" s="97"/>
      <c r="AG41" s="200"/>
      <c r="AH41" s="913"/>
    </row>
    <row r="42" spans="1:34" ht="19.2" customHeight="1">
      <c r="A42" s="925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896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897"/>
      <c r="AC42" s="897"/>
      <c r="AD42" s="642"/>
      <c r="AE42" s="642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1006</v>
      </c>
      <c r="D43" s="893" t="s">
        <v>1001</v>
      </c>
      <c r="E43" s="893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1559.331061757433</v>
      </c>
      <c r="O43" s="164">
        <f t="shared" si="26"/>
        <v>117.95472380741886</v>
      </c>
      <c r="P43" s="105">
        <f>M43-J43</f>
        <v>0</v>
      </c>
      <c r="Q43" s="143">
        <f>N43-K43</f>
        <v>-344.00227157590029</v>
      </c>
      <c r="R43" s="165">
        <f t="shared" ref="R43:R51" si="27">O43/L43</f>
        <v>0.81260086172304269</v>
      </c>
      <c r="S43" s="896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1</v>
      </c>
      <c r="AF43" s="97">
        <f t="shared" ref="AF43:AF54" si="28">N43-K43</f>
        <v>-344.00227157590029</v>
      </c>
      <c r="AG43" s="647">
        <f t="shared" si="7"/>
        <v>0.81926325486380014</v>
      </c>
      <c r="AH43" s="913"/>
    </row>
    <row r="44" spans="1:34" s="215" customFormat="1" ht="19.2" customHeight="1">
      <c r="A44" s="935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1652</v>
      </c>
      <c r="H44" s="92">
        <f>F44*G44</f>
        <v>40853.96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2065.0000000000009</v>
      </c>
      <c r="O44" s="208">
        <f t="shared" ref="O44:O51" si="30">N44/M44</f>
        <v>413.00000000000017</v>
      </c>
      <c r="P44" s="102">
        <f t="shared" ref="P44:P51" si="31">M44-J44</f>
        <v>1</v>
      </c>
      <c r="Q44" s="209">
        <f t="shared" ref="Q44:Q51" si="32">O44-L44</f>
        <v>-86.999999999999829</v>
      </c>
      <c r="R44" s="210">
        <f t="shared" si="27"/>
        <v>0.82600000000000029</v>
      </c>
      <c r="S44" s="912">
        <f>R56</f>
        <v>0.89702986860539657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897"/>
      <c r="AC44" s="897"/>
      <c r="AD44" s="642"/>
      <c r="AE44" s="642"/>
      <c r="AF44" s="212">
        <f t="shared" si="28"/>
        <v>65.000000000000909</v>
      </c>
      <c r="AG44" s="649">
        <f t="shared" si="7"/>
        <v>1.0325000000000004</v>
      </c>
      <c r="AH44" s="929">
        <f>AG56</f>
        <v>0.97477846669312218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1672</v>
      </c>
      <c r="H45" s="92">
        <f>F45*G45</f>
        <v>41348.559999999998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2047.3469387755106</v>
      </c>
      <c r="O45" s="208">
        <f t="shared" si="30"/>
        <v>409.4693877551021</v>
      </c>
      <c r="P45" s="102">
        <f t="shared" si="31"/>
        <v>1</v>
      </c>
      <c r="Q45" s="209">
        <f t="shared" si="32"/>
        <v>-90.530612244897895</v>
      </c>
      <c r="R45" s="210">
        <f t="shared" si="27"/>
        <v>0.81893877551020422</v>
      </c>
      <c r="S45" s="912"/>
      <c r="T45" s="101">
        <v>0.16180555555555554</v>
      </c>
      <c r="U45" s="101">
        <v>0.1958333333333333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897"/>
      <c r="AC45" s="897"/>
      <c r="AD45" s="642"/>
      <c r="AE45" s="642"/>
      <c r="AF45" s="212">
        <f t="shared" si="28"/>
        <v>47.34693877551058</v>
      </c>
      <c r="AG45" s="649">
        <f t="shared" si="7"/>
        <v>1.0236734693877554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1505</v>
      </c>
      <c r="H46" s="92">
        <f t="shared" ref="H46:H55" si="34">F46*G46</f>
        <v>47302.15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1456.4516129032263</v>
      </c>
      <c r="O46" s="208">
        <f t="shared" si="30"/>
        <v>208.06451612903234</v>
      </c>
      <c r="P46" s="102">
        <f t="shared" si="31"/>
        <v>0</v>
      </c>
      <c r="Q46" s="209">
        <f t="shared" si="32"/>
        <v>-6.2211981566819361</v>
      </c>
      <c r="R46" s="210">
        <f t="shared" si="27"/>
        <v>0.9709677419354843</v>
      </c>
      <c r="S46" s="912"/>
      <c r="T46" s="101">
        <v>0.19999999999999998</v>
      </c>
      <c r="U46" s="101">
        <v>0.24305555555555552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897"/>
      <c r="AC46" s="897"/>
      <c r="AD46" s="642"/>
      <c r="AE46" s="642"/>
      <c r="AF46" s="212">
        <f t="shared" si="28"/>
        <v>-43.548387096773695</v>
      </c>
      <c r="AG46" s="649">
        <f t="shared" si="7"/>
        <v>0.97096774193548419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1118</v>
      </c>
      <c r="H47" s="92">
        <f t="shared" si="34"/>
        <v>31594.68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1458.2608695652164</v>
      </c>
      <c r="O47" s="208">
        <f t="shared" si="30"/>
        <v>208.32298136645949</v>
      </c>
      <c r="P47" s="102">
        <f t="shared" si="31"/>
        <v>0</v>
      </c>
      <c r="Q47" s="209">
        <f t="shared" si="32"/>
        <v>-5.9627329192547904</v>
      </c>
      <c r="R47" s="210">
        <f t="shared" si="27"/>
        <v>0.97217391304347767</v>
      </c>
      <c r="S47" s="912"/>
      <c r="T47" s="101">
        <v>0.2472222222222222</v>
      </c>
      <c r="U47" s="101">
        <v>0.27916666666666667</v>
      </c>
      <c r="V47" s="193">
        <v>6</v>
      </c>
      <c r="W47" s="211">
        <f t="shared" si="33"/>
        <v>46.000000000000036</v>
      </c>
      <c r="X47" s="188"/>
      <c r="Y47" s="188"/>
      <c r="Z47" s="189"/>
      <c r="AA47" s="189"/>
      <c r="AB47" s="897"/>
      <c r="AC47" s="897"/>
      <c r="AD47" s="642"/>
      <c r="AE47" s="642"/>
      <c r="AF47" s="212">
        <f t="shared" si="28"/>
        <v>-41.739130434783647</v>
      </c>
      <c r="AG47" s="649">
        <f t="shared" si="7"/>
        <v>0.97217391304347756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3086.85</v>
      </c>
      <c r="H48" s="92">
        <f t="shared" si="34"/>
        <v>87882.619500000001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1469.9285714285718</v>
      </c>
      <c r="O48" s="208">
        <f t="shared" si="30"/>
        <v>209.98979591836741</v>
      </c>
      <c r="P48" s="102">
        <f t="shared" si="31"/>
        <v>0</v>
      </c>
      <c r="Q48" s="209">
        <f t="shared" si="32"/>
        <v>-4.2959183673468715</v>
      </c>
      <c r="R48" s="210">
        <f t="shared" si="27"/>
        <v>0.97995238095238124</v>
      </c>
      <c r="S48" s="912"/>
      <c r="T48" s="101">
        <v>0.29652777777777778</v>
      </c>
      <c r="U48" s="101">
        <v>0.38402777777777775</v>
      </c>
      <c r="V48" s="173">
        <v>25</v>
      </c>
      <c r="W48" s="211">
        <f t="shared" si="33"/>
        <v>125.99999999999996</v>
      </c>
      <c r="X48" s="188">
        <v>0.28333333333333333</v>
      </c>
      <c r="Y48" s="188">
        <v>0.29583333333333334</v>
      </c>
      <c r="Z48" s="189"/>
      <c r="AA48" s="189"/>
      <c r="AB48" s="897"/>
      <c r="AC48" s="897"/>
      <c r="AD48" s="642"/>
      <c r="AE48" s="642">
        <v>1</v>
      </c>
      <c r="AF48" s="212">
        <f t="shared" si="28"/>
        <v>-30.071428571428214</v>
      </c>
      <c r="AG48" s="649">
        <f t="shared" si="7"/>
        <v>0.97995238095238124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1549</v>
      </c>
      <c r="H49" s="92">
        <f t="shared" si="34"/>
        <v>18371.14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1429.8461538461534</v>
      </c>
      <c r="O49" s="208">
        <f t="shared" si="30"/>
        <v>238.30769230769224</v>
      </c>
      <c r="P49" s="102">
        <f t="shared" si="31"/>
        <v>0</v>
      </c>
      <c r="Q49" s="209">
        <f t="shared" si="32"/>
        <v>-34.35897435897445</v>
      </c>
      <c r="R49" s="210">
        <f t="shared" si="27"/>
        <v>0.8739890915930032</v>
      </c>
      <c r="S49" s="912"/>
      <c r="T49" s="101">
        <v>0.38749999999999996</v>
      </c>
      <c r="U49" s="101">
        <v>0.43263888888888885</v>
      </c>
      <c r="V49" s="173">
        <v>5</v>
      </c>
      <c r="W49" s="211">
        <f t="shared" si="33"/>
        <v>65.000000000000014</v>
      </c>
      <c r="X49" s="218"/>
      <c r="Y49" s="218"/>
      <c r="Z49" s="219"/>
      <c r="AA49" s="189"/>
      <c r="AB49" s="897"/>
      <c r="AC49" s="897"/>
      <c r="AD49" s="642"/>
      <c r="AE49" s="642"/>
      <c r="AF49" s="212">
        <f t="shared" si="28"/>
        <v>-206.15384615384664</v>
      </c>
      <c r="AG49" s="649">
        <f t="shared" si="7"/>
        <v>0.87398909159300331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1937.3999999999999</v>
      </c>
      <c r="H50" s="92">
        <f t="shared" si="34"/>
        <v>19548.365999999998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1435.1111111111104</v>
      </c>
      <c r="O50" s="208">
        <f t="shared" si="30"/>
        <v>239.18518518518508</v>
      </c>
      <c r="P50" s="102">
        <f t="shared" si="31"/>
        <v>0</v>
      </c>
      <c r="Q50" s="209">
        <f t="shared" si="32"/>
        <v>-10.814814814814923</v>
      </c>
      <c r="R50" s="210">
        <f t="shared" si="27"/>
        <v>0.95674074074074034</v>
      </c>
      <c r="S50" s="912"/>
      <c r="T50" s="101">
        <v>0.4368055555555555</v>
      </c>
      <c r="U50" s="101">
        <v>0.49305555555555552</v>
      </c>
      <c r="V50" s="173">
        <v>6</v>
      </c>
      <c r="W50" s="211">
        <f t="shared" si="33"/>
        <v>81.000000000000028</v>
      </c>
      <c r="X50" s="218"/>
      <c r="Y50" s="218"/>
      <c r="Z50" s="219"/>
      <c r="AA50" s="219"/>
      <c r="AB50" s="897"/>
      <c r="AC50" s="897"/>
      <c r="AD50" s="642"/>
      <c r="AE50" s="642"/>
      <c r="AF50" s="212">
        <f t="shared" si="28"/>
        <v>-64.888888888889596</v>
      </c>
      <c r="AG50" s="649">
        <f t="shared" si="7"/>
        <v>0.95674074074074023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4520.6000000000004</v>
      </c>
      <c r="H51" s="92">
        <f t="shared" si="34"/>
        <v>45612.854000000007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1442.7446808510642</v>
      </c>
      <c r="O51" s="208">
        <f t="shared" si="30"/>
        <v>240.4574468085107</v>
      </c>
      <c r="P51" s="102">
        <f t="shared" si="31"/>
        <v>0</v>
      </c>
      <c r="Q51" s="209">
        <f t="shared" si="32"/>
        <v>-9.5425531914893043</v>
      </c>
      <c r="R51" s="210">
        <f t="shared" si="27"/>
        <v>0.96182978723404278</v>
      </c>
      <c r="S51" s="912"/>
      <c r="T51" s="198">
        <v>0.53333333333333333</v>
      </c>
      <c r="U51" s="198">
        <v>0.66388888888888886</v>
      </c>
      <c r="V51" s="173">
        <v>5</v>
      </c>
      <c r="W51" s="211">
        <f t="shared" si="33"/>
        <v>187.99999999999997</v>
      </c>
      <c r="X51" s="218"/>
      <c r="Y51" s="218"/>
      <c r="Z51" s="219"/>
      <c r="AA51" s="219"/>
      <c r="AB51" s="897"/>
      <c r="AC51" s="897"/>
      <c r="AD51" s="642"/>
      <c r="AE51" s="642"/>
      <c r="AF51" s="212">
        <f t="shared" si="28"/>
        <v>-57.255319148935769</v>
      </c>
      <c r="AG51" s="649">
        <f t="shared" si="7"/>
        <v>0.96182978723404278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642"/>
      <c r="AE52" s="642"/>
      <c r="AF52" s="212">
        <f t="shared" si="28"/>
        <v>0</v>
      </c>
      <c r="AG52" s="649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642"/>
      <c r="AE53" s="642"/>
      <c r="AF53" s="212">
        <f t="shared" si="28"/>
        <v>0</v>
      </c>
      <c r="AG53" s="649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642"/>
      <c r="AE54" s="642"/>
      <c r="AF54" s="212">
        <f t="shared" si="28"/>
        <v>0</v>
      </c>
      <c r="AG54" s="649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642"/>
      <c r="AE55" s="642"/>
      <c r="AF55" s="212"/>
      <c r="AG55" s="649"/>
      <c r="AH55" s="929"/>
    </row>
    <row r="56" spans="1:34" ht="19.2" customHeight="1">
      <c r="A56" s="937"/>
      <c r="B56" s="223">
        <v>0</v>
      </c>
      <c r="C56" s="224" t="s">
        <v>1008</v>
      </c>
      <c r="D56" s="934" t="s">
        <v>1001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1600.5862423101066</v>
      </c>
      <c r="O56" s="164">
        <f t="shared" si="35"/>
        <v>270.8496256837937</v>
      </c>
      <c r="P56" s="225">
        <f>M56-J56</f>
        <v>0.25</v>
      </c>
      <c r="Q56" s="179">
        <f>N56-K56</f>
        <v>-41.413757689893373</v>
      </c>
      <c r="R56" s="226">
        <f t="shared" ref="R56:R61" si="36">O56/L56</f>
        <v>0.89702986860539657</v>
      </c>
      <c r="S56" s="912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1</v>
      </c>
      <c r="AF56" s="230">
        <f>N56-K56</f>
        <v>-41.413757689893373</v>
      </c>
      <c r="AG56" s="643">
        <f>N56/K56</f>
        <v>0.97477846669312218</v>
      </c>
      <c r="AH56" s="929"/>
    </row>
    <row r="57" spans="1:34" ht="19.2" customHeight="1">
      <c r="A57" s="924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3552</v>
      </c>
      <c r="H57" s="140">
        <f t="shared" ref="H57:H66" si="37">F57*G57</f>
        <v>99029.759999999995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1440</v>
      </c>
      <c r="O57" s="142">
        <f t="shared" ref="O57:O61" si="39">N57/M57</f>
        <v>205.71428571428572</v>
      </c>
      <c r="P57" s="231">
        <f t="shared" ref="P57:P61" si="40">M57-J57</f>
        <v>0</v>
      </c>
      <c r="Q57" s="98">
        <f t="shared" ref="Q57:Q61" si="41">O57-L57</f>
        <v>-8.5714285714285552</v>
      </c>
      <c r="R57" s="646">
        <f t="shared" si="36"/>
        <v>0.96000000000000008</v>
      </c>
      <c r="S57" s="912">
        <f>R69</f>
        <v>0.96286216773803923</v>
      </c>
      <c r="T57" s="232">
        <v>0.125</v>
      </c>
      <c r="U57" s="232">
        <v>0.22777777777777777</v>
      </c>
      <c r="V57" s="644">
        <v>5</v>
      </c>
      <c r="W57" s="654">
        <f>(U57-T57)*24*60</f>
        <v>148</v>
      </c>
      <c r="X57" s="104"/>
      <c r="Y57" s="104"/>
      <c r="Z57" s="105"/>
      <c r="AA57" s="105"/>
      <c r="AB57" s="897"/>
      <c r="AC57" s="897"/>
      <c r="AD57" s="642"/>
      <c r="AE57" s="642"/>
      <c r="AF57" s="97">
        <f t="shared" si="6"/>
        <v>-60</v>
      </c>
      <c r="AG57" s="645">
        <f t="shared" si="7"/>
        <v>0.96</v>
      </c>
      <c r="AH57" s="911">
        <f>AG69</f>
        <v>0.96324759277160621</v>
      </c>
    </row>
    <row r="58" spans="1:34" ht="19.2" customHeight="1">
      <c r="A58" s="925"/>
      <c r="B58" s="186" t="s">
        <v>238</v>
      </c>
      <c r="C58" s="642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1446.5116279069764</v>
      </c>
      <c r="O58" s="95">
        <f t="shared" si="39"/>
        <v>206.64451827242519</v>
      </c>
      <c r="P58" s="231">
        <f t="shared" si="40"/>
        <v>0</v>
      </c>
      <c r="Q58" s="98">
        <f t="shared" si="41"/>
        <v>-7.6411960132890897</v>
      </c>
      <c r="R58" s="646">
        <f t="shared" si="36"/>
        <v>0.96434108527131757</v>
      </c>
      <c r="S58" s="912"/>
      <c r="T58" s="232">
        <v>0.23194444444444445</v>
      </c>
      <c r="U58" s="232">
        <v>0.3215277777777778</v>
      </c>
      <c r="V58" s="644">
        <v>6</v>
      </c>
      <c r="W58" s="654">
        <f>(U58-T58)*24*60</f>
        <v>129.00000000000003</v>
      </c>
      <c r="X58" s="104"/>
      <c r="Y58" s="104"/>
      <c r="Z58" s="105"/>
      <c r="AA58" s="105"/>
      <c r="AB58" s="930"/>
      <c r="AC58" s="931"/>
      <c r="AD58" s="642"/>
      <c r="AE58" s="642">
        <v>1</v>
      </c>
      <c r="AF58" s="97">
        <f t="shared" si="6"/>
        <v>-53.4883720930236</v>
      </c>
      <c r="AG58" s="646">
        <f t="shared" si="7"/>
        <v>0.96434108527131757</v>
      </c>
      <c r="AH58" s="912"/>
    </row>
    <row r="59" spans="1:34" ht="19.2" customHeight="1">
      <c r="A59" s="925"/>
      <c r="B59" s="186" t="s">
        <v>241</v>
      </c>
      <c r="C59" s="642"/>
      <c r="D59" s="88" t="s">
        <v>154</v>
      </c>
      <c r="E59" s="89"/>
      <c r="F59" s="90">
        <v>10.09</v>
      </c>
      <c r="G59" s="91">
        <v>5166.4000000000005</v>
      </c>
      <c r="H59" s="92">
        <f t="shared" si="37"/>
        <v>52128.976000000002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1428.4976958525344</v>
      </c>
      <c r="O59" s="95">
        <f t="shared" si="39"/>
        <v>238.08294930875573</v>
      </c>
      <c r="P59" s="231">
        <f t="shared" si="40"/>
        <v>0</v>
      </c>
      <c r="Q59" s="98">
        <f t="shared" si="41"/>
        <v>-11.91705069124427</v>
      </c>
      <c r="R59" s="646">
        <f t="shared" si="36"/>
        <v>0.95233179723502293</v>
      </c>
      <c r="S59" s="912"/>
      <c r="T59" s="232">
        <v>0.33888888888888891</v>
      </c>
      <c r="U59" s="232">
        <v>0.48958333333333337</v>
      </c>
      <c r="V59" s="182">
        <v>25</v>
      </c>
      <c r="W59" s="654">
        <f t="shared" ref="W59:W69" si="42">(U59-T59)*24*60</f>
        <v>217.00000000000003</v>
      </c>
      <c r="X59" s="104">
        <v>0.3263888888888889</v>
      </c>
      <c r="Y59" s="104">
        <v>0.33749999999999997</v>
      </c>
      <c r="Z59" s="105"/>
      <c r="AA59" s="105"/>
      <c r="AB59" s="897"/>
      <c r="AC59" s="897"/>
      <c r="AD59" s="642"/>
      <c r="AE59" s="642"/>
      <c r="AF59" s="97">
        <f t="shared" si="6"/>
        <v>-71.502304147465566</v>
      </c>
      <c r="AG59" s="646">
        <f t="shared" si="7"/>
        <v>0.95233179723502293</v>
      </c>
      <c r="AH59" s="912"/>
    </row>
    <row r="60" spans="1:34" ht="19.2" customHeight="1">
      <c r="A60" s="925"/>
      <c r="B60" s="186" t="s">
        <v>241</v>
      </c>
      <c r="C60" s="642"/>
      <c r="D60" s="88" t="s">
        <v>154</v>
      </c>
      <c r="E60" s="89"/>
      <c r="F60" s="90">
        <v>10.09</v>
      </c>
      <c r="G60" s="91">
        <v>4520.6000000000004</v>
      </c>
      <c r="H60" s="92">
        <f t="shared" si="37"/>
        <v>45612.854000000007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1442.7446808510642</v>
      </c>
      <c r="O60" s="95">
        <f t="shared" si="39"/>
        <v>240.4574468085107</v>
      </c>
      <c r="P60" s="231">
        <f t="shared" si="40"/>
        <v>0</v>
      </c>
      <c r="Q60" s="98">
        <f t="shared" si="41"/>
        <v>-9.5425531914893043</v>
      </c>
      <c r="R60" s="646">
        <f t="shared" si="36"/>
        <v>0.96182978723404278</v>
      </c>
      <c r="S60" s="912"/>
      <c r="T60" s="232">
        <v>0.52916666666666667</v>
      </c>
      <c r="U60" s="232">
        <v>0.65972222222222221</v>
      </c>
      <c r="V60" s="182">
        <v>4</v>
      </c>
      <c r="W60" s="654">
        <f t="shared" si="42"/>
        <v>187.99999999999997</v>
      </c>
      <c r="X60" s="104"/>
      <c r="Y60" s="104"/>
      <c r="Z60" s="105"/>
      <c r="AA60" s="105"/>
      <c r="AB60" s="897"/>
      <c r="AC60" s="897"/>
      <c r="AD60" s="642"/>
      <c r="AE60" s="642"/>
      <c r="AF60" s="97">
        <f t="shared" si="6"/>
        <v>-57.255319148935769</v>
      </c>
      <c r="AG60" s="645">
        <f t="shared" si="7"/>
        <v>0.96182978723404278</v>
      </c>
      <c r="AH60" s="912"/>
    </row>
    <row r="61" spans="1:34" ht="19.2" customHeight="1">
      <c r="A61" s="925"/>
      <c r="B61" s="186" t="s">
        <v>238</v>
      </c>
      <c r="C61" s="642"/>
      <c r="D61" s="88" t="s">
        <v>152</v>
      </c>
      <c r="E61" s="89"/>
      <c r="F61" s="90">
        <v>28.47</v>
      </c>
      <c r="G61" s="91">
        <v>1662.1499999999999</v>
      </c>
      <c r="H61" s="92">
        <f t="shared" si="37"/>
        <v>47321.410499999991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1466.6029411764723</v>
      </c>
      <c r="O61" s="95">
        <f t="shared" si="39"/>
        <v>209.51470588235318</v>
      </c>
      <c r="P61" s="231">
        <f t="shared" si="40"/>
        <v>0</v>
      </c>
      <c r="Q61" s="98">
        <f t="shared" si="41"/>
        <v>-4.771008403361094</v>
      </c>
      <c r="R61" s="646">
        <f t="shared" si="36"/>
        <v>0.97773529411764826</v>
      </c>
      <c r="S61" s="912"/>
      <c r="T61" s="232">
        <v>0.66527777777777775</v>
      </c>
      <c r="U61" s="232">
        <v>0.71249999999999991</v>
      </c>
      <c r="V61" s="182">
        <v>8</v>
      </c>
      <c r="W61" s="654">
        <f t="shared" si="42"/>
        <v>67.999999999999915</v>
      </c>
      <c r="X61" s="104"/>
      <c r="Y61" s="104"/>
      <c r="Z61" s="105"/>
      <c r="AA61" s="105"/>
      <c r="AB61" s="897"/>
      <c r="AC61" s="897"/>
      <c r="AD61" s="642"/>
      <c r="AE61" s="642"/>
      <c r="AF61" s="97">
        <f t="shared" si="6"/>
        <v>-33.397058823527686</v>
      </c>
      <c r="AG61" s="646">
        <f t="shared" si="7"/>
        <v>0.97773529411764826</v>
      </c>
      <c r="AH61" s="912"/>
    </row>
    <row r="62" spans="1:34" ht="19.2" customHeight="1">
      <c r="A62" s="925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912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897"/>
      <c r="AC62" s="897"/>
      <c r="AD62" s="642"/>
      <c r="AE62" s="642"/>
      <c r="AF62" s="97">
        <f t="shared" si="6"/>
        <v>0</v>
      </c>
      <c r="AG62" s="646" t="e">
        <f t="shared" si="7"/>
        <v>#DIV/0!</v>
      </c>
      <c r="AH62" s="912"/>
    </row>
    <row r="63" spans="1:34" ht="19.2" customHeight="1">
      <c r="A63" s="925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912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897"/>
      <c r="AC63" s="897"/>
      <c r="AD63" s="642"/>
      <c r="AE63" s="642"/>
      <c r="AF63" s="97">
        <f t="shared" si="6"/>
        <v>0</v>
      </c>
      <c r="AG63" s="645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912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897"/>
      <c r="AC64" s="897"/>
      <c r="AD64" s="642"/>
      <c r="AE64" s="642"/>
      <c r="AF64" s="97">
        <f t="shared" si="6"/>
        <v>0</v>
      </c>
      <c r="AG64" s="646" t="e">
        <f t="shared" si="7"/>
        <v>#DIV/0!</v>
      </c>
      <c r="AH64" s="912"/>
    </row>
    <row r="65" spans="1:34" ht="19.2" customHeight="1">
      <c r="A65" s="926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912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897"/>
      <c r="AC65" s="897"/>
      <c r="AD65" s="642"/>
      <c r="AE65" s="642"/>
      <c r="AF65" s="97">
        <f t="shared" si="6"/>
        <v>0</v>
      </c>
      <c r="AG65" s="646" t="e">
        <f t="shared" si="7"/>
        <v>#DIV/0!</v>
      </c>
      <c r="AH65" s="912"/>
    </row>
    <row r="66" spans="1:34" ht="19.2" customHeight="1">
      <c r="A66" s="926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912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897"/>
      <c r="AC66" s="897"/>
      <c r="AD66" s="642"/>
      <c r="AE66" s="642"/>
      <c r="AF66" s="97">
        <f t="shared" si="6"/>
        <v>0</v>
      </c>
      <c r="AG66" s="645" t="e">
        <f t="shared" si="7"/>
        <v>#DIV/0!</v>
      </c>
      <c r="AH66" s="912"/>
    </row>
    <row r="67" spans="1:34" ht="19.2" customHeight="1">
      <c r="A67" s="926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912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897"/>
      <c r="AC67" s="897"/>
      <c r="AD67" s="642"/>
      <c r="AE67" s="642"/>
      <c r="AF67" s="97">
        <f t="shared" si="6"/>
        <v>0</v>
      </c>
      <c r="AG67" s="646" t="e">
        <f t="shared" si="7"/>
        <v>#DIV/0!</v>
      </c>
      <c r="AH67" s="912"/>
    </row>
    <row r="68" spans="1:34" ht="19.2" customHeight="1">
      <c r="A68" s="926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912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897"/>
      <c r="AC68" s="897"/>
      <c r="AD68" s="642"/>
      <c r="AE68" s="642"/>
      <c r="AF68" s="97"/>
      <c r="AG68" s="646"/>
      <c r="AH68" s="912"/>
    </row>
    <row r="69" spans="1:34" ht="19.2" customHeight="1">
      <c r="A69" s="926"/>
      <c r="B69" s="239">
        <v>0</v>
      </c>
      <c r="C69" s="240" t="s">
        <v>1010</v>
      </c>
      <c r="D69" s="893" t="s">
        <v>1001</v>
      </c>
      <c r="E69" s="893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1444.8713891574093</v>
      </c>
      <c r="O69" s="125">
        <f t="shared" si="43"/>
        <v>220.08278119726612</v>
      </c>
      <c r="P69" s="97">
        <f>M69-J69</f>
        <v>0</v>
      </c>
      <c r="Q69" s="98">
        <f>N69-K69</f>
        <v>-55.12861084259066</v>
      </c>
      <c r="R69" s="245">
        <f t="shared" ref="R69:R75" si="44">O69/L69</f>
        <v>0.96286216773803923</v>
      </c>
      <c r="S69" s="912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1</v>
      </c>
      <c r="AF69" s="97">
        <f t="shared" si="6"/>
        <v>-55.12861084259066</v>
      </c>
      <c r="AG69" s="646">
        <f t="shared" si="7"/>
        <v>0.96324759277160621</v>
      </c>
      <c r="AH69" s="912"/>
    </row>
    <row r="70" spans="1:34" ht="19.2" customHeight="1">
      <c r="A70" s="927" t="s">
        <v>1011</v>
      </c>
      <c r="B70" s="644" t="s">
        <v>241</v>
      </c>
      <c r="C70" s="155"/>
      <c r="D70" s="88" t="s">
        <v>161</v>
      </c>
      <c r="E70" s="89"/>
      <c r="F70" s="90">
        <v>54.09</v>
      </c>
      <c r="G70" s="107">
        <v>703.8</v>
      </c>
      <c r="H70" s="92">
        <f>F70*G70</f>
        <v>38068.542000000001</v>
      </c>
      <c r="I70" s="644"/>
      <c r="J70" s="94">
        <v>16</v>
      </c>
      <c r="K70" s="91">
        <v>1500</v>
      </c>
      <c r="L70" s="95">
        <v>93.75</v>
      </c>
      <c r="M70" s="655">
        <v>16</v>
      </c>
      <c r="N70" s="91">
        <f t="shared" ref="N70:N75" si="45">G70/W70*60</f>
        <v>1319.6250000000014</v>
      </c>
      <c r="O70" s="95">
        <f t="shared" ref="O70:O75" si="46">N70/M70</f>
        <v>82.476562500000085</v>
      </c>
      <c r="P70" s="97">
        <f t="shared" ref="P70:P75" si="47">M70-J70</f>
        <v>0</v>
      </c>
      <c r="Q70" s="98">
        <f t="shared" ref="Q70:Q75" si="48">O70-L70</f>
        <v>-11.273437499999915</v>
      </c>
      <c r="R70" s="646">
        <f t="shared" si="44"/>
        <v>0.87975000000000092</v>
      </c>
      <c r="S70" s="912">
        <f>R82</f>
        <v>0.9126576379009369</v>
      </c>
      <c r="T70" s="232">
        <v>0.25</v>
      </c>
      <c r="U70" s="232">
        <v>0.2722222222222222</v>
      </c>
      <c r="V70" s="644">
        <v>5</v>
      </c>
      <c r="W70" s="654">
        <f>(U70-T70)*24*60</f>
        <v>31.999999999999964</v>
      </c>
      <c r="X70" s="644"/>
      <c r="Y70" s="644"/>
      <c r="Z70" s="105"/>
      <c r="AA70" s="105"/>
      <c r="AB70" s="897"/>
      <c r="AC70" s="897"/>
      <c r="AD70" s="642"/>
      <c r="AE70" s="642"/>
      <c r="AF70" s="97">
        <f t="shared" si="6"/>
        <v>-180.37499999999864</v>
      </c>
      <c r="AG70" s="646">
        <f t="shared" si="7"/>
        <v>0.87975000000000092</v>
      </c>
      <c r="AH70" s="912">
        <f>AG82</f>
        <v>0.91174073120388366</v>
      </c>
    </row>
    <row r="71" spans="1:34" ht="19.2" customHeight="1">
      <c r="A71" s="927"/>
      <c r="B71" s="644" t="s">
        <v>242</v>
      </c>
      <c r="C71" s="87"/>
      <c r="D71" s="247" t="s">
        <v>162</v>
      </c>
      <c r="E71" s="89"/>
      <c r="F71" s="90">
        <v>77.34</v>
      </c>
      <c r="G71" s="91">
        <v>1868</v>
      </c>
      <c r="H71" s="92">
        <f>F71*G71</f>
        <v>144471.12</v>
      </c>
      <c r="I71" s="644"/>
      <c r="J71" s="94">
        <v>18</v>
      </c>
      <c r="K71" s="248">
        <v>1440</v>
      </c>
      <c r="L71" s="95">
        <v>80</v>
      </c>
      <c r="M71" s="652">
        <v>18</v>
      </c>
      <c r="N71" s="91">
        <f t="shared" si="45"/>
        <v>1350.361445783132</v>
      </c>
      <c r="O71" s="95">
        <f t="shared" si="46"/>
        <v>75.020080321285107</v>
      </c>
      <c r="P71" s="97">
        <f t="shared" si="47"/>
        <v>0</v>
      </c>
      <c r="Q71" s="98">
        <f t="shared" si="48"/>
        <v>-4.9799196787148929</v>
      </c>
      <c r="R71" s="646">
        <f t="shared" si="44"/>
        <v>0.93775100401606382</v>
      </c>
      <c r="S71" s="912"/>
      <c r="T71" s="232">
        <v>0.27569444444444441</v>
      </c>
      <c r="U71" s="232">
        <v>0.33333333333333331</v>
      </c>
      <c r="V71" s="644">
        <v>5</v>
      </c>
      <c r="W71" s="654">
        <f t="shared" ref="W71:W81" si="49">(U71-T71)*24*60</f>
        <v>83.000000000000028</v>
      </c>
      <c r="X71" s="104"/>
      <c r="Y71" s="104"/>
      <c r="Z71" s="105"/>
      <c r="AA71" s="105"/>
      <c r="AB71" s="897"/>
      <c r="AC71" s="897"/>
      <c r="AD71" s="642"/>
      <c r="AE71" s="642"/>
      <c r="AF71" s="97">
        <f>N71-K71</f>
        <v>-89.638554216867988</v>
      </c>
      <c r="AG71" s="646">
        <f>N71/K71</f>
        <v>0.93775100401606393</v>
      </c>
      <c r="AH71" s="912"/>
    </row>
    <row r="72" spans="1:34" ht="19.2" customHeight="1">
      <c r="A72" s="927"/>
      <c r="B72" s="644" t="s">
        <v>242</v>
      </c>
      <c r="C72" s="117"/>
      <c r="D72" s="247" t="s">
        <v>163</v>
      </c>
      <c r="E72" s="89"/>
      <c r="F72" s="90">
        <v>53.36</v>
      </c>
      <c r="G72" s="91">
        <v>4372.8</v>
      </c>
      <c r="H72" s="92">
        <f t="shared" ref="H72:H76" si="50">F72*G72</f>
        <v>233332.60800000001</v>
      </c>
      <c r="I72" s="644"/>
      <c r="J72" s="157">
        <v>19</v>
      </c>
      <c r="K72" s="107">
        <v>1636</v>
      </c>
      <c r="L72" s="142">
        <v>86.10526315789474</v>
      </c>
      <c r="M72" s="655">
        <v>19</v>
      </c>
      <c r="N72" s="91">
        <f t="shared" si="45"/>
        <v>1395.5744680851067</v>
      </c>
      <c r="O72" s="95">
        <f t="shared" si="46"/>
        <v>73.451287793952986</v>
      </c>
      <c r="P72" s="97">
        <f t="shared" si="47"/>
        <v>0</v>
      </c>
      <c r="Q72" s="98">
        <f t="shared" si="48"/>
        <v>-12.653975363941754</v>
      </c>
      <c r="R72" s="646">
        <f t="shared" si="44"/>
        <v>0.8530406284138794</v>
      </c>
      <c r="S72" s="912"/>
      <c r="T72" s="232">
        <v>0.34930555555555554</v>
      </c>
      <c r="U72" s="232">
        <v>0.47986111111111107</v>
      </c>
      <c r="V72" s="644">
        <v>23</v>
      </c>
      <c r="W72" s="654">
        <f t="shared" si="49"/>
        <v>187.99999999999997</v>
      </c>
      <c r="X72" s="104">
        <v>0.33749999999999997</v>
      </c>
      <c r="Y72" s="104">
        <v>0.34861111111111115</v>
      </c>
      <c r="Z72" s="105"/>
      <c r="AA72" s="105"/>
      <c r="AB72" s="897"/>
      <c r="AC72" s="897"/>
      <c r="AD72" s="642"/>
      <c r="AE72" s="642"/>
      <c r="AF72" s="97">
        <f>N72-K72</f>
        <v>-240.42553191489333</v>
      </c>
      <c r="AG72" s="646">
        <f>N72/K72</f>
        <v>0.8530406284138794</v>
      </c>
      <c r="AH72" s="912"/>
    </row>
    <row r="73" spans="1:34" ht="19.2" customHeight="1">
      <c r="A73" s="927"/>
      <c r="B73" s="644" t="s">
        <v>242</v>
      </c>
      <c r="C73" s="249"/>
      <c r="D73" s="250" t="s">
        <v>165</v>
      </c>
      <c r="E73" s="251"/>
      <c r="F73" s="90">
        <v>47.51</v>
      </c>
      <c r="G73" s="91">
        <v>1924</v>
      </c>
      <c r="H73" s="92">
        <f t="shared" si="50"/>
        <v>91409.239999999991</v>
      </c>
      <c r="I73" s="642"/>
      <c r="J73" s="252">
        <v>17</v>
      </c>
      <c r="K73" s="253">
        <v>1440</v>
      </c>
      <c r="L73" s="142">
        <v>84.705882352941174</v>
      </c>
      <c r="M73" s="655">
        <v>17</v>
      </c>
      <c r="N73" s="91">
        <f t="shared" si="45"/>
        <v>1342.3255813953488</v>
      </c>
      <c r="O73" s="95">
        <f t="shared" si="46"/>
        <v>78.960328317373452</v>
      </c>
      <c r="P73" s="97">
        <f t="shared" si="47"/>
        <v>0</v>
      </c>
      <c r="Q73" s="98">
        <f t="shared" si="48"/>
        <v>-5.7455540355677215</v>
      </c>
      <c r="R73" s="646">
        <f t="shared" si="44"/>
        <v>0.93217054263565879</v>
      </c>
      <c r="S73" s="912"/>
      <c r="T73" s="232">
        <v>0.51944444444444438</v>
      </c>
      <c r="U73" s="232">
        <v>0.57916666666666661</v>
      </c>
      <c r="V73" s="644">
        <v>4</v>
      </c>
      <c r="W73" s="654">
        <f t="shared" si="49"/>
        <v>86.000000000000014</v>
      </c>
      <c r="X73" s="254"/>
      <c r="Y73" s="254"/>
      <c r="Z73" s="189"/>
      <c r="AA73" s="189"/>
      <c r="AB73" s="897"/>
      <c r="AC73" s="897"/>
      <c r="AD73" s="642"/>
      <c r="AE73" s="642"/>
      <c r="AF73" s="97">
        <f>N73-K73</f>
        <v>-97.674418604651237</v>
      </c>
      <c r="AG73" s="646">
        <f>N73/K73</f>
        <v>0.93217054263565891</v>
      </c>
      <c r="AH73" s="912"/>
    </row>
    <row r="74" spans="1:34" ht="19.2" customHeight="1">
      <c r="A74" s="927"/>
      <c r="B74" s="644" t="s">
        <v>242</v>
      </c>
      <c r="C74" s="249"/>
      <c r="D74" s="250" t="s">
        <v>166</v>
      </c>
      <c r="E74" s="251"/>
      <c r="F74" s="90">
        <v>53.76</v>
      </c>
      <c r="G74" s="248">
        <v>2523</v>
      </c>
      <c r="H74" s="92">
        <f t="shared" si="50"/>
        <v>135636.47999999998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1363.7837837837828</v>
      </c>
      <c r="O74" s="95">
        <f t="shared" si="46"/>
        <v>85.236486486486427</v>
      </c>
      <c r="P74" s="97">
        <f t="shared" si="47"/>
        <v>0</v>
      </c>
      <c r="Q74" s="98">
        <f t="shared" si="48"/>
        <v>-4.7635135135135727</v>
      </c>
      <c r="R74" s="646">
        <f t="shared" si="44"/>
        <v>0.94707207207207145</v>
      </c>
      <c r="S74" s="912"/>
      <c r="T74" s="232">
        <v>0.59444444444444433</v>
      </c>
      <c r="U74" s="232">
        <v>0.67152777777777772</v>
      </c>
      <c r="V74" s="644">
        <v>22</v>
      </c>
      <c r="W74" s="654">
        <f t="shared" si="49"/>
        <v>111.00000000000009</v>
      </c>
      <c r="X74" s="254">
        <v>0.58333333333333337</v>
      </c>
      <c r="Y74" s="254">
        <v>0.59375</v>
      </c>
      <c r="Z74" s="189"/>
      <c r="AA74" s="189"/>
      <c r="AB74" s="897"/>
      <c r="AC74" s="897"/>
      <c r="AD74" s="642">
        <v>1</v>
      </c>
      <c r="AE74" s="642"/>
      <c r="AF74" s="97">
        <f t="shared" ref="AF74:AF80" si="51">N74-K74</f>
        <v>-76.216216216217163</v>
      </c>
      <c r="AG74" s="646">
        <f t="shared" ref="AG74:AG80" si="52">N74/K74</f>
        <v>0.94707207207207145</v>
      </c>
      <c r="AH74" s="912"/>
    </row>
    <row r="75" spans="1:34" ht="19.2" customHeight="1">
      <c r="A75" s="927"/>
      <c r="B75" s="644" t="s">
        <v>239</v>
      </c>
      <c r="C75" s="117"/>
      <c r="D75" s="250" t="s">
        <v>135</v>
      </c>
      <c r="E75" s="251"/>
      <c r="F75" s="90">
        <v>38.39</v>
      </c>
      <c r="G75" s="248">
        <v>508.6</v>
      </c>
      <c r="H75" s="92">
        <f t="shared" si="50"/>
        <v>19525.154000000002</v>
      </c>
      <c r="I75" s="644">
        <v>1</v>
      </c>
      <c r="J75" s="94">
        <v>17</v>
      </c>
      <c r="K75" s="248">
        <v>1565</v>
      </c>
      <c r="L75" s="95">
        <v>92.058823529411768</v>
      </c>
      <c r="M75" s="655">
        <v>17</v>
      </c>
      <c r="N75" s="91">
        <f t="shared" si="45"/>
        <v>1453.1428571428623</v>
      </c>
      <c r="O75" s="95">
        <f t="shared" si="46"/>
        <v>85.478991596638963</v>
      </c>
      <c r="P75" s="97">
        <f t="shared" si="47"/>
        <v>0</v>
      </c>
      <c r="Q75" s="98">
        <f t="shared" si="48"/>
        <v>-6.5798319327728052</v>
      </c>
      <c r="R75" s="646">
        <f t="shared" si="44"/>
        <v>0.92852578731173308</v>
      </c>
      <c r="S75" s="912"/>
      <c r="T75" s="232">
        <v>0.67708333333333326</v>
      </c>
      <c r="U75" s="232">
        <v>0.69166666666666654</v>
      </c>
      <c r="V75" s="644">
        <v>8</v>
      </c>
      <c r="W75" s="654">
        <f t="shared" si="49"/>
        <v>20.999999999999925</v>
      </c>
      <c r="X75" s="254"/>
      <c r="Y75" s="254"/>
      <c r="Z75" s="189"/>
      <c r="AA75" s="189"/>
      <c r="AB75" s="897"/>
      <c r="AC75" s="897"/>
      <c r="AD75" s="642"/>
      <c r="AE75" s="642"/>
      <c r="AF75" s="97">
        <f t="shared" si="51"/>
        <v>-111.85714285713766</v>
      </c>
      <c r="AG75" s="646">
        <f t="shared" si="52"/>
        <v>0.92852578731173308</v>
      </c>
      <c r="AH75" s="912"/>
    </row>
    <row r="76" spans="1:34" ht="19.2" customHeight="1">
      <c r="A76" s="927"/>
      <c r="B76" s="64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44"/>
      <c r="J76" s="94"/>
      <c r="K76" s="91"/>
      <c r="L76" s="95"/>
      <c r="M76" s="652"/>
      <c r="N76" s="91"/>
      <c r="O76" s="95"/>
      <c r="P76" s="97"/>
      <c r="Q76" s="98"/>
      <c r="R76" s="646"/>
      <c r="S76" s="912"/>
      <c r="T76" s="232"/>
      <c r="U76" s="232"/>
      <c r="V76" s="644"/>
      <c r="W76" s="654">
        <f t="shared" si="49"/>
        <v>0</v>
      </c>
      <c r="X76" s="254"/>
      <c r="Y76" s="254"/>
      <c r="Z76" s="189"/>
      <c r="AA76" s="189"/>
      <c r="AB76" s="897"/>
      <c r="AC76" s="897"/>
      <c r="AD76" s="642"/>
      <c r="AE76" s="642"/>
      <c r="AF76" s="97">
        <f t="shared" si="51"/>
        <v>0</v>
      </c>
      <c r="AG76" s="646" t="e">
        <f t="shared" si="52"/>
        <v>#DIV/0!</v>
      </c>
      <c r="AH76" s="912"/>
    </row>
    <row r="77" spans="1:34" ht="19.2" customHeight="1">
      <c r="A77" s="927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912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897"/>
      <c r="AC77" s="897"/>
      <c r="AD77" s="642"/>
      <c r="AE77" s="642"/>
      <c r="AF77" s="97">
        <f t="shared" si="51"/>
        <v>0</v>
      </c>
      <c r="AG77" s="646" t="e">
        <f t="shared" si="52"/>
        <v>#DIV/0!</v>
      </c>
      <c r="AH77" s="912"/>
    </row>
    <row r="78" spans="1:34" ht="19.2" customHeight="1">
      <c r="A78" s="927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912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897"/>
      <c r="AC78" s="897"/>
      <c r="AD78" s="642"/>
      <c r="AE78" s="642"/>
      <c r="AF78" s="97">
        <f t="shared" si="51"/>
        <v>0</v>
      </c>
      <c r="AG78" s="646" t="e">
        <f t="shared" si="52"/>
        <v>#DIV/0!</v>
      </c>
      <c r="AH78" s="912"/>
    </row>
    <row r="79" spans="1:34" ht="19.2" customHeight="1">
      <c r="A79" s="927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912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897"/>
      <c r="AC79" s="897"/>
      <c r="AD79" s="642"/>
      <c r="AE79" s="642"/>
      <c r="AF79" s="97">
        <f t="shared" si="51"/>
        <v>0</v>
      </c>
      <c r="AG79" s="646" t="e">
        <f t="shared" si="52"/>
        <v>#DIV/0!</v>
      </c>
      <c r="AH79" s="912"/>
    </row>
    <row r="80" spans="1:34" ht="19.2" customHeight="1">
      <c r="A80" s="927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912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897"/>
      <c r="AC80" s="897"/>
      <c r="AD80" s="642"/>
      <c r="AE80" s="642"/>
      <c r="AF80" s="97">
        <f t="shared" si="51"/>
        <v>0</v>
      </c>
      <c r="AG80" s="646" t="e">
        <f t="shared" si="52"/>
        <v>#DIV/0!</v>
      </c>
      <c r="AH80" s="912"/>
    </row>
    <row r="81" spans="1:34" ht="19.2" customHeight="1">
      <c r="A81" s="927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912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897"/>
      <c r="AC81" s="897"/>
      <c r="AD81" s="642"/>
      <c r="AE81" s="642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1013</v>
      </c>
      <c r="D82" s="893" t="s">
        <v>1001</v>
      </c>
      <c r="E82" s="893"/>
      <c r="F82" s="259"/>
      <c r="G82" s="126"/>
      <c r="H82" s="162"/>
      <c r="I82" s="163"/>
      <c r="J82" s="126">
        <v>17.166666666666668</v>
      </c>
      <c r="K82" s="126">
        <v>1503.5</v>
      </c>
      <c r="L82" s="164">
        <v>87.769994840041292</v>
      </c>
      <c r="M82" s="126">
        <f t="shared" ref="M82:O82" si="53">AVERAGE(M70:M81)</f>
        <v>17.166666666666668</v>
      </c>
      <c r="N82" s="126">
        <f t="shared" si="53"/>
        <v>1370.8021893650391</v>
      </c>
      <c r="O82" s="260">
        <f t="shared" si="53"/>
        <v>80.103956169289503</v>
      </c>
      <c r="P82" s="178">
        <f>M82-J82</f>
        <v>0</v>
      </c>
      <c r="Q82" s="179">
        <f>N82-K82</f>
        <v>-132.69781063496089</v>
      </c>
      <c r="R82" s="245">
        <f>O82/L82</f>
        <v>0.9126576379009369</v>
      </c>
      <c r="S82" s="912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0</v>
      </c>
      <c r="AF82" s="97">
        <f>N82-K82</f>
        <v>-132.69781063496089</v>
      </c>
      <c r="AG82" s="646">
        <f>N82/K82</f>
        <v>0.91174073120388366</v>
      </c>
      <c r="AH82" s="912"/>
    </row>
    <row r="83" spans="1:34" ht="19.2" customHeight="1">
      <c r="A83" s="920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1264</v>
      </c>
      <c r="H83" s="140">
        <f t="shared" ref="H83:H94" si="54">F83*G83</f>
        <v>36112.480000000003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1404.4444444444453</v>
      </c>
      <c r="O83" s="257">
        <f t="shared" ref="O83:O88" si="56">N83/M83</f>
        <v>117.03703703703711</v>
      </c>
      <c r="P83" s="105">
        <f t="shared" ref="P83:P85" si="57">M83-J83</f>
        <v>0</v>
      </c>
      <c r="Q83" s="143">
        <f t="shared" ref="Q83:Q85" si="58">O83-L83</f>
        <v>-7.9629629629628909</v>
      </c>
      <c r="R83" s="262">
        <f t="shared" ref="R83:R85" si="59">O83/L83</f>
        <v>0.93629629629629685</v>
      </c>
      <c r="S83" s="912">
        <f>R95</f>
        <v>0.89304438066215419</v>
      </c>
      <c r="T83" s="232">
        <v>0.33333333333333331</v>
      </c>
      <c r="U83" s="232">
        <v>0.37083333333333329</v>
      </c>
      <c r="V83" s="644">
        <v>5</v>
      </c>
      <c r="W83" s="654">
        <f t="shared" ref="W83:W93" si="60">(U83-T83)*24*60</f>
        <v>53.999999999999972</v>
      </c>
      <c r="X83" s="104"/>
      <c r="Y83" s="104"/>
      <c r="Z83" s="105"/>
      <c r="AA83" s="105"/>
      <c r="AB83" s="897"/>
      <c r="AC83" s="897"/>
      <c r="AD83" s="642"/>
      <c r="AE83" s="642"/>
      <c r="AF83" s="97">
        <f t="shared" ref="AF83:AF173" si="61">N83-K83</f>
        <v>-95.555555555554747</v>
      </c>
      <c r="AG83" s="646">
        <f t="shared" ref="AG83:AG173" si="62">N83/K83</f>
        <v>0.93629629629629685</v>
      </c>
      <c r="AH83" s="912">
        <f>AG95</f>
        <v>0.88913469567418635</v>
      </c>
    </row>
    <row r="84" spans="1:34" ht="19.2" customHeight="1">
      <c r="A84" s="921"/>
      <c r="B84" s="170" t="s">
        <v>242</v>
      </c>
      <c r="C84" s="650"/>
      <c r="D84" s="263" t="s">
        <v>170</v>
      </c>
      <c r="E84" s="89"/>
      <c r="F84" s="205">
        <v>61.02</v>
      </c>
      <c r="G84" s="91">
        <v>2725</v>
      </c>
      <c r="H84" s="140">
        <f t="shared" si="54"/>
        <v>166279.5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1277.3437499999998</v>
      </c>
      <c r="O84" s="257">
        <f t="shared" si="56"/>
        <v>79.833984374999986</v>
      </c>
      <c r="P84" s="105">
        <f t="shared" si="57"/>
        <v>0</v>
      </c>
      <c r="Q84" s="143">
        <f t="shared" si="58"/>
        <v>-10.166015625000014</v>
      </c>
      <c r="R84" s="262">
        <f t="shared" si="59"/>
        <v>0.88704427083333315</v>
      </c>
      <c r="S84" s="912"/>
      <c r="T84" s="232">
        <v>0.38611111111111107</v>
      </c>
      <c r="U84" s="232">
        <v>0.47499999999999998</v>
      </c>
      <c r="V84" s="644">
        <v>22</v>
      </c>
      <c r="W84" s="654">
        <f t="shared" si="60"/>
        <v>128.00000000000003</v>
      </c>
      <c r="X84" s="104">
        <v>0.375</v>
      </c>
      <c r="Y84" s="104">
        <v>0.38541666666666669</v>
      </c>
      <c r="Z84" s="105"/>
      <c r="AA84" s="105"/>
      <c r="AB84" s="897"/>
      <c r="AC84" s="897"/>
      <c r="AD84" s="642"/>
      <c r="AE84" s="642"/>
      <c r="AF84" s="97">
        <f t="shared" si="61"/>
        <v>-162.65625000000023</v>
      </c>
      <c r="AG84" s="646">
        <f t="shared" si="62"/>
        <v>0.88704427083333315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2035</v>
      </c>
      <c r="H85" s="140">
        <f t="shared" si="54"/>
        <v>124318.15000000001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1271.8750000000002</v>
      </c>
      <c r="O85" s="257">
        <f t="shared" si="56"/>
        <v>74.816176470588246</v>
      </c>
      <c r="P85" s="105">
        <f t="shared" si="57"/>
        <v>0</v>
      </c>
      <c r="Q85" s="143">
        <f t="shared" si="58"/>
        <v>-9.8897058823529278</v>
      </c>
      <c r="R85" s="262">
        <f t="shared" si="59"/>
        <v>0.8832465277777779</v>
      </c>
      <c r="S85" s="912"/>
      <c r="T85" s="232">
        <v>0.51527777777777772</v>
      </c>
      <c r="U85" s="232">
        <v>0.58194444444444438</v>
      </c>
      <c r="V85" s="644">
        <v>5</v>
      </c>
      <c r="W85" s="654">
        <f t="shared" si="60"/>
        <v>95.999999999999972</v>
      </c>
      <c r="X85" s="104"/>
      <c r="Y85" s="104"/>
      <c r="Z85" s="105"/>
      <c r="AA85" s="105"/>
      <c r="AB85" s="897"/>
      <c r="AC85" s="897"/>
      <c r="AD85" s="642"/>
      <c r="AE85" s="642"/>
      <c r="AF85" s="97">
        <f t="shared" si="61"/>
        <v>-168.12499999999977</v>
      </c>
      <c r="AG85" s="646">
        <f t="shared" si="62"/>
        <v>0.8832465277777779</v>
      </c>
      <c r="AH85" s="912"/>
    </row>
    <row r="86" spans="1:34" ht="19.2" customHeight="1">
      <c r="A86" s="921"/>
      <c r="B86" s="170" t="s">
        <v>241</v>
      </c>
      <c r="C86" s="155"/>
      <c r="D86" s="263" t="s">
        <v>1012</v>
      </c>
      <c r="E86" s="89"/>
      <c r="F86" s="205">
        <v>56.43</v>
      </c>
      <c r="G86" s="91">
        <v>2454</v>
      </c>
      <c r="H86" s="140">
        <f t="shared" si="54"/>
        <v>138479.22</v>
      </c>
      <c r="I86" s="644"/>
      <c r="J86" s="157">
        <v>19</v>
      </c>
      <c r="K86" s="107">
        <v>1385</v>
      </c>
      <c r="L86" s="142">
        <v>72.89473684210526</v>
      </c>
      <c r="M86" s="652">
        <v>19</v>
      </c>
      <c r="N86" s="107">
        <f t="shared" si="55"/>
        <v>1303.0088495575212</v>
      </c>
      <c r="O86" s="257">
        <f t="shared" si="56"/>
        <v>68.579413134606384</v>
      </c>
      <c r="P86" s="105">
        <f>M86-J86</f>
        <v>0</v>
      </c>
      <c r="Q86" s="143">
        <f>O86-L86</f>
        <v>-4.3153237074988766</v>
      </c>
      <c r="R86" s="262">
        <f>O86/L86</f>
        <v>0.94080061339893239</v>
      </c>
      <c r="S86" s="912"/>
      <c r="T86" s="232">
        <v>0.5972222222222221</v>
      </c>
      <c r="U86" s="232">
        <v>0.67569444444444438</v>
      </c>
      <c r="V86" s="644">
        <v>22</v>
      </c>
      <c r="W86" s="654">
        <f t="shared" si="60"/>
        <v>113.00000000000009</v>
      </c>
      <c r="X86" s="104">
        <v>0.58611111111111114</v>
      </c>
      <c r="Y86" s="104">
        <v>0.59583333333333333</v>
      </c>
      <c r="Z86" s="105"/>
      <c r="AA86" s="105"/>
      <c r="AB86" s="897"/>
      <c r="AC86" s="897"/>
      <c r="AD86" s="642"/>
      <c r="AE86" s="642"/>
      <c r="AF86" s="97">
        <f>N86-K86</f>
        <v>-81.991150442478784</v>
      </c>
      <c r="AG86" s="646">
        <f>N86/K86</f>
        <v>0.94080061339893228</v>
      </c>
      <c r="AH86" s="912"/>
    </row>
    <row r="87" spans="1:34" ht="19.2" customHeight="1">
      <c r="A87" s="921"/>
      <c r="B87" s="170" t="s">
        <v>242</v>
      </c>
      <c r="C87" s="155"/>
      <c r="D87" s="263" t="s">
        <v>163</v>
      </c>
      <c r="E87" s="89"/>
      <c r="F87" s="205">
        <v>53.36</v>
      </c>
      <c r="G87" s="91">
        <v>1093.2</v>
      </c>
      <c r="H87" s="140">
        <f t="shared" si="54"/>
        <v>58333.152000000002</v>
      </c>
      <c r="I87" s="644">
        <v>1</v>
      </c>
      <c r="J87" s="157">
        <v>19</v>
      </c>
      <c r="K87" s="107">
        <v>1636</v>
      </c>
      <c r="L87" s="142">
        <v>86.10526315789474</v>
      </c>
      <c r="M87" s="652">
        <v>19</v>
      </c>
      <c r="N87" s="107">
        <f t="shared" si="55"/>
        <v>1338.6122448979597</v>
      </c>
      <c r="O87" s="257">
        <f t="shared" si="56"/>
        <v>70.453276047261042</v>
      </c>
      <c r="P87" s="105">
        <f>M87-J87</f>
        <v>0</v>
      </c>
      <c r="Q87" s="143">
        <f>O87-L87</f>
        <v>-15.651987110633698</v>
      </c>
      <c r="R87" s="262">
        <f>O87/L87</f>
        <v>0.81822264358065999</v>
      </c>
      <c r="S87" s="912"/>
      <c r="T87" s="232">
        <v>0.67986111111111103</v>
      </c>
      <c r="U87" s="232">
        <v>0.7138888888888888</v>
      </c>
      <c r="V87" s="644">
        <v>6</v>
      </c>
      <c r="W87" s="654">
        <f t="shared" si="60"/>
        <v>48.999999999999986</v>
      </c>
      <c r="X87" s="104"/>
      <c r="Y87" s="104"/>
      <c r="Z87" s="105"/>
      <c r="AA87" s="105"/>
      <c r="AB87" s="897"/>
      <c r="AC87" s="897"/>
      <c r="AD87" s="642"/>
      <c r="AE87" s="642"/>
      <c r="AF87" s="97">
        <f>N87-K87</f>
        <v>-297.38775510204027</v>
      </c>
      <c r="AG87" s="646">
        <f>N87/K87</f>
        <v>0.81822264358065999</v>
      </c>
      <c r="AH87" s="912"/>
    </row>
    <row r="88" spans="1:34" ht="19.2" customHeight="1">
      <c r="A88" s="921"/>
      <c r="B88" s="170" t="s">
        <v>241</v>
      </c>
      <c r="C88" s="650"/>
      <c r="D88" s="88" t="s">
        <v>197</v>
      </c>
      <c r="E88" s="89"/>
      <c r="F88" s="205">
        <v>57.3</v>
      </c>
      <c r="G88" s="107">
        <v>1139</v>
      </c>
      <c r="H88" s="140">
        <f t="shared" si="54"/>
        <v>65264.7</v>
      </c>
      <c r="I88" s="644"/>
      <c r="J88" s="157">
        <v>19</v>
      </c>
      <c r="K88" s="107">
        <v>1440</v>
      </c>
      <c r="L88" s="142">
        <v>75.78947368421052</v>
      </c>
      <c r="M88" s="652">
        <v>19</v>
      </c>
      <c r="N88" s="107">
        <f t="shared" si="55"/>
        <v>1265.5555555555561</v>
      </c>
      <c r="O88" s="257">
        <f t="shared" si="56"/>
        <v>66.608187134502955</v>
      </c>
      <c r="P88" s="105">
        <f t="shared" ref="P88" si="63">M88-J88</f>
        <v>0</v>
      </c>
      <c r="Q88" s="143">
        <f t="shared" ref="Q88" si="64">O88-L88</f>
        <v>-9.1812865497075649</v>
      </c>
      <c r="R88" s="262">
        <f t="shared" ref="R88" si="65">O88/L88</f>
        <v>0.87885802469135854</v>
      </c>
      <c r="S88" s="912"/>
      <c r="T88" s="232">
        <v>0.71944444444444433</v>
      </c>
      <c r="U88" s="232">
        <v>0.75694444444444431</v>
      </c>
      <c r="V88" s="644">
        <v>8</v>
      </c>
      <c r="W88" s="654">
        <f t="shared" si="60"/>
        <v>53.999999999999972</v>
      </c>
      <c r="X88" s="104"/>
      <c r="Y88" s="104"/>
      <c r="Z88" s="105"/>
      <c r="AA88" s="105"/>
      <c r="AB88" s="897"/>
      <c r="AC88" s="897"/>
      <c r="AD88" s="642"/>
      <c r="AE88" s="642"/>
      <c r="AF88" s="97">
        <f>N88-K88</f>
        <v>-174.44444444444389</v>
      </c>
      <c r="AG88" s="646">
        <f>N88/K88</f>
        <v>0.87885802469135843</v>
      </c>
      <c r="AH88" s="912"/>
    </row>
    <row r="89" spans="1:34" ht="19.2" customHeight="1">
      <c r="A89" s="921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912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897"/>
      <c r="AC89" s="897"/>
      <c r="AD89" s="642"/>
      <c r="AE89" s="642"/>
      <c r="AF89" s="97">
        <f>N89-K89</f>
        <v>0</v>
      </c>
      <c r="AG89" s="646" t="e">
        <f>N89/K89</f>
        <v>#DIV/0!</v>
      </c>
      <c r="AH89" s="912"/>
    </row>
    <row r="90" spans="1:34" ht="19.2" customHeight="1">
      <c r="A90" s="921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912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897"/>
      <c r="AC90" s="897"/>
      <c r="AD90" s="642"/>
      <c r="AE90" s="642"/>
      <c r="AF90" s="97">
        <f t="shared" si="61"/>
        <v>0</v>
      </c>
      <c r="AG90" s="646" t="e">
        <f t="shared" si="62"/>
        <v>#DIV/0!</v>
      </c>
      <c r="AH90" s="912"/>
    </row>
    <row r="91" spans="1:34" ht="19.2" customHeight="1">
      <c r="A91" s="921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913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897"/>
      <c r="AC91" s="897"/>
      <c r="AD91" s="642"/>
      <c r="AE91" s="642"/>
      <c r="AF91" s="97">
        <f t="shared" si="61"/>
        <v>0</v>
      </c>
      <c r="AG91" s="646" t="e">
        <f t="shared" si="62"/>
        <v>#DIV/0!</v>
      </c>
      <c r="AH91" s="913"/>
    </row>
    <row r="92" spans="1:34" ht="19.2" customHeight="1">
      <c r="A92" s="921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897"/>
      <c r="AC92" s="897"/>
      <c r="AD92" s="642"/>
      <c r="AE92" s="642"/>
      <c r="AF92" s="97">
        <f t="shared" si="61"/>
        <v>0</v>
      </c>
      <c r="AG92" s="646" t="e">
        <f t="shared" si="62"/>
        <v>#DIV/0!</v>
      </c>
      <c r="AH92" s="913"/>
    </row>
    <row r="93" spans="1:34" ht="19.2" customHeight="1">
      <c r="A93" s="921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922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897"/>
      <c r="AC93" s="897"/>
      <c r="AD93" s="642"/>
      <c r="AE93" s="642"/>
      <c r="AF93" s="97">
        <f t="shared" si="61"/>
        <v>0</v>
      </c>
      <c r="AG93" s="646" t="e">
        <f t="shared" si="62"/>
        <v>#DIV/0!</v>
      </c>
      <c r="AH93" s="913"/>
    </row>
    <row r="94" spans="1:34" ht="19.2" customHeight="1">
      <c r="A94" s="921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922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897"/>
      <c r="AC94" s="897"/>
      <c r="AD94" s="642"/>
      <c r="AE94" s="642"/>
      <c r="AF94" s="97">
        <f t="shared" si="61"/>
        <v>0</v>
      </c>
      <c r="AG94" s="646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1016</v>
      </c>
      <c r="D95" s="893" t="s">
        <v>1001</v>
      </c>
      <c r="E95" s="893"/>
      <c r="F95" s="121"/>
      <c r="G95" s="122"/>
      <c r="H95" s="275"/>
      <c r="I95" s="163"/>
      <c r="J95" s="276">
        <v>17</v>
      </c>
      <c r="K95" s="276">
        <v>1473.5</v>
      </c>
      <c r="L95" s="277">
        <v>89.082559339525275</v>
      </c>
      <c r="M95" s="276">
        <f t="shared" ref="M95:O95" si="66">AVERAGE(M83:M94)</f>
        <v>17</v>
      </c>
      <c r="N95" s="276">
        <f t="shared" si="66"/>
        <v>1310.1399740759136</v>
      </c>
      <c r="O95" s="277">
        <f t="shared" si="66"/>
        <v>79.554679033165954</v>
      </c>
      <c r="P95" s="278">
        <f>M95-J95</f>
        <v>0</v>
      </c>
      <c r="Q95" s="279">
        <f t="shared" ref="Q95:Q103" si="67">O95-L95</f>
        <v>-9.5278803063593216</v>
      </c>
      <c r="R95" s="280">
        <f>O95/L95</f>
        <v>0.89304438066215419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0</v>
      </c>
      <c r="AF95" s="127">
        <f t="shared" si="61"/>
        <v>-163.36002592408636</v>
      </c>
      <c r="AG95" s="647">
        <f t="shared" si="62"/>
        <v>0.88913469567418635</v>
      </c>
      <c r="AH95" s="913"/>
    </row>
    <row r="96" spans="1:34" ht="19.2" customHeight="1">
      <c r="A96" s="923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1477.45</v>
      </c>
      <c r="H96" s="92">
        <f t="shared" ref="H96:H105" si="68">F96*G96</f>
        <v>102328.18700000001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3" si="69">G96/W96*60</f>
        <v>1197.932432432433</v>
      </c>
      <c r="O96" s="95">
        <f t="shared" ref="O96:O103" si="70">N96/M96</f>
        <v>59.896621621621648</v>
      </c>
      <c r="P96" s="97">
        <f t="shared" ref="P96:P103" si="71">M96-J96</f>
        <v>0</v>
      </c>
      <c r="Q96" s="98">
        <f t="shared" si="67"/>
        <v>-9.353378378378352</v>
      </c>
      <c r="R96" s="646">
        <f t="shared" ref="R96:R103" si="72">O96/L96</f>
        <v>0.86493316421114297</v>
      </c>
      <c r="S96" s="912">
        <f>R108</f>
        <v>0.85567760569029871</v>
      </c>
      <c r="T96" s="101">
        <v>0.33333333333333331</v>
      </c>
      <c r="U96" s="101">
        <v>0.38472222222222219</v>
      </c>
      <c r="V96" s="642">
        <v>5</v>
      </c>
      <c r="W96" s="146">
        <f t="shared" ref="W96:W133" si="73">(U96-T96)*24*60</f>
        <v>73.999999999999972</v>
      </c>
      <c r="X96" s="154"/>
      <c r="Y96" s="154"/>
      <c r="Z96" s="105"/>
      <c r="AA96" s="105"/>
      <c r="AB96" s="897"/>
      <c r="AC96" s="897"/>
      <c r="AD96" s="642"/>
      <c r="AE96" s="642"/>
      <c r="AF96" s="105">
        <f t="shared" si="61"/>
        <v>-187.06756756756704</v>
      </c>
      <c r="AG96" s="643">
        <f t="shared" si="62"/>
        <v>0.86493316421114297</v>
      </c>
      <c r="AH96" s="896">
        <f>AG108</f>
        <v>0.84955167277479104</v>
      </c>
    </row>
    <row r="97" spans="1:34" s="290" customFormat="1" ht="19.2" customHeight="1">
      <c r="A97" s="923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2216.1</v>
      </c>
      <c r="H97" s="285">
        <f t="shared" si="68"/>
        <v>64517.651376146772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1117.3613445378153</v>
      </c>
      <c r="O97" s="95">
        <f t="shared" si="70"/>
        <v>55.868067226890766</v>
      </c>
      <c r="P97" s="97">
        <f t="shared" si="71"/>
        <v>0</v>
      </c>
      <c r="Q97" s="98">
        <f t="shared" si="67"/>
        <v>-13.381932773109234</v>
      </c>
      <c r="R97" s="646">
        <f t="shared" si="72"/>
        <v>0.80675909352910857</v>
      </c>
      <c r="S97" s="912"/>
      <c r="T97" s="286">
        <v>0.40069444444444441</v>
      </c>
      <c r="U97" s="286">
        <v>0.48333333333333328</v>
      </c>
      <c r="V97" s="287">
        <v>23</v>
      </c>
      <c r="W97" s="146">
        <f t="shared" si="73"/>
        <v>118.99999999999997</v>
      </c>
      <c r="X97" s="104">
        <v>0.3888888888888889</v>
      </c>
      <c r="Y97" s="104">
        <v>0.39999999999999997</v>
      </c>
      <c r="Z97" s="105"/>
      <c r="AA97" s="105"/>
      <c r="AB97" s="897"/>
      <c r="AC97" s="897"/>
      <c r="AD97" s="287"/>
      <c r="AE97" s="287"/>
      <c r="AF97" s="288">
        <f t="shared" si="61"/>
        <v>-267.63865546218472</v>
      </c>
      <c r="AG97" s="289">
        <f t="shared" si="62"/>
        <v>0.80675909352910846</v>
      </c>
      <c r="AH97" s="896"/>
    </row>
    <row r="98" spans="1:34" s="293" customFormat="1" ht="19.2" customHeight="1">
      <c r="A98" s="923"/>
      <c r="B98" s="644" t="s">
        <v>241</v>
      </c>
      <c r="C98" s="108"/>
      <c r="D98" s="88" t="s">
        <v>164</v>
      </c>
      <c r="E98" s="138"/>
      <c r="F98" s="283">
        <v>51.44</v>
      </c>
      <c r="G98" s="107">
        <v>1124</v>
      </c>
      <c r="H98" s="285">
        <f t="shared" si="68"/>
        <v>57818.559999999998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1183.157894736843</v>
      </c>
      <c r="O98" s="95">
        <f t="shared" si="70"/>
        <v>59.157894736842152</v>
      </c>
      <c r="P98" s="97">
        <f t="shared" si="71"/>
        <v>0</v>
      </c>
      <c r="Q98" s="98">
        <f t="shared" si="67"/>
        <v>-12.842105263157848</v>
      </c>
      <c r="R98" s="646">
        <f t="shared" si="72"/>
        <v>0.8216374269005855</v>
      </c>
      <c r="S98" s="912"/>
      <c r="T98" s="101">
        <v>0.52291666666666659</v>
      </c>
      <c r="U98" s="101">
        <v>0.56249999999999989</v>
      </c>
      <c r="V98" s="642">
        <v>4</v>
      </c>
      <c r="W98" s="146">
        <f t="shared" si="73"/>
        <v>56.999999999999957</v>
      </c>
      <c r="X98" s="291"/>
      <c r="Y98" s="291"/>
      <c r="Z98" s="292"/>
      <c r="AA98" s="292"/>
      <c r="AB98" s="897"/>
      <c r="AC98" s="897"/>
      <c r="AD98" s="642"/>
      <c r="AE98" s="642"/>
      <c r="AF98" s="288">
        <f t="shared" si="61"/>
        <v>-256.84210526315701</v>
      </c>
      <c r="AG98" s="643">
        <f t="shared" si="62"/>
        <v>0.82163742690058539</v>
      </c>
      <c r="AH98" s="896"/>
    </row>
    <row r="99" spans="1:34" ht="19.2" customHeight="1">
      <c r="A99" s="923"/>
      <c r="B99" s="644" t="s">
        <v>241</v>
      </c>
      <c r="C99" s="136"/>
      <c r="D99" s="137" t="s">
        <v>183</v>
      </c>
      <c r="E99" s="138"/>
      <c r="F99" s="283">
        <v>56.43</v>
      </c>
      <c r="G99" s="107">
        <v>763</v>
      </c>
      <c r="H99" s="285">
        <f t="shared" si="68"/>
        <v>43056.09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1173.8461538461534</v>
      </c>
      <c r="O99" s="95">
        <f t="shared" si="70"/>
        <v>58.692307692307665</v>
      </c>
      <c r="P99" s="97">
        <f t="shared" si="71"/>
        <v>-1</v>
      </c>
      <c r="Q99" s="98">
        <f t="shared" si="67"/>
        <v>-7.260073260073284</v>
      </c>
      <c r="R99" s="646">
        <f t="shared" si="72"/>
        <v>0.8899194668147733</v>
      </c>
      <c r="S99" s="912"/>
      <c r="T99" s="101">
        <v>0.56736111111111098</v>
      </c>
      <c r="U99" s="101">
        <v>0.59444444444444433</v>
      </c>
      <c r="V99" s="642">
        <v>7</v>
      </c>
      <c r="W99" s="146">
        <f t="shared" si="73"/>
        <v>39.000000000000021</v>
      </c>
      <c r="X99" s="254"/>
      <c r="Y99" s="254"/>
      <c r="Z99" s="189"/>
      <c r="AA99" s="189"/>
      <c r="AB99" s="897"/>
      <c r="AC99" s="897"/>
      <c r="AD99" s="642">
        <v>1</v>
      </c>
      <c r="AE99" s="642"/>
      <c r="AF99" s="288">
        <f t="shared" si="61"/>
        <v>-211.15384615384664</v>
      </c>
      <c r="AG99" s="289">
        <f t="shared" si="62"/>
        <v>0.84754234934740313</v>
      </c>
      <c r="AH99" s="896"/>
    </row>
    <row r="100" spans="1:34" s="293" customFormat="1" ht="19.2" customHeight="1">
      <c r="A100" s="923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758</v>
      </c>
      <c r="H100" s="285">
        <f t="shared" si="68"/>
        <v>52211.039999999994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1263.3333333333323</v>
      </c>
      <c r="O100" s="95">
        <f t="shared" si="70"/>
        <v>74.31372549019602</v>
      </c>
      <c r="P100" s="97">
        <f t="shared" si="71"/>
        <v>0</v>
      </c>
      <c r="Q100" s="98">
        <f t="shared" si="67"/>
        <v>-10.392156862745153</v>
      </c>
      <c r="R100" s="646">
        <f t="shared" si="72"/>
        <v>0.8773148148148141</v>
      </c>
      <c r="S100" s="912"/>
      <c r="T100" s="286">
        <v>0.59861111111111098</v>
      </c>
      <c r="U100" s="286">
        <v>0.62361111111111101</v>
      </c>
      <c r="V100" s="287">
        <v>6</v>
      </c>
      <c r="W100" s="146">
        <f t="shared" si="73"/>
        <v>36.000000000000028</v>
      </c>
      <c r="X100" s="294"/>
      <c r="Y100" s="294"/>
      <c r="Z100" s="292"/>
      <c r="AA100" s="292"/>
      <c r="AB100" s="897"/>
      <c r="AC100" s="897"/>
      <c r="AD100" s="642"/>
      <c r="AE100" s="642"/>
      <c r="AF100" s="288">
        <f t="shared" si="61"/>
        <v>-176.66666666666765</v>
      </c>
      <c r="AG100" s="643">
        <f t="shared" si="62"/>
        <v>0.8773148148148141</v>
      </c>
      <c r="AH100" s="896"/>
    </row>
    <row r="101" spans="1:34" s="293" customFormat="1" ht="19.2" customHeight="1">
      <c r="A101" s="923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1131</v>
      </c>
      <c r="H101" s="285">
        <f t="shared" si="68"/>
        <v>31962.06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1131.0000000000011</v>
      </c>
      <c r="O101" s="95">
        <f t="shared" si="70"/>
        <v>59.526315789473742</v>
      </c>
      <c r="P101" s="97">
        <f t="shared" si="71"/>
        <v>0</v>
      </c>
      <c r="Q101" s="98">
        <f t="shared" si="67"/>
        <v>-3.6315789473683608</v>
      </c>
      <c r="R101" s="646">
        <f t="shared" si="72"/>
        <v>0.942500000000001</v>
      </c>
      <c r="S101" s="912"/>
      <c r="T101" s="286">
        <v>0.63888888888888873</v>
      </c>
      <c r="U101" s="101">
        <v>0.68055555555555536</v>
      </c>
      <c r="V101" s="287">
        <v>22</v>
      </c>
      <c r="W101" s="146">
        <f t="shared" si="73"/>
        <v>59.999999999999943</v>
      </c>
      <c r="X101" s="295">
        <v>0.62777777777777777</v>
      </c>
      <c r="Y101" s="295">
        <v>0.63750000000000007</v>
      </c>
      <c r="Z101" s="292"/>
      <c r="AA101" s="292"/>
      <c r="AB101" s="897"/>
      <c r="AC101" s="897"/>
      <c r="AD101" s="642">
        <v>1</v>
      </c>
      <c r="AE101" s="642"/>
      <c r="AF101" s="288">
        <f t="shared" si="61"/>
        <v>-68.999999999998863</v>
      </c>
      <c r="AG101" s="289">
        <f t="shared" si="62"/>
        <v>0.94250000000000089</v>
      </c>
      <c r="AH101" s="896"/>
    </row>
    <row r="102" spans="1:34" s="293" customFormat="1" ht="19.2" customHeight="1">
      <c r="A102" s="923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795.55</v>
      </c>
      <c r="H102" s="285">
        <f t="shared" si="68"/>
        <v>55099.792999999998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1193.3249999999994</v>
      </c>
      <c r="O102" s="95">
        <f t="shared" si="70"/>
        <v>59.66624999999997</v>
      </c>
      <c r="P102" s="97">
        <f t="shared" si="71"/>
        <v>0</v>
      </c>
      <c r="Q102" s="98">
        <f t="shared" si="67"/>
        <v>-9.5837500000000304</v>
      </c>
      <c r="R102" s="646">
        <f t="shared" si="72"/>
        <v>0.86160649819494539</v>
      </c>
      <c r="S102" s="912"/>
      <c r="T102" s="286">
        <v>0.68541666666666645</v>
      </c>
      <c r="U102" s="286">
        <v>0.71319444444444424</v>
      </c>
      <c r="V102" s="287">
        <v>7</v>
      </c>
      <c r="W102" s="146">
        <f t="shared" si="73"/>
        <v>40.000000000000014</v>
      </c>
      <c r="X102" s="295"/>
      <c r="Y102" s="295"/>
      <c r="Z102" s="292"/>
      <c r="AA102" s="292"/>
      <c r="AB102" s="897"/>
      <c r="AC102" s="897"/>
      <c r="AD102" s="642"/>
      <c r="AE102" s="642"/>
      <c r="AF102" s="288">
        <f t="shared" si="61"/>
        <v>-191.67500000000064</v>
      </c>
      <c r="AG102" s="643">
        <f t="shared" si="62"/>
        <v>0.86160649819494539</v>
      </c>
      <c r="AH102" s="896"/>
    </row>
    <row r="103" spans="1:34" s="293" customFormat="1" ht="19.2" customHeight="1">
      <c r="A103" s="923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453.90000000000003</v>
      </c>
      <c r="H103" s="285">
        <f t="shared" si="68"/>
        <v>13214.458715596329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1089.3599999999969</v>
      </c>
      <c r="O103" s="95">
        <f t="shared" si="70"/>
        <v>54.467999999999847</v>
      </c>
      <c r="P103" s="97">
        <f t="shared" si="71"/>
        <v>0</v>
      </c>
      <c r="Q103" s="98">
        <f t="shared" si="67"/>
        <v>-14.782000000000153</v>
      </c>
      <c r="R103" s="646">
        <f t="shared" si="72"/>
        <v>0.78654151624548518</v>
      </c>
      <c r="S103" s="912"/>
      <c r="T103" s="286">
        <v>0.71736111111111089</v>
      </c>
      <c r="U103" s="286">
        <v>0.73472222222222205</v>
      </c>
      <c r="V103" s="287">
        <v>6</v>
      </c>
      <c r="W103" s="146">
        <f t="shared" si="73"/>
        <v>25.000000000000071</v>
      </c>
      <c r="X103" s="295"/>
      <c r="Y103" s="295"/>
      <c r="Z103" s="292"/>
      <c r="AA103" s="292"/>
      <c r="AB103" s="897"/>
      <c r="AC103" s="897"/>
      <c r="AD103" s="642"/>
      <c r="AE103" s="642"/>
      <c r="AF103" s="105">
        <f t="shared" si="61"/>
        <v>-295.64000000000306</v>
      </c>
      <c r="AG103" s="643">
        <f t="shared" si="62"/>
        <v>0.78654151624548518</v>
      </c>
      <c r="AH103" s="896"/>
    </row>
    <row r="104" spans="1:34" s="293" customFormat="1" ht="19.2" customHeight="1">
      <c r="A104" s="923"/>
      <c r="B104" s="64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46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642"/>
      <c r="AE104" s="642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642"/>
      <c r="AE105" s="642"/>
      <c r="AF105" s="105">
        <f t="shared" si="61"/>
        <v>0</v>
      </c>
      <c r="AG105" s="643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642"/>
      <c r="AE106" s="642"/>
      <c r="AF106" s="105">
        <f t="shared" si="61"/>
        <v>0</v>
      </c>
      <c r="AG106" s="643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642"/>
      <c r="AE107" s="642"/>
      <c r="AF107" s="292"/>
      <c r="AG107" s="643"/>
      <c r="AH107" s="896"/>
    </row>
    <row r="108" spans="1:34" ht="19.2" customHeight="1">
      <c r="A108" s="923"/>
      <c r="B108" s="170">
        <v>0</v>
      </c>
      <c r="C108" s="160" t="s">
        <v>1018</v>
      </c>
      <c r="D108" s="893" t="s">
        <v>1001</v>
      </c>
      <c r="E108" s="893"/>
      <c r="F108" s="301"/>
      <c r="G108" s="126"/>
      <c r="H108" s="162"/>
      <c r="I108" s="163"/>
      <c r="J108" s="126">
        <v>19.625</v>
      </c>
      <c r="K108" s="126">
        <v>1375.625</v>
      </c>
      <c r="L108" s="164">
        <v>70.352019755270533</v>
      </c>
      <c r="M108" s="126">
        <f t="shared" ref="M108:O108" si="74">AVERAGE(M96:M107)</f>
        <v>19.5</v>
      </c>
      <c r="N108" s="126">
        <f t="shared" si="74"/>
        <v>1168.6645198608219</v>
      </c>
      <c r="O108" s="164">
        <f t="shared" si="74"/>
        <v>60.198647819666483</v>
      </c>
      <c r="P108" s="105">
        <f t="shared" ref="P108:P117" si="75">M108-J108</f>
        <v>-0.125</v>
      </c>
      <c r="Q108" s="143">
        <f t="shared" ref="Q108:Q117" si="76">O108-L108</f>
        <v>-10.153371935604049</v>
      </c>
      <c r="R108" s="165">
        <f t="shared" ref="R108:R117" si="77">O108/L108</f>
        <v>0.85567760569029871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2</v>
      </c>
      <c r="AE108" s="167">
        <f>SUM(AE96:AE107)</f>
        <v>0</v>
      </c>
      <c r="AF108" s="105">
        <f t="shared" si="61"/>
        <v>-206.96048013917812</v>
      </c>
      <c r="AG108" s="643">
        <f t="shared" si="62"/>
        <v>0.84955167277479104</v>
      </c>
      <c r="AH108" s="896"/>
    </row>
    <row r="109" spans="1:34" ht="19.2" customHeight="1">
      <c r="A109" s="914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2336</v>
      </c>
      <c r="H109" s="92">
        <f t="shared" ref="H109:H119" si="78">F109*G109</f>
        <v>69999.392684610066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7" si="79">G109/W109*60</f>
        <v>1078.153846153846</v>
      </c>
      <c r="O109" s="95">
        <f t="shared" ref="O109:O117" si="80">N109/M109</f>
        <v>59.897435897435884</v>
      </c>
      <c r="P109" s="97">
        <f t="shared" si="75"/>
        <v>0</v>
      </c>
      <c r="Q109" s="98">
        <f t="shared" si="76"/>
        <v>-6.7692307692307878</v>
      </c>
      <c r="R109" s="646">
        <f t="shared" si="77"/>
        <v>0.8984615384615382</v>
      </c>
      <c r="S109" s="917">
        <f>R121</f>
        <v>0.91391619797116297</v>
      </c>
      <c r="T109" s="303">
        <v>0.5</v>
      </c>
      <c r="U109" s="303">
        <v>0.59027777777777779</v>
      </c>
      <c r="V109" s="304">
        <v>5</v>
      </c>
      <c r="W109" s="654">
        <f t="shared" si="73"/>
        <v>130.00000000000003</v>
      </c>
      <c r="X109" s="104"/>
      <c r="Y109" s="104"/>
      <c r="Z109" s="105"/>
      <c r="AA109" s="105"/>
      <c r="AB109" s="897"/>
      <c r="AC109" s="897"/>
      <c r="AD109" s="642"/>
      <c r="AE109" s="642"/>
      <c r="AF109" s="97">
        <f t="shared" si="61"/>
        <v>-121.84615384615404</v>
      </c>
      <c r="AG109" s="190">
        <f t="shared" si="62"/>
        <v>0.89846153846153831</v>
      </c>
      <c r="AH109" s="896">
        <f>AG121</f>
        <v>0.91835724177415368</v>
      </c>
    </row>
    <row r="110" spans="1:34" ht="19.2" customHeight="1">
      <c r="A110" s="915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1304.5</v>
      </c>
      <c r="H110" s="92">
        <f t="shared" si="78"/>
        <v>39304.584999999999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1102.3943661971819</v>
      </c>
      <c r="O110" s="95">
        <f t="shared" si="80"/>
        <v>61.244131455398993</v>
      </c>
      <c r="P110" s="97">
        <f t="shared" si="75"/>
        <v>0</v>
      </c>
      <c r="Q110" s="98">
        <f t="shared" si="76"/>
        <v>-5.4225352112676788</v>
      </c>
      <c r="R110" s="646">
        <f t="shared" si="77"/>
        <v>0.91866197183098486</v>
      </c>
      <c r="S110" s="903"/>
      <c r="T110" s="303">
        <v>0.60555555555555551</v>
      </c>
      <c r="U110" s="303">
        <v>0.65486111111111112</v>
      </c>
      <c r="V110" s="304">
        <v>22</v>
      </c>
      <c r="W110" s="654">
        <f t="shared" si="73"/>
        <v>71.000000000000071</v>
      </c>
      <c r="X110" s="265">
        <v>0.59444444444444444</v>
      </c>
      <c r="Y110" s="265">
        <v>0.60416666666666663</v>
      </c>
      <c r="Z110" s="105"/>
      <c r="AA110" s="105"/>
      <c r="AB110" s="897"/>
      <c r="AC110" s="897"/>
      <c r="AD110" s="642"/>
      <c r="AE110" s="642"/>
      <c r="AF110" s="97">
        <f t="shared" si="61"/>
        <v>-97.605633802818147</v>
      </c>
      <c r="AG110" s="190">
        <f t="shared" si="62"/>
        <v>0.91866197183098486</v>
      </c>
      <c r="AH110" s="896"/>
    </row>
    <row r="111" spans="1:34" ht="19.2" customHeight="1">
      <c r="A111" s="915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953.69999999999993</v>
      </c>
      <c r="H111" s="92">
        <f t="shared" si="78"/>
        <v>32645.150999999994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2119.3333333333285</v>
      </c>
      <c r="O111" s="95">
        <f t="shared" si="80"/>
        <v>163.02564102564065</v>
      </c>
      <c r="P111" s="97">
        <f t="shared" si="75"/>
        <v>0</v>
      </c>
      <c r="Q111" s="98">
        <f t="shared" si="76"/>
        <v>-10.051282051282413</v>
      </c>
      <c r="R111" s="646">
        <f t="shared" si="77"/>
        <v>0.94192592592592383</v>
      </c>
      <c r="S111" s="903"/>
      <c r="T111" s="303">
        <v>0.65972222222222221</v>
      </c>
      <c r="U111" s="303">
        <v>0.67847222222222225</v>
      </c>
      <c r="V111" s="304">
        <v>7</v>
      </c>
      <c r="W111" s="654">
        <f t="shared" si="73"/>
        <v>27.000000000000064</v>
      </c>
      <c r="X111" s="104"/>
      <c r="Y111" s="104"/>
      <c r="Z111" s="105"/>
      <c r="AA111" s="105"/>
      <c r="AB111" s="897"/>
      <c r="AC111" s="897"/>
      <c r="AD111" s="642"/>
      <c r="AE111" s="642">
        <v>1</v>
      </c>
      <c r="AF111" s="97">
        <f t="shared" si="61"/>
        <v>-130.66666666667152</v>
      </c>
      <c r="AG111" s="190">
        <f t="shared" si="62"/>
        <v>0.94192592592592372</v>
      </c>
      <c r="AH111" s="896"/>
    </row>
    <row r="112" spans="1:34" ht="19.2" customHeight="1">
      <c r="A112" s="915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1477.5</v>
      </c>
      <c r="H112" s="92">
        <f t="shared" si="78"/>
        <v>52938.824999999997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2110.7142857142849</v>
      </c>
      <c r="O112" s="95">
        <f t="shared" si="80"/>
        <v>191.8831168831168</v>
      </c>
      <c r="P112" s="97">
        <f t="shared" si="75"/>
        <v>0</v>
      </c>
      <c r="Q112" s="98">
        <f t="shared" si="76"/>
        <v>-12.662337662337734</v>
      </c>
      <c r="R112" s="646">
        <f t="shared" si="77"/>
        <v>0.93809523809523776</v>
      </c>
      <c r="S112" s="903"/>
      <c r="T112" s="303">
        <v>0.68263888888888891</v>
      </c>
      <c r="U112" s="303">
        <v>0.71180555555555558</v>
      </c>
      <c r="V112" s="304">
        <v>6</v>
      </c>
      <c r="W112" s="654">
        <f t="shared" si="73"/>
        <v>42.000000000000014</v>
      </c>
      <c r="X112" s="291"/>
      <c r="Y112" s="291"/>
      <c r="Z112" s="105"/>
      <c r="AA112" s="105"/>
      <c r="AB112" s="897"/>
      <c r="AC112" s="897"/>
      <c r="AD112" s="642"/>
      <c r="AE112" s="642"/>
      <c r="AF112" s="97">
        <f t="shared" si="61"/>
        <v>-139.28571428571513</v>
      </c>
      <c r="AG112" s="190">
        <f t="shared" si="62"/>
        <v>0.93809523809523776</v>
      </c>
      <c r="AH112" s="896"/>
    </row>
    <row r="113" spans="1:34" s="293" customFormat="1" ht="19.2" customHeight="1">
      <c r="A113" s="915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1105</v>
      </c>
      <c r="H113" s="92">
        <f t="shared" si="78"/>
        <v>61393.8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1326.0000000000002</v>
      </c>
      <c r="O113" s="95">
        <f t="shared" si="80"/>
        <v>82.875000000000014</v>
      </c>
      <c r="P113" s="97">
        <f t="shared" si="75"/>
        <v>0</v>
      </c>
      <c r="Q113" s="98">
        <f t="shared" si="76"/>
        <v>-7.1249999999999858</v>
      </c>
      <c r="R113" s="646">
        <f t="shared" si="77"/>
        <v>0.9208333333333335</v>
      </c>
      <c r="S113" s="903"/>
      <c r="T113" s="303">
        <v>0.75138888888888888</v>
      </c>
      <c r="U113" s="303">
        <v>0.78611111111111109</v>
      </c>
      <c r="V113" s="304">
        <v>4</v>
      </c>
      <c r="W113" s="654">
        <f t="shared" si="73"/>
        <v>49.999999999999986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-113.99999999999977</v>
      </c>
      <c r="AG113" s="190">
        <f t="shared" si="62"/>
        <v>0.9208333333333335</v>
      </c>
      <c r="AH113" s="896"/>
    </row>
    <row r="114" spans="1:34" s="293" customFormat="1" ht="19.2" customHeight="1">
      <c r="A114" s="915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1206</v>
      </c>
      <c r="H114" s="92">
        <f t="shared" si="78"/>
        <v>70153.02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1292.1428571428582</v>
      </c>
      <c r="O114" s="95">
        <f t="shared" si="80"/>
        <v>92.295918367347014</v>
      </c>
      <c r="P114" s="97">
        <f t="shared" si="75"/>
        <v>0</v>
      </c>
      <c r="Q114" s="98">
        <f t="shared" si="76"/>
        <v>-10.561224489795848</v>
      </c>
      <c r="R114" s="646">
        <f t="shared" si="77"/>
        <v>0.89732142857142927</v>
      </c>
      <c r="S114" s="903"/>
      <c r="T114" s="303">
        <v>0.7895833333333333</v>
      </c>
      <c r="U114" s="303">
        <v>0.82847222222222217</v>
      </c>
      <c r="V114" s="304">
        <v>5</v>
      </c>
      <c r="W114" s="654">
        <f t="shared" si="73"/>
        <v>55.999999999999957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-147.85714285714175</v>
      </c>
      <c r="AG114" s="190">
        <f t="shared" si="62"/>
        <v>0.89732142857142938</v>
      </c>
      <c r="AH114" s="896"/>
    </row>
    <row r="115" spans="1:34" s="293" customFormat="1" ht="19.2" customHeight="1">
      <c r="A115" s="915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1112</v>
      </c>
      <c r="H115" s="92">
        <f t="shared" si="78"/>
        <v>60148.08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1308.2352941176475</v>
      </c>
      <c r="O115" s="95">
        <f t="shared" si="80"/>
        <v>93.445378151260542</v>
      </c>
      <c r="P115" s="97">
        <f t="shared" si="75"/>
        <v>0</v>
      </c>
      <c r="Q115" s="98">
        <f t="shared" si="76"/>
        <v>-9.4117647058823195</v>
      </c>
      <c r="R115" s="646">
        <f t="shared" si="77"/>
        <v>0.90849673202614412</v>
      </c>
      <c r="S115" s="903"/>
      <c r="T115" s="303">
        <v>0.83263888888888882</v>
      </c>
      <c r="U115" s="303">
        <v>0.86805555555555547</v>
      </c>
      <c r="V115" s="304">
        <v>6</v>
      </c>
      <c r="W115" s="654">
        <f t="shared" si="73"/>
        <v>50.999999999999979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-131.76470588235247</v>
      </c>
      <c r="AG115" s="190">
        <f t="shared" si="62"/>
        <v>0.90849673202614412</v>
      </c>
      <c r="AH115" s="896"/>
    </row>
    <row r="116" spans="1:34" s="293" customFormat="1" ht="19.2" customHeight="1">
      <c r="A116" s="915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1466</v>
      </c>
      <c r="H116" s="92">
        <f t="shared" si="78"/>
        <v>74853.960000000006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1332.7272727272741</v>
      </c>
      <c r="O116" s="95">
        <f t="shared" si="80"/>
        <v>83.295454545454632</v>
      </c>
      <c r="P116" s="97">
        <f t="shared" si="75"/>
        <v>0</v>
      </c>
      <c r="Q116" s="98">
        <f t="shared" si="76"/>
        <v>-10.454545454545368</v>
      </c>
      <c r="R116" s="646">
        <f t="shared" si="77"/>
        <v>0.88848484848484943</v>
      </c>
      <c r="S116" s="903"/>
      <c r="T116" s="303">
        <v>0.88333333333333319</v>
      </c>
      <c r="U116" s="303">
        <v>0.92916666666666647</v>
      </c>
      <c r="V116" s="304">
        <v>22</v>
      </c>
      <c r="W116" s="654">
        <f t="shared" si="73"/>
        <v>65.999999999999929</v>
      </c>
      <c r="X116" s="291">
        <v>0.87222222222222223</v>
      </c>
      <c r="Y116" s="291">
        <v>0.88194444444444453</v>
      </c>
      <c r="Z116" s="292"/>
      <c r="AA116" s="292"/>
      <c r="AB116" s="897"/>
      <c r="AC116" s="897"/>
      <c r="AD116" s="296"/>
      <c r="AE116" s="296"/>
      <c r="AF116" s="97">
        <f t="shared" si="61"/>
        <v>-167.27272727272589</v>
      </c>
      <c r="AG116" s="190">
        <f t="shared" si="62"/>
        <v>0.88848484848484943</v>
      </c>
      <c r="AH116" s="896"/>
    </row>
    <row r="117" spans="1:34" s="293" customFormat="1" ht="19.2" customHeight="1">
      <c r="A117" s="915"/>
      <c r="B117" s="644" t="s">
        <v>241</v>
      </c>
      <c r="C117" s="108"/>
      <c r="D117" s="137" t="s">
        <v>207</v>
      </c>
      <c r="E117" s="138"/>
      <c r="F117" s="90">
        <v>50.49</v>
      </c>
      <c r="G117" s="306">
        <v>1312</v>
      </c>
      <c r="H117" s="92">
        <f t="shared" si="78"/>
        <v>66242.880000000005</v>
      </c>
      <c r="I117" s="642"/>
      <c r="J117" s="94">
        <v>14</v>
      </c>
      <c r="K117" s="91">
        <v>1440</v>
      </c>
      <c r="L117" s="95">
        <v>102.85714285714286</v>
      </c>
      <c r="M117" s="652">
        <v>15</v>
      </c>
      <c r="N117" s="91">
        <f t="shared" si="79"/>
        <v>1334.2372881355943</v>
      </c>
      <c r="O117" s="95">
        <f t="shared" si="80"/>
        <v>88.949152542372957</v>
      </c>
      <c r="P117" s="97">
        <f t="shared" si="75"/>
        <v>1</v>
      </c>
      <c r="Q117" s="98">
        <f t="shared" si="76"/>
        <v>-13.907990314769904</v>
      </c>
      <c r="R117" s="646">
        <f t="shared" si="77"/>
        <v>0.86478342749529258</v>
      </c>
      <c r="S117" s="903"/>
      <c r="T117" s="303">
        <v>0.93333333333333313</v>
      </c>
      <c r="U117" s="303">
        <v>0.97430555555555531</v>
      </c>
      <c r="V117" s="304">
        <v>6</v>
      </c>
      <c r="W117" s="654">
        <f t="shared" si="73"/>
        <v>58.99999999999995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-105.76271186440567</v>
      </c>
      <c r="AG117" s="190">
        <f t="shared" si="62"/>
        <v>0.92655367231638497</v>
      </c>
      <c r="AH117" s="896"/>
    </row>
    <row r="118" spans="1:34" s="293" customFormat="1" ht="19.2" customHeight="1">
      <c r="A118" s="915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903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903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903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14.888888888888889</v>
      </c>
      <c r="K121" s="276">
        <v>1573.3333333333333</v>
      </c>
      <c r="L121" s="277">
        <v>111.47523772523773</v>
      </c>
      <c r="M121" s="276">
        <f t="shared" ref="M121:O121" si="81">AVERAGE(M109:M120)</f>
        <v>15</v>
      </c>
      <c r="N121" s="276">
        <f t="shared" si="81"/>
        <v>1444.882060391335</v>
      </c>
      <c r="O121" s="277">
        <f t="shared" si="81"/>
        <v>101.87902542978082</v>
      </c>
      <c r="P121" s="97">
        <f t="shared" ref="P121:P128" si="82">M121-J121</f>
        <v>0.11111111111111072</v>
      </c>
      <c r="Q121" s="98">
        <f t="shared" ref="Q121:Q128" si="83">O121-L121</f>
        <v>-9.5962122954569082</v>
      </c>
      <c r="R121" s="245">
        <f t="shared" ref="R121:R128" si="84">O121/L121</f>
        <v>0.91391619797116297</v>
      </c>
      <c r="S121" s="911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1</v>
      </c>
      <c r="AF121" s="97">
        <f>N121-K121</f>
        <v>-128.45127294199824</v>
      </c>
      <c r="AG121" s="190">
        <f>N121/K121</f>
        <v>0.91835724177415368</v>
      </c>
      <c r="AH121" s="896"/>
    </row>
    <row r="122" spans="1:34" ht="19.2" customHeight="1">
      <c r="A122" s="918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1146</v>
      </c>
      <c r="H122" s="92">
        <f t="shared" ref="H122:H132" si="85">F122*G122</f>
        <v>68232.84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1297.3584905660384</v>
      </c>
      <c r="O122" s="314">
        <f t="shared" ref="O122:O128" si="87">N122/M122</f>
        <v>72.075471698113247</v>
      </c>
      <c r="P122" s="168">
        <f t="shared" si="82"/>
        <v>0</v>
      </c>
      <c r="Q122" s="256">
        <f t="shared" si="83"/>
        <v>-4.8689727463311954</v>
      </c>
      <c r="R122" s="169">
        <f t="shared" si="84"/>
        <v>0.93672093181663429</v>
      </c>
      <c r="S122" s="912">
        <f>R134</f>
        <v>0.90798428077403504</v>
      </c>
      <c r="T122" s="232">
        <v>0.5</v>
      </c>
      <c r="U122" s="232">
        <v>0.53680555555555554</v>
      </c>
      <c r="V122" s="304">
        <v>5</v>
      </c>
      <c r="W122" s="654">
        <f t="shared" si="73"/>
        <v>52.999999999999972</v>
      </c>
      <c r="X122" s="104"/>
      <c r="Y122" s="104"/>
      <c r="Z122" s="105"/>
      <c r="AA122" s="105"/>
      <c r="AB122" s="897"/>
      <c r="AC122" s="897"/>
      <c r="AD122" s="642"/>
      <c r="AE122" s="642"/>
      <c r="AF122" s="97">
        <f t="shared" si="61"/>
        <v>-87.641509433961573</v>
      </c>
      <c r="AG122" s="646">
        <f t="shared" si="62"/>
        <v>0.93672093181663429</v>
      </c>
      <c r="AH122" s="911">
        <f>AG134</f>
        <v>0.90904076583608373</v>
      </c>
    </row>
    <row r="123" spans="1:34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1700</v>
      </c>
      <c r="H123" s="92">
        <f t="shared" si="85"/>
        <v>99739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1342.1052631578937</v>
      </c>
      <c r="O123" s="142">
        <f t="shared" si="87"/>
        <v>70.637119113573348</v>
      </c>
      <c r="P123" s="105">
        <f t="shared" si="82"/>
        <v>0</v>
      </c>
      <c r="Q123" s="143">
        <f t="shared" si="83"/>
        <v>-5.1523545706371721</v>
      </c>
      <c r="R123" s="643">
        <f t="shared" si="84"/>
        <v>0.93201754385964841</v>
      </c>
      <c r="S123" s="912"/>
      <c r="T123" s="232">
        <v>0.54166666666666663</v>
      </c>
      <c r="U123" s="232">
        <v>0.59444444444444444</v>
      </c>
      <c r="V123" s="304">
        <v>7</v>
      </c>
      <c r="W123" s="654">
        <f t="shared" si="73"/>
        <v>76.000000000000057</v>
      </c>
      <c r="X123" s="104"/>
      <c r="Y123" s="104"/>
      <c r="Z123" s="105"/>
      <c r="AA123" s="105"/>
      <c r="AB123" s="897"/>
      <c r="AC123" s="897"/>
      <c r="AD123" s="642"/>
      <c r="AE123" s="642"/>
      <c r="AF123" s="97">
        <f t="shared" si="61"/>
        <v>-97.89473684210634</v>
      </c>
      <c r="AG123" s="646">
        <f t="shared" si="62"/>
        <v>0.93201754385964841</v>
      </c>
      <c r="AH123" s="912"/>
    </row>
    <row r="124" spans="1:34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2124</v>
      </c>
      <c r="H124" s="92">
        <f t="shared" si="85"/>
        <v>126420.48000000001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1300.4081632653065</v>
      </c>
      <c r="O124" s="314">
        <f t="shared" si="87"/>
        <v>61.924198250728878</v>
      </c>
      <c r="P124" s="168">
        <f t="shared" si="82"/>
        <v>0</v>
      </c>
      <c r="Q124" s="256">
        <f t="shared" si="83"/>
        <v>-4.0281827016520708</v>
      </c>
      <c r="R124" s="169">
        <f t="shared" si="84"/>
        <v>0.93892286156339821</v>
      </c>
      <c r="S124" s="919"/>
      <c r="T124" s="232">
        <v>0.60972222222222217</v>
      </c>
      <c r="U124" s="232">
        <v>0.6777777777777777</v>
      </c>
      <c r="V124" s="304">
        <v>22</v>
      </c>
      <c r="W124" s="654">
        <f t="shared" si="73"/>
        <v>97.999999999999972</v>
      </c>
      <c r="X124" s="265">
        <v>0.59861111111111109</v>
      </c>
      <c r="Y124" s="265">
        <v>0.60833333333333328</v>
      </c>
      <c r="Z124" s="105"/>
      <c r="AA124" s="105"/>
      <c r="AB124" s="897"/>
      <c r="AC124" s="897"/>
      <c r="AD124" s="642"/>
      <c r="AE124" s="642"/>
      <c r="AF124" s="168">
        <f t="shared" si="61"/>
        <v>-84.591836734693516</v>
      </c>
      <c r="AG124" s="169">
        <f t="shared" si="62"/>
        <v>0.93892286156339821</v>
      </c>
      <c r="AH124" s="912"/>
    </row>
    <row r="125" spans="1:34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1468</v>
      </c>
      <c r="H125" s="92">
        <f t="shared" si="85"/>
        <v>83367.72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1398.0952380952394</v>
      </c>
      <c r="O125" s="314">
        <f t="shared" si="87"/>
        <v>77.671957671957742</v>
      </c>
      <c r="P125" s="168">
        <f t="shared" si="82"/>
        <v>0</v>
      </c>
      <c r="Q125" s="256">
        <f t="shared" si="83"/>
        <v>-13.216931216931144</v>
      </c>
      <c r="R125" s="169">
        <f t="shared" si="84"/>
        <v>0.85458144137850822</v>
      </c>
      <c r="S125" s="919"/>
      <c r="T125" s="232">
        <v>0.71805555555555545</v>
      </c>
      <c r="U125" s="232">
        <v>0.7618055555555554</v>
      </c>
      <c r="V125" s="304">
        <v>5</v>
      </c>
      <c r="W125" s="654">
        <f t="shared" si="73"/>
        <v>62.999999999999936</v>
      </c>
      <c r="X125" s="116"/>
      <c r="Y125" s="116"/>
      <c r="Z125" s="105"/>
      <c r="AA125" s="105"/>
      <c r="AB125" s="897"/>
      <c r="AC125" s="897"/>
      <c r="AD125" s="642"/>
      <c r="AE125" s="642"/>
      <c r="AF125" s="97">
        <f t="shared" si="61"/>
        <v>-237.90476190476056</v>
      </c>
      <c r="AG125" s="646">
        <f t="shared" si="62"/>
        <v>0.85458144137850822</v>
      </c>
      <c r="AH125" s="913"/>
    </row>
    <row r="126" spans="1:34" ht="19.2" customHeight="1">
      <c r="A126" s="918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1353</v>
      </c>
      <c r="H126" s="92">
        <f t="shared" si="85"/>
        <v>76945.11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1399.6551724137942</v>
      </c>
      <c r="O126" s="142">
        <f t="shared" si="87"/>
        <v>77.758620689655231</v>
      </c>
      <c r="P126" s="105">
        <f t="shared" si="82"/>
        <v>0</v>
      </c>
      <c r="Q126" s="143">
        <f t="shared" si="83"/>
        <v>-13.130268199233655</v>
      </c>
      <c r="R126" s="643">
        <f t="shared" si="84"/>
        <v>0.85553494646319939</v>
      </c>
      <c r="S126" s="919"/>
      <c r="T126" s="232">
        <v>0.7666666666666665</v>
      </c>
      <c r="U126" s="232">
        <v>0.80694444444444424</v>
      </c>
      <c r="V126" s="304">
        <v>7</v>
      </c>
      <c r="W126" s="654">
        <f t="shared" si="73"/>
        <v>57.999999999999957</v>
      </c>
      <c r="X126" s="116"/>
      <c r="Y126" s="116"/>
      <c r="Z126" s="105"/>
      <c r="AA126" s="105"/>
      <c r="AB126" s="897"/>
      <c r="AC126" s="897"/>
      <c r="AD126" s="642"/>
      <c r="AE126" s="642"/>
      <c r="AF126" s="168">
        <f t="shared" si="61"/>
        <v>-236.34482758620584</v>
      </c>
      <c r="AG126" s="169">
        <f t="shared" si="62"/>
        <v>0.85553494646319939</v>
      </c>
      <c r="AH126" s="913"/>
    </row>
    <row r="127" spans="1:34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1642</v>
      </c>
      <c r="H127" s="92">
        <f t="shared" si="85"/>
        <v>83200.14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1407.42857142857</v>
      </c>
      <c r="O127" s="142">
        <f t="shared" si="87"/>
        <v>78.190476190476105</v>
      </c>
      <c r="P127" s="105">
        <f t="shared" si="82"/>
        <v>0</v>
      </c>
      <c r="Q127" s="143">
        <f t="shared" si="83"/>
        <v>-5.1428571428572241</v>
      </c>
      <c r="R127" s="643">
        <f t="shared" si="84"/>
        <v>0.93828571428571328</v>
      </c>
      <c r="S127" s="919"/>
      <c r="T127" s="232">
        <v>0.82291666666666652</v>
      </c>
      <c r="U127" s="232">
        <v>0.87152777777777768</v>
      </c>
      <c r="V127" s="644">
        <v>23</v>
      </c>
      <c r="W127" s="654">
        <f t="shared" si="73"/>
        <v>70.000000000000071</v>
      </c>
      <c r="X127" s="116">
        <v>0.81111111111111101</v>
      </c>
      <c r="Y127" s="116">
        <v>0.8222222222222223</v>
      </c>
      <c r="Z127" s="105"/>
      <c r="AA127" s="105"/>
      <c r="AB127" s="897"/>
      <c r="AC127" s="897"/>
      <c r="AD127" s="642"/>
      <c r="AE127" s="642"/>
      <c r="AF127" s="168">
        <f t="shared" si="61"/>
        <v>-92.571428571430033</v>
      </c>
      <c r="AG127" s="169">
        <f t="shared" si="62"/>
        <v>0.93828571428571328</v>
      </c>
      <c r="AH127" s="913"/>
    </row>
    <row r="128" spans="1:34" ht="19.2" customHeight="1">
      <c r="A128" s="918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2370</v>
      </c>
      <c r="H128" s="92">
        <f t="shared" si="85"/>
        <v>112812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86"/>
        <v>1328.9719626168232</v>
      </c>
      <c r="O128" s="314">
        <f t="shared" si="87"/>
        <v>63.284379172229677</v>
      </c>
      <c r="P128" s="168">
        <f t="shared" si="82"/>
        <v>0</v>
      </c>
      <c r="Q128" s="256">
        <f t="shared" si="83"/>
        <v>-5.2870493991988923</v>
      </c>
      <c r="R128" s="169">
        <f t="shared" si="84"/>
        <v>0.92289719626168287</v>
      </c>
      <c r="S128" s="919"/>
      <c r="T128" s="232">
        <v>0.87638888888888877</v>
      </c>
      <c r="U128" s="232">
        <v>0.95069444444444429</v>
      </c>
      <c r="V128" s="644">
        <v>7</v>
      </c>
      <c r="W128" s="654">
        <f t="shared" si="73"/>
        <v>106.99999999999994</v>
      </c>
      <c r="X128" s="116"/>
      <c r="Y128" s="116"/>
      <c r="Z128" s="105"/>
      <c r="AA128" s="105"/>
      <c r="AB128" s="897"/>
      <c r="AC128" s="897"/>
      <c r="AD128" s="642">
        <v>1</v>
      </c>
      <c r="AE128" s="642">
        <v>1</v>
      </c>
      <c r="AF128" s="97">
        <f t="shared" si="61"/>
        <v>-111.02803738317675</v>
      </c>
      <c r="AG128" s="646">
        <f t="shared" si="62"/>
        <v>0.92289719626168276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919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897"/>
      <c r="AC129" s="897"/>
      <c r="AD129" s="642"/>
      <c r="AE129" s="642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919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897"/>
      <c r="AC130" s="897"/>
      <c r="AD130" s="642"/>
      <c r="AE130" s="642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919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897"/>
      <c r="AC131" s="897"/>
      <c r="AD131" s="642"/>
      <c r="AE131" s="642"/>
      <c r="AF131" s="97">
        <f t="shared" si="61"/>
        <v>0</v>
      </c>
      <c r="AG131" s="646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919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897"/>
      <c r="AC132" s="897"/>
      <c r="AD132" s="642"/>
      <c r="AE132" s="642"/>
      <c r="AF132" s="127"/>
      <c r="AG132" s="647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919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642"/>
      <c r="AE133" s="642"/>
      <c r="AF133" s="127"/>
      <c r="AG133" s="647"/>
      <c r="AH133" s="913"/>
    </row>
    <row r="134" spans="1:34" ht="19.2" customHeight="1">
      <c r="A134" s="918"/>
      <c r="B134" s="239">
        <v>0</v>
      </c>
      <c r="C134" s="160" t="s">
        <v>1022</v>
      </c>
      <c r="D134" s="893" t="s">
        <v>1001</v>
      </c>
      <c r="E134" s="893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1353.4318373633807</v>
      </c>
      <c r="O134" s="324">
        <f t="shared" si="88"/>
        <v>71.648888969533459</v>
      </c>
      <c r="P134" s="102">
        <f t="shared" ref="P134:P143" si="89">M134-J134</f>
        <v>0</v>
      </c>
      <c r="Q134" s="209">
        <f t="shared" ref="Q134:Q143" si="90">O134-L134</f>
        <v>-7.260945139548781</v>
      </c>
      <c r="R134" s="325">
        <f t="shared" ref="R134:R143" si="91">O134/L134</f>
        <v>0.90798428077403504</v>
      </c>
      <c r="S134" s="912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1</v>
      </c>
      <c r="AF134" s="97">
        <f t="shared" si="61"/>
        <v>-135.42530549376215</v>
      </c>
      <c r="AG134" s="646">
        <f t="shared" si="62"/>
        <v>0.90904076583608373</v>
      </c>
      <c r="AH134" s="913"/>
    </row>
    <row r="135" spans="1:34" ht="19.2" customHeight="1">
      <c r="A135" s="899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1642.1999999999998</v>
      </c>
      <c r="H135" s="326">
        <f t="shared" ref="H135:H146" si="92">F135*G135</f>
        <v>88826.597999999998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1296.4736842105267</v>
      </c>
      <c r="O135" s="177">
        <f t="shared" ref="O135:O143" si="94">N135/M135</f>
        <v>76.263157894736864</v>
      </c>
      <c r="P135" s="105">
        <f t="shared" si="89"/>
        <v>1</v>
      </c>
      <c r="Q135" s="143">
        <f t="shared" si="90"/>
        <v>-17.486842105263136</v>
      </c>
      <c r="R135" s="643">
        <f t="shared" si="91"/>
        <v>0.81347368421052657</v>
      </c>
      <c r="S135" s="903">
        <f>R147</f>
        <v>0.8672536240523937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897"/>
      <c r="AC135" s="897"/>
      <c r="AD135" s="642"/>
      <c r="AE135" s="642"/>
      <c r="AF135" s="178">
        <f t="shared" si="61"/>
        <v>-203.5263157894733</v>
      </c>
      <c r="AG135" s="184">
        <f t="shared" si="62"/>
        <v>0.86431578947368448</v>
      </c>
      <c r="AH135" s="896">
        <f>AG147</f>
        <v>0.87561040801667589</v>
      </c>
    </row>
    <row r="136" spans="1:34" ht="19.2" customHeight="1">
      <c r="A136" s="900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1209</v>
      </c>
      <c r="H136" s="140">
        <f t="shared" si="92"/>
        <v>61260.03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1295.3571428571438</v>
      </c>
      <c r="O136" s="142">
        <f t="shared" si="94"/>
        <v>71.964285714285765</v>
      </c>
      <c r="P136" s="105">
        <f t="shared" si="89"/>
        <v>0</v>
      </c>
      <c r="Q136" s="143">
        <f t="shared" si="90"/>
        <v>-11.369047619047564</v>
      </c>
      <c r="R136" s="643">
        <f t="shared" si="91"/>
        <v>0.86357142857142921</v>
      </c>
      <c r="S136" s="903"/>
      <c r="T136" s="327">
        <v>0.51597222222222217</v>
      </c>
      <c r="U136" s="232">
        <v>0.55486111111111103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897"/>
      <c r="AC136" s="897"/>
      <c r="AD136" s="642"/>
      <c r="AE136" s="642"/>
      <c r="AF136" s="97">
        <f t="shared" si="61"/>
        <v>-204.6428571428562</v>
      </c>
      <c r="AG136" s="190">
        <f t="shared" si="62"/>
        <v>0.86357142857142921</v>
      </c>
      <c r="AH136" s="896"/>
    </row>
    <row r="137" spans="1:34" ht="19.2" customHeight="1">
      <c r="A137" s="900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1280</v>
      </c>
      <c r="H137" s="140">
        <f t="shared" si="92"/>
        <v>68185.600000000006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1280.0000000000011</v>
      </c>
      <c r="O137" s="177">
        <f t="shared" si="94"/>
        <v>80.000000000000071</v>
      </c>
      <c r="P137" s="105">
        <f t="shared" si="89"/>
        <v>0</v>
      </c>
      <c r="Q137" s="143">
        <f t="shared" si="90"/>
        <v>-13.749999999999929</v>
      </c>
      <c r="R137" s="643">
        <f t="shared" si="91"/>
        <v>0.85333333333333405</v>
      </c>
      <c r="S137" s="903"/>
      <c r="T137" s="232">
        <v>0.57013888888888875</v>
      </c>
      <c r="U137" s="232">
        <v>0.61180555555555538</v>
      </c>
      <c r="V137" s="329">
        <v>22</v>
      </c>
      <c r="W137" s="328">
        <f t="shared" si="95"/>
        <v>59.999999999999943</v>
      </c>
      <c r="X137" s="104">
        <v>0.55902777777777779</v>
      </c>
      <c r="Y137" s="104">
        <v>0.56944444444444442</v>
      </c>
      <c r="Z137" s="105"/>
      <c r="AA137" s="105"/>
      <c r="AB137" s="897"/>
      <c r="AC137" s="897"/>
      <c r="AD137" s="642"/>
      <c r="AE137" s="642"/>
      <c r="AF137" s="97">
        <f t="shared" si="61"/>
        <v>-219.99999999999886</v>
      </c>
      <c r="AG137" s="190">
        <f t="shared" si="62"/>
        <v>0.85333333333333405</v>
      </c>
      <c r="AH137" s="896"/>
    </row>
    <row r="138" spans="1:34" ht="19.2" customHeight="1">
      <c r="A138" s="900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1685</v>
      </c>
      <c r="H138" s="140">
        <f t="shared" si="92"/>
        <v>97283.475000000006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1296.1538461538455</v>
      </c>
      <c r="O138" s="142">
        <f t="shared" si="94"/>
        <v>81.009615384615344</v>
      </c>
      <c r="P138" s="105">
        <f t="shared" si="89"/>
        <v>0</v>
      </c>
      <c r="Q138" s="143">
        <f t="shared" si="90"/>
        <v>-16.802884615384656</v>
      </c>
      <c r="R138" s="643">
        <f t="shared" si="91"/>
        <v>0.82821332022609939</v>
      </c>
      <c r="S138" s="903"/>
      <c r="T138" s="232">
        <v>0.61666666666666647</v>
      </c>
      <c r="U138" s="232">
        <v>0.67083333333333317</v>
      </c>
      <c r="V138" s="329">
        <v>7</v>
      </c>
      <c r="W138" s="328">
        <f t="shared" si="95"/>
        <v>78.000000000000043</v>
      </c>
      <c r="X138" s="104"/>
      <c r="Y138" s="104"/>
      <c r="Z138" s="105"/>
      <c r="AA138" s="105"/>
      <c r="AB138" s="897"/>
      <c r="AC138" s="897"/>
      <c r="AD138" s="642"/>
      <c r="AE138" s="642">
        <v>1</v>
      </c>
      <c r="AF138" s="97">
        <f t="shared" si="61"/>
        <v>-268.84615384615449</v>
      </c>
      <c r="AG138" s="190">
        <f t="shared" si="62"/>
        <v>0.82821332022609939</v>
      </c>
      <c r="AH138" s="896"/>
    </row>
    <row r="139" spans="1:34" ht="19.2" customHeight="1">
      <c r="A139" s="900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1598</v>
      </c>
      <c r="H139" s="140">
        <f t="shared" si="92"/>
        <v>81466.039999999994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1295.6756756756747</v>
      </c>
      <c r="O139" s="177">
        <f t="shared" si="94"/>
        <v>64.783783783783733</v>
      </c>
      <c r="P139" s="105">
        <f t="shared" si="89"/>
        <v>0</v>
      </c>
      <c r="Q139" s="143">
        <f t="shared" si="90"/>
        <v>-7.2162162162162673</v>
      </c>
      <c r="R139" s="643">
        <f t="shared" si="91"/>
        <v>0.89977477477477408</v>
      </c>
      <c r="S139" s="903"/>
      <c r="T139" s="232">
        <v>0.71111111111111092</v>
      </c>
      <c r="U139" s="232">
        <v>0.76249999999999984</v>
      </c>
      <c r="V139" s="330">
        <v>5</v>
      </c>
      <c r="W139" s="328">
        <f t="shared" si="95"/>
        <v>74.000000000000057</v>
      </c>
      <c r="X139" s="104"/>
      <c r="Y139" s="104"/>
      <c r="Z139" s="105"/>
      <c r="AA139" s="105"/>
      <c r="AB139" s="897"/>
      <c r="AC139" s="897"/>
      <c r="AD139" s="642"/>
      <c r="AE139" s="642"/>
      <c r="AF139" s="97">
        <f t="shared" si="61"/>
        <v>-144.32432432432529</v>
      </c>
      <c r="AG139" s="190">
        <f t="shared" si="62"/>
        <v>0.89977477477477408</v>
      </c>
      <c r="AH139" s="896"/>
    </row>
    <row r="140" spans="1:34" ht="19.2" customHeight="1">
      <c r="A140" s="901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943</v>
      </c>
      <c r="H140" s="140">
        <f t="shared" si="92"/>
        <v>47781.810000000005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1347.1428571428567</v>
      </c>
      <c r="O140" s="142">
        <f t="shared" si="94"/>
        <v>79.243697478991564</v>
      </c>
      <c r="P140" s="105">
        <f t="shared" si="89"/>
        <v>0</v>
      </c>
      <c r="Q140" s="143">
        <f t="shared" si="90"/>
        <v>-8.9915966386554942</v>
      </c>
      <c r="R140" s="643">
        <f t="shared" si="91"/>
        <v>0.89809523809523772</v>
      </c>
      <c r="S140" s="904"/>
      <c r="T140" s="270">
        <v>0.7666666666666665</v>
      </c>
      <c r="U140" s="332">
        <v>0.79583333333333317</v>
      </c>
      <c r="V140" s="333">
        <v>6</v>
      </c>
      <c r="W140" s="328">
        <f t="shared" si="95"/>
        <v>42.000000000000014</v>
      </c>
      <c r="X140" s="104"/>
      <c r="Y140" s="104"/>
      <c r="Z140" s="105"/>
      <c r="AA140" s="105"/>
      <c r="AB140" s="897"/>
      <c r="AC140" s="897"/>
      <c r="AD140" s="642"/>
      <c r="AE140" s="642"/>
      <c r="AF140" s="97">
        <f t="shared" si="61"/>
        <v>-152.85714285714334</v>
      </c>
      <c r="AG140" s="190">
        <f t="shared" si="62"/>
        <v>0.89809523809523772</v>
      </c>
      <c r="AH140" s="896"/>
    </row>
    <row r="141" spans="1:34" ht="19.2" customHeight="1">
      <c r="A141" s="901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1667</v>
      </c>
      <c r="H141" s="140">
        <f t="shared" si="92"/>
        <v>84883.64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1333.599999999999</v>
      </c>
      <c r="O141" s="177">
        <f t="shared" si="94"/>
        <v>70.189473684210469</v>
      </c>
      <c r="P141" s="105">
        <f t="shared" si="89"/>
        <v>0</v>
      </c>
      <c r="Q141" s="143">
        <f t="shared" si="90"/>
        <v>-5.6000000000000512</v>
      </c>
      <c r="R141" s="643">
        <f t="shared" si="91"/>
        <v>0.92611111111111044</v>
      </c>
      <c r="S141" s="904"/>
      <c r="T141" s="270">
        <v>0.81111111111111089</v>
      </c>
      <c r="U141" s="332">
        <v>0.86319444444444426</v>
      </c>
      <c r="V141" s="108">
        <v>22</v>
      </c>
      <c r="W141" s="328">
        <f t="shared" si="95"/>
        <v>75.000000000000057</v>
      </c>
      <c r="X141" s="104">
        <v>0.79999999999999993</v>
      </c>
      <c r="Y141" s="104">
        <v>0.80972222222222223</v>
      </c>
      <c r="Z141" s="105"/>
      <c r="AA141" s="105"/>
      <c r="AB141" s="897"/>
      <c r="AC141" s="897"/>
      <c r="AD141" s="642"/>
      <c r="AE141" s="642"/>
      <c r="AF141" s="97">
        <f t="shared" si="61"/>
        <v>-106.400000000001</v>
      </c>
      <c r="AG141" s="190">
        <f t="shared" si="62"/>
        <v>0.92611111111111044</v>
      </c>
      <c r="AH141" s="896"/>
    </row>
    <row r="142" spans="1:34" ht="19.2" customHeight="1">
      <c r="A142" s="901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1251</v>
      </c>
      <c r="H142" s="140">
        <f t="shared" si="92"/>
        <v>67666.590000000011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1316.8421052631588</v>
      </c>
      <c r="O142" s="142">
        <f t="shared" si="94"/>
        <v>69.307479224376777</v>
      </c>
      <c r="P142" s="105">
        <f t="shared" si="89"/>
        <v>0</v>
      </c>
      <c r="Q142" s="143">
        <f t="shared" si="90"/>
        <v>-6.4819944598337429</v>
      </c>
      <c r="R142" s="643">
        <f t="shared" si="91"/>
        <v>0.91447368421052699</v>
      </c>
      <c r="S142" s="904"/>
      <c r="T142" s="270">
        <v>0.86805555555555536</v>
      </c>
      <c r="U142" s="332">
        <v>0.90763888888888866</v>
      </c>
      <c r="V142" s="108">
        <v>7</v>
      </c>
      <c r="W142" s="328">
        <f t="shared" si="95"/>
        <v>56.999999999999957</v>
      </c>
      <c r="X142" s="104"/>
      <c r="Y142" s="104"/>
      <c r="Z142" s="105"/>
      <c r="AA142" s="105"/>
      <c r="AB142" s="897"/>
      <c r="AC142" s="897"/>
      <c r="AD142" s="642"/>
      <c r="AE142" s="642"/>
      <c r="AF142" s="97">
        <f t="shared" si="61"/>
        <v>-123.15789473684117</v>
      </c>
      <c r="AG142" s="190">
        <f t="shared" si="62"/>
        <v>0.91447368421052699</v>
      </c>
      <c r="AH142" s="896"/>
    </row>
    <row r="143" spans="1:34" ht="19.2" customHeight="1">
      <c r="A143" s="901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1049</v>
      </c>
      <c r="H143" s="140">
        <f t="shared" si="92"/>
        <v>59195.07</v>
      </c>
      <c r="I143" s="642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3"/>
        <v>1258.8000000000004</v>
      </c>
      <c r="O143" s="142">
        <f t="shared" si="94"/>
        <v>78.675000000000026</v>
      </c>
      <c r="P143" s="105">
        <f t="shared" si="89"/>
        <v>0</v>
      </c>
      <c r="Q143" s="143">
        <f t="shared" si="90"/>
        <v>-15.074999999999974</v>
      </c>
      <c r="R143" s="643">
        <f t="shared" si="91"/>
        <v>0.83920000000000028</v>
      </c>
      <c r="S143" s="904"/>
      <c r="T143" s="270">
        <v>0.91180555555555531</v>
      </c>
      <c r="U143" s="332">
        <v>0.94652777777777752</v>
      </c>
      <c r="V143" s="108">
        <v>6</v>
      </c>
      <c r="W143" s="328">
        <f t="shared" si="95"/>
        <v>49.999999999999986</v>
      </c>
      <c r="X143" s="104"/>
      <c r="Y143" s="104"/>
      <c r="Z143" s="105"/>
      <c r="AA143" s="105"/>
      <c r="AB143" s="897"/>
      <c r="AC143" s="897"/>
      <c r="AD143" s="642"/>
      <c r="AE143" s="642"/>
      <c r="AF143" s="97">
        <f t="shared" si="61"/>
        <v>-241.19999999999959</v>
      </c>
      <c r="AG143" s="190">
        <f t="shared" si="62"/>
        <v>0.83920000000000028</v>
      </c>
      <c r="AH143" s="896"/>
    </row>
    <row r="144" spans="1:34" ht="19.2" customHeight="1">
      <c r="A144" s="901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904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897"/>
      <c r="AC144" s="897"/>
      <c r="AD144" s="642"/>
      <c r="AE144" s="642"/>
      <c r="AF144" s="97">
        <f t="shared" si="61"/>
        <v>0</v>
      </c>
      <c r="AG144" s="190" t="e">
        <f t="shared" si="62"/>
        <v>#DIV/0!</v>
      </c>
      <c r="AH144" s="896"/>
    </row>
    <row r="145" spans="1:34" ht="19.2" customHeight="1">
      <c r="A145" s="901"/>
      <c r="B145" s="644">
        <v>0</v>
      </c>
      <c r="C145" s="650"/>
      <c r="D145" s="88"/>
      <c r="E145" s="334"/>
      <c r="F145" s="90" t="s">
        <v>236</v>
      </c>
      <c r="G145" s="107"/>
      <c r="H145" s="140">
        <f t="shared" si="92"/>
        <v>0</v>
      </c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642"/>
      <c r="AE145" s="642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642"/>
      <c r="AE146" s="642"/>
      <c r="AF146" s="105"/>
      <c r="AG146" s="643"/>
      <c r="AH146" s="896"/>
    </row>
    <row r="147" spans="1:34" ht="19.2" customHeight="1">
      <c r="A147" s="902"/>
      <c r="B147" s="337">
        <v>0</v>
      </c>
      <c r="C147" s="160" t="s">
        <v>1024</v>
      </c>
      <c r="D147" s="893" t="s">
        <v>1001</v>
      </c>
      <c r="E147" s="893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17.555555555555557</v>
      </c>
      <c r="N147" s="323">
        <f t="shared" si="96"/>
        <v>1302.2272568114674</v>
      </c>
      <c r="O147" s="324">
        <f t="shared" si="96"/>
        <v>74.6040547961112</v>
      </c>
      <c r="P147" s="102">
        <f t="shared" ref="P147:P153" si="97">M147-J147</f>
        <v>0.11111111111111427</v>
      </c>
      <c r="Q147" s="209">
        <f t="shared" ref="Q147:Q153" si="98">O147-L147</f>
        <v>-11.419286850488959</v>
      </c>
      <c r="R147" s="339">
        <f t="shared" ref="R147:R153" si="99">O147/L147</f>
        <v>0.8672536240523937</v>
      </c>
      <c r="S147" s="905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1</v>
      </c>
      <c r="AF147" s="278">
        <f t="shared" si="61"/>
        <v>-184.99496541075473</v>
      </c>
      <c r="AG147" s="340">
        <f t="shared" si="62"/>
        <v>0.87561040801667589</v>
      </c>
      <c r="AH147" s="896"/>
    </row>
    <row r="148" spans="1:34" ht="19.2" customHeight="1">
      <c r="A148" s="908" t="s">
        <v>1025</v>
      </c>
      <c r="B148" s="642" t="s">
        <v>238</v>
      </c>
      <c r="C148" s="186"/>
      <c r="D148" s="247" t="s">
        <v>210</v>
      </c>
      <c r="E148" s="89"/>
      <c r="F148" s="205">
        <v>55.51</v>
      </c>
      <c r="G148" s="107">
        <v>109</v>
      </c>
      <c r="H148" s="140">
        <f t="shared" ref="H148:H172" si="100">F148*G148</f>
        <v>6050.59</v>
      </c>
      <c r="I148" s="341"/>
      <c r="J148" s="157">
        <v>8</v>
      </c>
      <c r="K148" s="107">
        <v>1500</v>
      </c>
      <c r="L148" s="142">
        <v>187.5</v>
      </c>
      <c r="M148" s="157">
        <v>6</v>
      </c>
      <c r="N148" s="91">
        <f t="shared" ref="N148:N153" si="101">G148/W148*60</f>
        <v>1090.0000000000039</v>
      </c>
      <c r="O148" s="95">
        <f t="shared" ref="O148:O153" si="102">N148/M148</f>
        <v>181.66666666666731</v>
      </c>
      <c r="P148" s="97">
        <f t="shared" si="97"/>
        <v>-2</v>
      </c>
      <c r="Q148" s="98">
        <f t="shared" si="98"/>
        <v>-5.8333333333326891</v>
      </c>
      <c r="R148" s="646">
        <f t="shared" si="99"/>
        <v>0.96888888888889235</v>
      </c>
      <c r="S148" s="909">
        <f>R160</f>
        <v>0.8720390376898699</v>
      </c>
      <c r="T148" s="327">
        <v>0.70833333333333337</v>
      </c>
      <c r="U148" s="232">
        <v>0.71250000000000002</v>
      </c>
      <c r="V148" s="644">
        <v>5</v>
      </c>
      <c r="W148" s="654">
        <f>(U148-T148)*24*60</f>
        <v>5.9999999999999787</v>
      </c>
      <c r="X148" s="104"/>
      <c r="Y148" s="104"/>
      <c r="Z148" s="105"/>
      <c r="AA148" s="105"/>
      <c r="AB148" s="897"/>
      <c r="AC148" s="897"/>
      <c r="AD148" s="642"/>
      <c r="AE148" s="642"/>
      <c r="AF148" s="97">
        <f t="shared" si="61"/>
        <v>-409.99999999999613</v>
      </c>
      <c r="AG148" s="190">
        <f t="shared" si="62"/>
        <v>0.72666666666666924</v>
      </c>
      <c r="AH148" s="896">
        <f>AG160</f>
        <v>0.86760125072062144</v>
      </c>
    </row>
    <row r="149" spans="1:34" ht="19.2" customHeight="1">
      <c r="A149" s="908"/>
      <c r="B149" s="642" t="s">
        <v>240</v>
      </c>
      <c r="C149" s="296"/>
      <c r="D149" s="331" t="s">
        <v>211</v>
      </c>
      <c r="E149" s="112"/>
      <c r="F149" s="205">
        <v>28.57</v>
      </c>
      <c r="G149" s="107">
        <v>1796</v>
      </c>
      <c r="H149" s="140">
        <f t="shared" si="100"/>
        <v>51311.72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01"/>
        <v>1517.7464788732379</v>
      </c>
      <c r="O149" s="95">
        <f t="shared" si="102"/>
        <v>151.77464788732379</v>
      </c>
      <c r="P149" s="97">
        <f t="shared" si="97"/>
        <v>2</v>
      </c>
      <c r="Q149" s="98">
        <f t="shared" si="98"/>
        <v>-35.725352112676205</v>
      </c>
      <c r="R149" s="646">
        <f t="shared" si="99"/>
        <v>0.80946478873239358</v>
      </c>
      <c r="S149" s="910"/>
      <c r="T149" s="327">
        <v>0.71527777777777779</v>
      </c>
      <c r="U149" s="232">
        <v>0.76458333333333339</v>
      </c>
      <c r="V149" s="644">
        <v>4</v>
      </c>
      <c r="W149" s="654">
        <f t="shared" ref="W149:W159" si="103">(U149-T149)*24*60</f>
        <v>71.000000000000071</v>
      </c>
      <c r="X149" s="104"/>
      <c r="Y149" s="104"/>
      <c r="Z149" s="105"/>
      <c r="AA149" s="105"/>
      <c r="AB149" s="897"/>
      <c r="AC149" s="897"/>
      <c r="AD149" s="642"/>
      <c r="AE149" s="642"/>
      <c r="AF149" s="97">
        <f t="shared" si="61"/>
        <v>17.746478873237947</v>
      </c>
      <c r="AG149" s="190">
        <f t="shared" si="62"/>
        <v>1.0118309859154919</v>
      </c>
      <c r="AH149" s="898"/>
    </row>
    <row r="150" spans="1:34" ht="19.2" customHeight="1">
      <c r="A150" s="908"/>
      <c r="B150" s="642" t="s">
        <v>241</v>
      </c>
      <c r="C150" s="296"/>
      <c r="D150" s="250" t="s">
        <v>179</v>
      </c>
      <c r="E150" s="112"/>
      <c r="F150" s="205">
        <v>58.17</v>
      </c>
      <c r="G150" s="107">
        <v>1166</v>
      </c>
      <c r="H150" s="140">
        <f t="shared" si="100"/>
        <v>67826.22</v>
      </c>
      <c r="I150" s="341"/>
      <c r="J150" s="157">
        <v>16</v>
      </c>
      <c r="K150" s="107">
        <v>1636</v>
      </c>
      <c r="L150" s="142">
        <v>102.25</v>
      </c>
      <c r="M150" s="157">
        <v>16</v>
      </c>
      <c r="N150" s="91">
        <f t="shared" si="101"/>
        <v>1399.2000000000005</v>
      </c>
      <c r="O150" s="95">
        <f t="shared" si="102"/>
        <v>87.450000000000031</v>
      </c>
      <c r="P150" s="97">
        <f t="shared" si="97"/>
        <v>0</v>
      </c>
      <c r="Q150" s="98">
        <f t="shared" si="98"/>
        <v>-14.799999999999969</v>
      </c>
      <c r="R150" s="646">
        <f t="shared" si="99"/>
        <v>0.85525672371638173</v>
      </c>
      <c r="S150" s="910"/>
      <c r="T150" s="327">
        <v>0.76944444444444449</v>
      </c>
      <c r="U150" s="232">
        <v>0.8041666666666667</v>
      </c>
      <c r="V150" s="644">
        <v>7</v>
      </c>
      <c r="W150" s="654">
        <f t="shared" si="103"/>
        <v>49.999999999999986</v>
      </c>
      <c r="X150" s="291"/>
      <c r="Y150" s="291"/>
      <c r="Z150" s="292"/>
      <c r="AA150" s="292"/>
      <c r="AB150" s="897"/>
      <c r="AC150" s="897"/>
      <c r="AD150" s="642"/>
      <c r="AE150" s="642"/>
      <c r="AF150" s="97">
        <f t="shared" si="61"/>
        <v>-236.7999999999995</v>
      </c>
      <c r="AG150" s="190">
        <f t="shared" si="62"/>
        <v>0.85525672371638173</v>
      </c>
      <c r="AH150" s="898"/>
    </row>
    <row r="151" spans="1:34" s="293" customFormat="1" ht="19.2" customHeight="1">
      <c r="A151" s="908"/>
      <c r="B151" s="642" t="s">
        <v>241</v>
      </c>
      <c r="C151" s="296"/>
      <c r="D151" s="110" t="s">
        <v>212</v>
      </c>
      <c r="E151" s="112"/>
      <c r="F151" s="205">
        <v>54.5</v>
      </c>
      <c r="G151" s="107">
        <v>600</v>
      </c>
      <c r="H151" s="140">
        <f t="shared" si="100"/>
        <v>32700</v>
      </c>
      <c r="I151" s="341"/>
      <c r="J151" s="157">
        <v>21</v>
      </c>
      <c r="K151" s="107">
        <v>1440</v>
      </c>
      <c r="L151" s="142">
        <v>68.571428571428569</v>
      </c>
      <c r="M151" s="157">
        <v>21</v>
      </c>
      <c r="N151" s="91">
        <f t="shared" si="101"/>
        <v>1161.2903225806433</v>
      </c>
      <c r="O151" s="95">
        <f t="shared" si="102"/>
        <v>55.299539170506826</v>
      </c>
      <c r="P151" s="97">
        <f t="shared" si="97"/>
        <v>0</v>
      </c>
      <c r="Q151" s="98">
        <f t="shared" si="98"/>
        <v>-13.271889400921744</v>
      </c>
      <c r="R151" s="646">
        <f t="shared" si="99"/>
        <v>0.80645161290322454</v>
      </c>
      <c r="S151" s="910"/>
      <c r="T151" s="327">
        <v>0.81944444444444442</v>
      </c>
      <c r="U151" s="232">
        <v>0.84097222222222223</v>
      </c>
      <c r="V151" s="644">
        <v>22</v>
      </c>
      <c r="W151" s="654">
        <f t="shared" si="103"/>
        <v>31.00000000000005</v>
      </c>
      <c r="X151" s="291">
        <v>0.80833333333333324</v>
      </c>
      <c r="Y151" s="291">
        <v>0.81805555555555554</v>
      </c>
      <c r="Z151" s="292"/>
      <c r="AA151" s="292"/>
      <c r="AB151" s="897"/>
      <c r="AC151" s="897"/>
      <c r="AD151" s="296"/>
      <c r="AE151" s="296"/>
      <c r="AF151" s="97">
        <f t="shared" si="61"/>
        <v>-278.70967741935669</v>
      </c>
      <c r="AG151" s="190">
        <f t="shared" si="62"/>
        <v>0.80645161290322454</v>
      </c>
      <c r="AH151" s="898"/>
    </row>
    <row r="152" spans="1:34" s="293" customFormat="1" ht="19.2" customHeight="1">
      <c r="A152" s="908"/>
      <c r="B152" s="642" t="s">
        <v>241</v>
      </c>
      <c r="C152" s="296"/>
      <c r="D152" s="110" t="s">
        <v>206</v>
      </c>
      <c r="E152" s="112"/>
      <c r="F152" s="205">
        <v>50.67</v>
      </c>
      <c r="G152" s="107">
        <v>946</v>
      </c>
      <c r="H152" s="140">
        <f t="shared" si="100"/>
        <v>47933.82</v>
      </c>
      <c r="I152" s="341"/>
      <c r="J152" s="157">
        <v>17</v>
      </c>
      <c r="K152" s="107">
        <v>1440</v>
      </c>
      <c r="L152" s="142">
        <v>84.705882352941174</v>
      </c>
      <c r="M152" s="157">
        <v>17</v>
      </c>
      <c r="N152" s="91">
        <f t="shared" si="101"/>
        <v>1290</v>
      </c>
      <c r="O152" s="95">
        <f t="shared" si="102"/>
        <v>75.882352941176464</v>
      </c>
      <c r="P152" s="97">
        <f t="shared" si="97"/>
        <v>0</v>
      </c>
      <c r="Q152" s="98">
        <f t="shared" si="98"/>
        <v>-8.8235294117647101</v>
      </c>
      <c r="R152" s="646">
        <f t="shared" si="99"/>
        <v>0.89583333333333326</v>
      </c>
      <c r="S152" s="910"/>
      <c r="T152" s="342">
        <v>0.84583333333333333</v>
      </c>
      <c r="U152" s="270">
        <v>0.87638888888888888</v>
      </c>
      <c r="V152" s="656">
        <v>7</v>
      </c>
      <c r="W152" s="654">
        <f t="shared" si="103"/>
        <v>44</v>
      </c>
      <c r="X152" s="294"/>
      <c r="Y152" s="294"/>
      <c r="Z152" s="292"/>
      <c r="AA152" s="292"/>
      <c r="AB152" s="897"/>
      <c r="AC152" s="897"/>
      <c r="AD152" s="296">
        <v>1</v>
      </c>
      <c r="AE152" s="296"/>
      <c r="AF152" s="97">
        <f t="shared" si="61"/>
        <v>-150</v>
      </c>
      <c r="AG152" s="190">
        <f t="shared" si="62"/>
        <v>0.89583333333333337</v>
      </c>
      <c r="AH152" s="898"/>
    </row>
    <row r="153" spans="1:34" s="293" customFormat="1" ht="19.2" customHeight="1">
      <c r="A153" s="908"/>
      <c r="B153" s="642" t="s">
        <v>241</v>
      </c>
      <c r="C153" s="296"/>
      <c r="D153" s="331" t="s">
        <v>207</v>
      </c>
      <c r="E153" s="112"/>
      <c r="F153" s="205">
        <v>50.49</v>
      </c>
      <c r="G153" s="107">
        <v>1312</v>
      </c>
      <c r="H153" s="140">
        <f t="shared" si="100"/>
        <v>66242.880000000005</v>
      </c>
      <c r="I153" s="341"/>
      <c r="J153" s="157">
        <v>14</v>
      </c>
      <c r="K153" s="107">
        <v>1440</v>
      </c>
      <c r="L153" s="142">
        <v>102.85714285714286</v>
      </c>
      <c r="M153" s="157">
        <v>15</v>
      </c>
      <c r="N153" s="91">
        <f t="shared" si="101"/>
        <v>1312.0000000000014</v>
      </c>
      <c r="O153" s="95">
        <f t="shared" si="102"/>
        <v>87.466666666666754</v>
      </c>
      <c r="P153" s="97">
        <f t="shared" si="97"/>
        <v>1</v>
      </c>
      <c r="Q153" s="98">
        <f t="shared" si="98"/>
        <v>-15.390476190476107</v>
      </c>
      <c r="R153" s="646">
        <f t="shared" si="99"/>
        <v>0.85037037037037122</v>
      </c>
      <c r="S153" s="910"/>
      <c r="T153" s="342">
        <v>0.88124999999999998</v>
      </c>
      <c r="U153" s="270">
        <v>0.92291666666666661</v>
      </c>
      <c r="V153" s="656">
        <v>7</v>
      </c>
      <c r="W153" s="654">
        <f t="shared" si="103"/>
        <v>59.999999999999943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-127.99999999999864</v>
      </c>
      <c r="AG153" s="190">
        <f t="shared" si="62"/>
        <v>0.91111111111111209</v>
      </c>
      <c r="AH153" s="898"/>
    </row>
    <row r="154" spans="1:34" s="293" customFormat="1" ht="19.2" customHeight="1">
      <c r="A154" s="908"/>
      <c r="B154" s="642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46"/>
      <c r="S154" s="910"/>
      <c r="T154" s="342"/>
      <c r="U154" s="270"/>
      <c r="V154" s="656"/>
      <c r="W154" s="654">
        <f t="shared" si="103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64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46"/>
      <c r="S155" s="910"/>
      <c r="T155" s="342"/>
      <c r="U155" s="270"/>
      <c r="V155" s="656"/>
      <c r="W155" s="654">
        <f t="shared" si="103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910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910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1026</v>
      </c>
      <c r="D160" s="906" t="s">
        <v>1001</v>
      </c>
      <c r="E160" s="907"/>
      <c r="F160" s="121"/>
      <c r="G160" s="276"/>
      <c r="H160" s="275"/>
      <c r="I160" s="124"/>
      <c r="J160" s="350">
        <v>14</v>
      </c>
      <c r="K160" s="350">
        <v>1492.6666666666667</v>
      </c>
      <c r="L160" s="351">
        <v>122.23074229691878</v>
      </c>
      <c r="M160" s="350">
        <f t="shared" ref="M160:O160" si="104">AVERAGE(M148:M159)</f>
        <v>14.166666666666666</v>
      </c>
      <c r="N160" s="350">
        <f t="shared" si="104"/>
        <v>1295.039466908981</v>
      </c>
      <c r="O160" s="351">
        <f t="shared" si="104"/>
        <v>106.58997888872352</v>
      </c>
      <c r="P160" s="127">
        <f t="shared" ref="P160:P167" si="105">M160-J160</f>
        <v>0.16666666666666607</v>
      </c>
      <c r="Q160" s="128">
        <f t="shared" ref="Q160:Q167" si="106">O160-L160</f>
        <v>-15.640763408195255</v>
      </c>
      <c r="R160" s="352">
        <f>O160/L160</f>
        <v>0.8720390376898699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0</v>
      </c>
      <c r="AF160" s="127">
        <f t="shared" si="61"/>
        <v>-197.62719975768573</v>
      </c>
      <c r="AG160" s="200">
        <f t="shared" si="62"/>
        <v>0.86760125072062144</v>
      </c>
      <c r="AH160" s="898"/>
    </row>
    <row r="161" spans="1:36" ht="19.2" customHeight="1">
      <c r="A161" s="895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3913.5</v>
      </c>
      <c r="H161" s="140">
        <f t="shared" ref="H161:H170" si="107">F161*G161</f>
        <v>117913.75499999999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1128.8942307692307</v>
      </c>
      <c r="O161" s="142">
        <f t="shared" ref="O161:O167" si="109">N161/M161</f>
        <v>62.716346153846153</v>
      </c>
      <c r="P161" s="105">
        <f t="shared" si="105"/>
        <v>0</v>
      </c>
      <c r="Q161" s="143">
        <f t="shared" si="106"/>
        <v>-3.9503205128205181</v>
      </c>
      <c r="R161" s="643">
        <f t="shared" ref="R161:R167" si="110">O161/L161</f>
        <v>0.94074519230769227</v>
      </c>
      <c r="S161" s="896">
        <f>R173</f>
        <v>0.92091601765192177</v>
      </c>
      <c r="T161" s="101">
        <v>0.16666666666666666</v>
      </c>
      <c r="U161" s="101">
        <v>0.31111111111111112</v>
      </c>
      <c r="V161" s="642">
        <v>5</v>
      </c>
      <c r="W161" s="146">
        <f t="shared" ref="W161:W172" si="111">(U161-T161)*24*60</f>
        <v>208</v>
      </c>
      <c r="X161" s="154"/>
      <c r="Y161" s="154"/>
      <c r="Z161" s="105"/>
      <c r="AA161" s="105"/>
      <c r="AB161" s="897"/>
      <c r="AC161" s="897"/>
      <c r="AD161" s="642"/>
      <c r="AE161" s="642"/>
      <c r="AF161" s="105">
        <f t="shared" si="61"/>
        <v>-71.105769230769283</v>
      </c>
      <c r="AG161" s="643">
        <f t="shared" si="62"/>
        <v>0.94074519230769227</v>
      </c>
      <c r="AH161" s="896">
        <f>AG173</f>
        <v>0.92332427786454263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2177.6999999999998</v>
      </c>
      <c r="H162" s="140">
        <f t="shared" si="107"/>
        <v>74542.670999999988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2141.9999999999991</v>
      </c>
      <c r="O162" s="142">
        <f t="shared" si="109"/>
        <v>164.76923076923069</v>
      </c>
      <c r="P162" s="105">
        <f t="shared" si="105"/>
        <v>0</v>
      </c>
      <c r="Q162" s="143">
        <f t="shared" si="106"/>
        <v>-8.3076923076923777</v>
      </c>
      <c r="R162" s="643">
        <f t="shared" si="110"/>
        <v>0.95199999999999962</v>
      </c>
      <c r="S162" s="896"/>
      <c r="T162" s="101">
        <v>0.3263888888888889</v>
      </c>
      <c r="U162" s="101">
        <v>0.36875000000000002</v>
      </c>
      <c r="V162" s="642">
        <v>22</v>
      </c>
      <c r="W162" s="146">
        <f t="shared" si="111"/>
        <v>61.000000000000021</v>
      </c>
      <c r="X162" s="154">
        <v>0.31527777777777777</v>
      </c>
      <c r="Y162" s="154">
        <v>0.32500000000000001</v>
      </c>
      <c r="Z162" s="105"/>
      <c r="AA162" s="105"/>
      <c r="AB162" s="897"/>
      <c r="AC162" s="897"/>
      <c r="AD162" s="642"/>
      <c r="AE162" s="642"/>
      <c r="AF162" s="105">
        <f t="shared" si="61"/>
        <v>-108.00000000000091</v>
      </c>
      <c r="AG162" s="643">
        <f t="shared" si="62"/>
        <v>0.95199999999999962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1592.4</v>
      </c>
      <c r="H163" s="140">
        <f t="shared" si="107"/>
        <v>54507.851999999999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2123.2000000000003</v>
      </c>
      <c r="O163" s="142">
        <f t="shared" si="109"/>
        <v>193.01818181818183</v>
      </c>
      <c r="P163" s="105">
        <f t="shared" si="105"/>
        <v>0</v>
      </c>
      <c r="Q163" s="143">
        <f t="shared" si="106"/>
        <v>-11.527272727272702</v>
      </c>
      <c r="R163" s="643">
        <f t="shared" si="110"/>
        <v>0.94364444444444451</v>
      </c>
      <c r="S163" s="896"/>
      <c r="T163" s="101">
        <v>0.37291666666666667</v>
      </c>
      <c r="U163" s="101">
        <v>0.40416666666666667</v>
      </c>
      <c r="V163" s="642">
        <v>6</v>
      </c>
      <c r="W163" s="146">
        <f t="shared" si="111"/>
        <v>45</v>
      </c>
      <c r="X163" s="154"/>
      <c r="Y163" s="154"/>
      <c r="Z163" s="105"/>
      <c r="AA163" s="105"/>
      <c r="AB163" s="897"/>
      <c r="AC163" s="897"/>
      <c r="AD163" s="642"/>
      <c r="AE163" s="642"/>
      <c r="AF163" s="105">
        <f t="shared" si="61"/>
        <v>-126.79999999999973</v>
      </c>
      <c r="AG163" s="643">
        <f t="shared" si="62"/>
        <v>0.94364444444444462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4512.3599999999997</v>
      </c>
      <c r="H164" s="140">
        <f t="shared" si="107"/>
        <v>164295.02759999997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2483.8678899082565</v>
      </c>
      <c r="O164" s="142">
        <f t="shared" si="109"/>
        <v>248.38678899082566</v>
      </c>
      <c r="P164" s="105">
        <f t="shared" si="105"/>
        <v>0</v>
      </c>
      <c r="Q164" s="143">
        <f t="shared" si="106"/>
        <v>-28.513211009174313</v>
      </c>
      <c r="R164" s="643">
        <f t="shared" si="110"/>
        <v>0.89702704583180093</v>
      </c>
      <c r="S164" s="896"/>
      <c r="T164" s="101">
        <v>0.40902777777777777</v>
      </c>
      <c r="U164" s="101">
        <v>0.48472222222222222</v>
      </c>
      <c r="V164" s="642">
        <v>7</v>
      </c>
      <c r="W164" s="146">
        <f t="shared" si="111"/>
        <v>109.00000000000001</v>
      </c>
      <c r="X164" s="154"/>
      <c r="Y164" s="154"/>
      <c r="Z164" s="105"/>
      <c r="AA164" s="105"/>
      <c r="AB164" s="897"/>
      <c r="AC164" s="897"/>
      <c r="AD164" s="642"/>
      <c r="AE164" s="642"/>
      <c r="AF164" s="105">
        <f>N164-K164</f>
        <v>-285.13211009174347</v>
      </c>
      <c r="AG164" s="643">
        <f>N164/K164</f>
        <v>0.89702704583180082</v>
      </c>
      <c r="AH164" s="896"/>
    </row>
    <row r="165" spans="1:36" ht="19.2" customHeight="1">
      <c r="A165" s="895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2388.6</v>
      </c>
      <c r="H165" s="140">
        <f t="shared" si="107"/>
        <v>81761.777999999991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2139.0447761194</v>
      </c>
      <c r="O165" s="142">
        <f t="shared" si="109"/>
        <v>194.45861601085454</v>
      </c>
      <c r="P165" s="105">
        <f t="shared" si="105"/>
        <v>0</v>
      </c>
      <c r="Q165" s="143">
        <f t="shared" si="106"/>
        <v>-10.086838534599991</v>
      </c>
      <c r="R165" s="643">
        <f t="shared" si="110"/>
        <v>0.95068656716417776</v>
      </c>
      <c r="S165" s="896"/>
      <c r="T165" s="101">
        <v>0.52500000000000002</v>
      </c>
      <c r="U165" s="101">
        <v>0.57152777777777786</v>
      </c>
      <c r="V165" s="642">
        <v>5</v>
      </c>
      <c r="W165" s="146">
        <f t="shared" si="111"/>
        <v>67.000000000000085</v>
      </c>
      <c r="X165" s="154"/>
      <c r="Y165" s="154"/>
      <c r="Z165" s="105"/>
      <c r="AA165" s="105"/>
      <c r="AB165" s="897"/>
      <c r="AC165" s="897"/>
      <c r="AD165" s="642">
        <v>1</v>
      </c>
      <c r="AE165" s="642"/>
      <c r="AF165" s="105">
        <f>N165-K165</f>
        <v>-110.95522388059999</v>
      </c>
      <c r="AG165" s="643">
        <f>N165/K165</f>
        <v>0.95068656716417776</v>
      </c>
      <c r="AH165" s="896"/>
    </row>
    <row r="166" spans="1:36" ht="19.2" customHeight="1">
      <c r="A166" s="895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2765.64</v>
      </c>
      <c r="H166" s="140">
        <f t="shared" si="107"/>
        <v>100696.95239999998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2440.2705882352907</v>
      </c>
      <c r="O166" s="142">
        <f t="shared" si="109"/>
        <v>244.02705882352907</v>
      </c>
      <c r="P166" s="105">
        <f t="shared" si="105"/>
        <v>0</v>
      </c>
      <c r="Q166" s="143">
        <f t="shared" si="106"/>
        <v>-32.872941176470903</v>
      </c>
      <c r="R166" s="643">
        <f t="shared" si="110"/>
        <v>0.88128226371805374</v>
      </c>
      <c r="S166" s="896"/>
      <c r="T166" s="101">
        <v>0.57569444444444451</v>
      </c>
      <c r="U166" s="101">
        <v>0.62291666666666679</v>
      </c>
      <c r="V166" s="642">
        <v>6</v>
      </c>
      <c r="W166" s="146">
        <f t="shared" si="111"/>
        <v>68.000000000000085</v>
      </c>
      <c r="X166" s="154"/>
      <c r="Y166" s="154"/>
      <c r="Z166" s="105"/>
      <c r="AA166" s="105"/>
      <c r="AB166" s="897"/>
      <c r="AC166" s="897"/>
      <c r="AD166" s="642"/>
      <c r="AE166" s="642"/>
      <c r="AF166" s="105">
        <f>N166-K166</f>
        <v>-328.72941176470931</v>
      </c>
      <c r="AG166" s="643">
        <f>N166/K166</f>
        <v>0.88128226371805374</v>
      </c>
      <c r="AH166" s="896"/>
    </row>
    <row r="167" spans="1:36" ht="19.2" customHeight="1">
      <c r="A167" s="895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933.3</v>
      </c>
      <c r="H167" s="140">
        <f t="shared" si="107"/>
        <v>31946.858999999997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2073.999999999995</v>
      </c>
      <c r="O167" s="142">
        <f t="shared" si="109"/>
        <v>159.53846153846115</v>
      </c>
      <c r="P167" s="105">
        <f t="shared" si="105"/>
        <v>0</v>
      </c>
      <c r="Q167" s="143">
        <f t="shared" si="106"/>
        <v>-13.538461538461917</v>
      </c>
      <c r="R167" s="643">
        <f t="shared" si="110"/>
        <v>0.92177777777777559</v>
      </c>
      <c r="S167" s="896"/>
      <c r="T167" s="101">
        <v>0.62777777777777788</v>
      </c>
      <c r="U167" s="101">
        <v>0.64652777777777792</v>
      </c>
      <c r="V167" s="642">
        <v>7</v>
      </c>
      <c r="W167" s="146">
        <f t="shared" si="111"/>
        <v>27.000000000000064</v>
      </c>
      <c r="X167" s="154"/>
      <c r="Y167" s="154"/>
      <c r="Z167" s="105"/>
      <c r="AA167" s="105"/>
      <c r="AB167" s="897"/>
      <c r="AC167" s="897"/>
      <c r="AD167" s="642"/>
      <c r="AE167" s="642"/>
      <c r="AF167" s="105">
        <f t="shared" si="61"/>
        <v>-176.000000000005</v>
      </c>
      <c r="AG167" s="643">
        <f t="shared" si="62"/>
        <v>0.92177777777777559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896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897"/>
      <c r="AC168" s="897"/>
      <c r="AD168" s="642"/>
      <c r="AE168" s="642"/>
      <c r="AF168" s="105">
        <f t="shared" si="61"/>
        <v>0</v>
      </c>
      <c r="AG168" s="643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896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897"/>
      <c r="AC169" s="897"/>
      <c r="AD169" s="642"/>
      <c r="AE169" s="642"/>
      <c r="AF169" s="105">
        <f t="shared" si="61"/>
        <v>0</v>
      </c>
      <c r="AG169" s="643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896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897"/>
      <c r="AC170" s="897"/>
      <c r="AD170" s="642"/>
      <c r="AE170" s="642"/>
      <c r="AF170" s="105">
        <f t="shared" si="61"/>
        <v>0</v>
      </c>
      <c r="AG170" s="643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896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897"/>
      <c r="AC171" s="897"/>
      <c r="AD171" s="642"/>
      <c r="AE171" s="642"/>
      <c r="AF171" s="105"/>
      <c r="AG171" s="643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896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897"/>
      <c r="AC172" s="897"/>
      <c r="AD172" s="642"/>
      <c r="AE172" s="642"/>
      <c r="AF172" s="105"/>
      <c r="AG172" s="643"/>
      <c r="AH172" s="896"/>
    </row>
    <row r="173" spans="1:36" ht="19.2" customHeight="1">
      <c r="A173" s="895"/>
      <c r="B173" s="186">
        <v>0</v>
      </c>
      <c r="C173" s="160" t="s">
        <v>1028</v>
      </c>
      <c r="D173" s="893" t="s">
        <v>1001</v>
      </c>
      <c r="E173" s="893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2075.8967835760245</v>
      </c>
      <c r="O173" s="164">
        <f t="shared" si="112"/>
        <v>180.98781201498988</v>
      </c>
      <c r="P173" s="105">
        <f>M173-J173</f>
        <v>0</v>
      </c>
      <c r="Q173" s="143">
        <f>O173-L173</f>
        <v>-15.542391115213206</v>
      </c>
      <c r="R173" s="165">
        <f>O173/L173</f>
        <v>0.92091601765192177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1"/>
        <v>-172.3889307096897</v>
      </c>
      <c r="AG173" s="643">
        <f t="shared" si="62"/>
        <v>0.92332427786454263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1128</v>
      </c>
      <c r="E3" s="829"/>
      <c r="F3" s="818" t="s">
        <v>2</v>
      </c>
      <c r="G3" s="779"/>
      <c r="H3" s="830">
        <v>280298.90000000002</v>
      </c>
      <c r="I3" s="831"/>
      <c r="J3" s="818" t="s">
        <v>3</v>
      </c>
      <c r="K3" s="779"/>
      <c r="L3" s="823">
        <v>8566459.6650579553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419.92807954598715</v>
      </c>
      <c r="G6" s="820"/>
      <c r="H6" s="798">
        <f>AVERAGE(D13:P13,Q13)</f>
        <v>140.60137399571258</v>
      </c>
      <c r="I6" s="799"/>
      <c r="J6" s="798">
        <f>AVERAGE(D30:E30,G30:H30)</f>
        <v>811.86053077357428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7</v>
      </c>
      <c r="Q6" s="787">
        <v>4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366.65163138482063</v>
      </c>
      <c r="G7" s="791"/>
      <c r="H7" s="792">
        <f>AVERAGE(D14:P14,Q14)</f>
        <v>126.01096285696222</v>
      </c>
      <c r="I7" s="793"/>
      <c r="J7" s="792">
        <f>AVERAGE(D31:E31,G31:H31)</f>
        <v>736.97827737577609</v>
      </c>
      <c r="K7" s="793"/>
      <c r="L7" s="794">
        <f>AVERAGE(J31:M31)</f>
        <v>838.56732524136999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0.8804917403238377</v>
      </c>
      <c r="G8" s="797"/>
      <c r="H8" s="796">
        <f>AVERAGE(D15:O15,P15:Q15)</f>
        <v>0.89032182794471815</v>
      </c>
      <c r="I8" s="797"/>
      <c r="J8" s="796">
        <f>AVERAGE(D32:E32,G32:H32)</f>
        <v>0.893290786702995</v>
      </c>
      <c r="K8" s="797"/>
      <c r="L8" s="796">
        <f>AVERAGE(J32:M32)</f>
        <v>0.83328738727159912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86.777734778121768</v>
      </c>
      <c r="J13" s="18">
        <v>89.909012727898173</v>
      </c>
      <c r="K13" s="18">
        <v>73.508317362032514</v>
      </c>
      <c r="L13" s="18">
        <v>117.07630910755911</v>
      </c>
      <c r="M13" s="18">
        <v>81.682983500417706</v>
      </c>
      <c r="N13" s="18">
        <v>85.891595717234253</v>
      </c>
      <c r="O13" s="18">
        <v>147.85714285714286</v>
      </c>
      <c r="P13" s="18">
        <v>199.61780885780882</v>
      </c>
      <c r="Q13" s="20">
        <v>150</v>
      </c>
    </row>
    <row r="14" spans="2:17" ht="39.9" customHeight="1">
      <c r="B14" s="771"/>
      <c r="C14" s="13" t="s">
        <v>60</v>
      </c>
      <c r="D14" s="18">
        <v>125.98362219935494</v>
      </c>
      <c r="E14" s="18">
        <v>100.57085463512564</v>
      </c>
      <c r="F14" s="18">
        <v>118.42809972931228</v>
      </c>
      <c r="G14" s="18">
        <v>274.02652598433082</v>
      </c>
      <c r="H14" s="18">
        <v>222.33309623702644</v>
      </c>
      <c r="I14" s="18">
        <v>77.962144728521722</v>
      </c>
      <c r="J14" s="18">
        <v>82.782883122614578</v>
      </c>
      <c r="K14" s="18">
        <v>64.067652743642114</v>
      </c>
      <c r="L14" s="18">
        <v>107.37426767099981</v>
      </c>
      <c r="M14" s="18">
        <v>72.91506276058891</v>
      </c>
      <c r="N14" s="18">
        <v>73.561381861443337</v>
      </c>
      <c r="O14" s="18">
        <v>122.81744704570809</v>
      </c>
      <c r="P14" s="18">
        <v>182.16597574433672</v>
      </c>
      <c r="Q14" s="8">
        <v>139.16446553446565</v>
      </c>
    </row>
    <row r="15" spans="2:17" ht="39.9" customHeight="1">
      <c r="B15" s="772"/>
      <c r="C15" s="28" t="s">
        <v>61</v>
      </c>
      <c r="D15" s="9">
        <f t="shared" ref="D15:Q15" si="0">D14/D13</f>
        <v>0.86766416402057001</v>
      </c>
      <c r="E15" s="9">
        <f t="shared" si="0"/>
        <v>0.8727775392055146</v>
      </c>
      <c r="F15" s="9">
        <f t="shared" si="0"/>
        <v>0.81586199166877993</v>
      </c>
      <c r="G15" s="9">
        <f t="shared" si="0"/>
        <v>0.90755147982036</v>
      </c>
      <c r="H15" s="9">
        <f t="shared" si="0"/>
        <v>0.97270729603699058</v>
      </c>
      <c r="I15" s="9">
        <f t="shared" si="0"/>
        <v>0.89841184409641195</v>
      </c>
      <c r="J15" s="9">
        <f t="shared" si="0"/>
        <v>0.9207406533664183</v>
      </c>
      <c r="K15" s="9">
        <f t="shared" si="0"/>
        <v>0.87157011672713702</v>
      </c>
      <c r="L15" s="9">
        <f t="shared" si="0"/>
        <v>0.91713061753897673</v>
      </c>
      <c r="M15" s="9">
        <f t="shared" si="0"/>
        <v>0.89265915170956067</v>
      </c>
      <c r="N15" s="9">
        <f t="shared" si="0"/>
        <v>0.8564444663901285</v>
      </c>
      <c r="O15" s="9">
        <f t="shared" si="0"/>
        <v>0.83064940030913681</v>
      </c>
      <c r="P15" s="30">
        <f t="shared" si="0"/>
        <v>0.91257376677296687</v>
      </c>
      <c r="Q15" s="10">
        <f t="shared" si="0"/>
        <v>0.92776310356310432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0.3923611111111111</v>
      </c>
    </row>
    <row r="17" spans="2:23" ht="22.8" customHeight="1">
      <c r="B17" s="774"/>
      <c r="C17" s="28" t="s">
        <v>36</v>
      </c>
      <c r="D17" s="11">
        <v>0.68402777777777779</v>
      </c>
      <c r="E17" s="11">
        <v>0.6201388888888888</v>
      </c>
      <c r="F17" s="11">
        <v>0.60138888888888886</v>
      </c>
      <c r="G17" s="11">
        <v>0.65069444444444435</v>
      </c>
      <c r="H17" s="11">
        <v>0.6909722222222221</v>
      </c>
      <c r="I17" s="11">
        <v>0.68819444444444433</v>
      </c>
      <c r="J17" s="11">
        <v>0.70277777777777761</v>
      </c>
      <c r="K17" s="11">
        <v>0.69722222222222208</v>
      </c>
      <c r="L17" s="11">
        <v>0.95347222222222205</v>
      </c>
      <c r="M17" s="11">
        <v>0.96736111111111101</v>
      </c>
      <c r="N17" s="11">
        <v>0.92361111111111094</v>
      </c>
      <c r="O17" s="21">
        <v>0.78125</v>
      </c>
      <c r="P17" s="11">
        <v>0.53194444444444444</v>
      </c>
      <c r="Q17" s="31">
        <v>0.60069444444444442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17.5</v>
      </c>
      <c r="J22" s="35">
        <v>16.2</v>
      </c>
      <c r="K22" s="35">
        <v>19.142857142857142</v>
      </c>
      <c r="L22" s="35">
        <v>14.625</v>
      </c>
      <c r="M22" s="35">
        <v>18.75</v>
      </c>
      <c r="N22" s="35">
        <v>17.5</v>
      </c>
      <c r="O22" s="35">
        <v>12.333333333333334</v>
      </c>
      <c r="P22" s="35">
        <v>12.4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720">
        <v>942.85714285714289</v>
      </c>
      <c r="F30" s="18">
        <v>942.85714285714289</v>
      </c>
      <c r="G30" s="18">
        <v>939.13043478260863</v>
      </c>
      <c r="H30" s="71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183.88624338624359</v>
      </c>
      <c r="E31" s="7">
        <v>837.40860887806923</v>
      </c>
      <c r="F31" s="7">
        <v>768.2793044390346</v>
      </c>
      <c r="G31" s="7">
        <v>871.68166208791206</v>
      </c>
      <c r="H31" s="719">
        <v>1054.9365951508796</v>
      </c>
      <c r="I31" s="755">
        <v>0</v>
      </c>
      <c r="J31" s="7">
        <v>736.76923076923231</v>
      </c>
      <c r="K31" s="7">
        <v>809.91943734015308</v>
      </c>
      <c r="L31" s="7">
        <v>853.37189623912673</v>
      </c>
      <c r="M31" s="8">
        <v>954.20873661696749</v>
      </c>
      <c r="N31" s="27"/>
      <c r="O31" s="27"/>
      <c r="P31" s="27"/>
      <c r="Q31" s="27"/>
    </row>
    <row r="32" spans="2:23" ht="39.9" customHeight="1">
      <c r="B32" s="772"/>
      <c r="C32" s="660" t="s">
        <v>61</v>
      </c>
      <c r="D32" s="45">
        <f t="shared" ref="D32:M32" si="1">D31/D30</f>
        <v>0.83584656084656184</v>
      </c>
      <c r="E32" s="9">
        <f t="shared" si="1"/>
        <v>0.88816064577977039</v>
      </c>
      <c r="F32" s="9">
        <f t="shared" si="1"/>
        <v>0.81484168652624878</v>
      </c>
      <c r="G32" s="9">
        <f t="shared" si="1"/>
        <v>0.9281795475936101</v>
      </c>
      <c r="H32" s="9">
        <f t="shared" si="1"/>
        <v>0.92097639259203767</v>
      </c>
      <c r="I32" s="43">
        <f t="shared" si="1"/>
        <v>0</v>
      </c>
      <c r="J32" s="9">
        <f t="shared" si="1"/>
        <v>0.78142191142191297</v>
      </c>
      <c r="K32" s="9">
        <f t="shared" si="1"/>
        <v>0.85900546384561682</v>
      </c>
      <c r="L32" s="9">
        <f t="shared" si="1"/>
        <v>0.85337189623912668</v>
      </c>
      <c r="M32" s="10">
        <f t="shared" si="1"/>
        <v>0.8393502775797399</v>
      </c>
      <c r="N32" s="27"/>
      <c r="O32" s="27"/>
      <c r="P32" s="27"/>
      <c r="Q32" s="27"/>
    </row>
    <row r="33" spans="2:17" ht="28.8" customHeight="1">
      <c r="B33" s="773" t="s">
        <v>62</v>
      </c>
      <c r="C33" s="66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3168.5714285714275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660" t="s">
        <v>36</v>
      </c>
      <c r="D34" s="46">
        <v>0.35069444444444442</v>
      </c>
      <c r="E34" s="11">
        <v>0.4201388888888889</v>
      </c>
      <c r="F34" s="11">
        <v>0.24652777777777779</v>
      </c>
      <c r="G34" s="11">
        <v>1100.0000000000011</v>
      </c>
      <c r="H34" s="31">
        <v>0.49583333333333335</v>
      </c>
      <c r="I34" s="22">
        <v>0</v>
      </c>
      <c r="J34" s="11">
        <v>0.80069444444444438</v>
      </c>
      <c r="K34" s="11">
        <v>0.93402777777777779</v>
      </c>
      <c r="L34" s="11">
        <v>46283.022916666669</v>
      </c>
      <c r="M34" s="12">
        <v>46283.09375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Y106" sqref="Y10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1095</v>
      </c>
      <c r="E1" s="364">
        <f>SUM(G5:G124)</f>
        <v>115592</v>
      </c>
      <c r="F1" s="365" t="s">
        <v>3</v>
      </c>
      <c r="G1" s="366">
        <f>SUM(H5:H124)</f>
        <v>2166298.0464935056</v>
      </c>
      <c r="H1" s="367" t="s">
        <v>1096</v>
      </c>
      <c r="I1" s="368">
        <f>+J16+J64+J24+J38+J51+J81+J100+J91+J57+J124+J111</f>
        <v>50.43333333333333</v>
      </c>
      <c r="J1" s="873" t="s">
        <v>1097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1098</v>
      </c>
      <c r="B2" s="880"/>
      <c r="C2" s="370"/>
      <c r="D2" s="662" t="s">
        <v>331</v>
      </c>
      <c r="E2" s="372">
        <f>AVERAGE(L16,L24,L38,L51,L100,L111,L91)</f>
        <v>618.3998837980464</v>
      </c>
      <c r="F2" s="373" t="s">
        <v>91</v>
      </c>
      <c r="G2" s="374">
        <f>G1/E1</f>
        <v>18.74089942637471</v>
      </c>
      <c r="H2" s="375" t="s">
        <v>1099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491</v>
      </c>
      <c r="B3" s="883" t="s">
        <v>431</v>
      </c>
      <c r="C3" s="664"/>
      <c r="D3" s="884" t="s">
        <v>492</v>
      </c>
      <c r="E3" s="884"/>
      <c r="F3" s="885" t="s">
        <v>96</v>
      </c>
      <c r="G3" s="886" t="s">
        <v>1100</v>
      </c>
      <c r="H3" s="887" t="s">
        <v>250</v>
      </c>
      <c r="I3" s="888" t="s">
        <v>334</v>
      </c>
      <c r="J3" s="861" t="s">
        <v>495</v>
      </c>
      <c r="K3" s="863" t="s">
        <v>494</v>
      </c>
      <c r="L3" s="865" t="s">
        <v>331</v>
      </c>
      <c r="M3" s="890" t="s">
        <v>106</v>
      </c>
      <c r="N3" s="890"/>
      <c r="O3" s="861" t="s">
        <v>251</v>
      </c>
      <c r="P3" s="891" t="s">
        <v>498</v>
      </c>
      <c r="Q3" s="861" t="s">
        <v>499</v>
      </c>
      <c r="R3" s="861"/>
    </row>
    <row r="4" spans="1:18" ht="15.75" customHeight="1">
      <c r="A4" s="882"/>
      <c r="B4" s="883"/>
      <c r="C4" s="664"/>
      <c r="D4" s="884"/>
      <c r="E4" s="884"/>
      <c r="F4" s="885"/>
      <c r="G4" s="886"/>
      <c r="H4" s="887"/>
      <c r="I4" s="889"/>
      <c r="J4" s="862"/>
      <c r="K4" s="864"/>
      <c r="L4" s="866"/>
      <c r="M4" s="668" t="s">
        <v>113</v>
      </c>
      <c r="N4" s="668" t="s">
        <v>114</v>
      </c>
      <c r="O4" s="862"/>
      <c r="P4" s="892"/>
      <c r="Q4" s="380" t="s">
        <v>506</v>
      </c>
      <c r="R4" s="380" t="s">
        <v>434</v>
      </c>
    </row>
    <row r="5" spans="1:18">
      <c r="A5" s="867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664">
        <v>1246</v>
      </c>
      <c r="H5" s="385">
        <f>F5*G5</f>
        <v>31947.440000000002</v>
      </c>
      <c r="I5" s="666"/>
      <c r="J5" s="387">
        <v>10</v>
      </c>
      <c r="K5" s="388">
        <f t="shared" ref="K5:K8" si="0">G5/P5*60</f>
        <v>1495.2000000000005</v>
      </c>
      <c r="L5" s="389">
        <f t="shared" ref="L5:L8" si="1">K5/J5</f>
        <v>149.52000000000004</v>
      </c>
      <c r="M5" s="390">
        <v>0.3923611111111111</v>
      </c>
      <c r="N5" s="390">
        <v>0.42708333333333331</v>
      </c>
      <c r="O5" s="380">
        <v>5</v>
      </c>
      <c r="P5" s="669">
        <f t="shared" ref="P5:P8" si="2">(N5-M5)*24*60</f>
        <v>49.999999999999986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664">
        <v>3418</v>
      </c>
      <c r="H6" s="385">
        <f t="shared" ref="H6:H15" si="3">F6*G6</f>
        <v>102027.3</v>
      </c>
      <c r="I6" s="666"/>
      <c r="J6" s="387">
        <v>13</v>
      </c>
      <c r="K6" s="388">
        <f t="shared" si="0"/>
        <v>1864.3636363636374</v>
      </c>
      <c r="L6" s="389">
        <f t="shared" si="1"/>
        <v>143.4125874125875</v>
      </c>
      <c r="M6" s="390">
        <v>0.43055555555555558</v>
      </c>
      <c r="N6" s="390">
        <v>0.50694444444444442</v>
      </c>
      <c r="O6" s="380">
        <v>5</v>
      </c>
      <c r="P6" s="669">
        <f t="shared" si="2"/>
        <v>109.99999999999993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664">
        <v>2981</v>
      </c>
      <c r="H7" s="385">
        <f t="shared" si="3"/>
        <v>87999.12</v>
      </c>
      <c r="I7" s="666"/>
      <c r="J7" s="387">
        <v>13</v>
      </c>
      <c r="K7" s="388">
        <f t="shared" si="0"/>
        <v>1703.4285714285697</v>
      </c>
      <c r="L7" s="389">
        <f t="shared" si="1"/>
        <v>131.03296703296689</v>
      </c>
      <c r="M7" s="390">
        <v>0.51041666666666663</v>
      </c>
      <c r="N7" s="390">
        <v>0.58333333333333337</v>
      </c>
      <c r="O7" s="380">
        <v>5</v>
      </c>
      <c r="P7" s="669">
        <f t="shared" si="2"/>
        <v>105.00000000000011</v>
      </c>
      <c r="Q7" s="392"/>
      <c r="R7" s="392"/>
    </row>
    <row r="8" spans="1:18">
      <c r="A8" s="867"/>
      <c r="B8" s="381" t="s">
        <v>314</v>
      </c>
      <c r="C8" s="381"/>
      <c r="D8" s="382" t="s">
        <v>1101</v>
      </c>
      <c r="E8" s="383"/>
      <c r="F8" s="384">
        <v>30</v>
      </c>
      <c r="G8" s="664">
        <v>575</v>
      </c>
      <c r="H8" s="385">
        <f t="shared" si="3"/>
        <v>17250</v>
      </c>
      <c r="I8" s="666"/>
      <c r="J8" s="387">
        <v>13</v>
      </c>
      <c r="K8" s="388">
        <f t="shared" si="0"/>
        <v>1725.0000000000061</v>
      </c>
      <c r="L8" s="389">
        <f t="shared" si="1"/>
        <v>132.69230769230816</v>
      </c>
      <c r="M8" s="390">
        <v>0.58680555555555558</v>
      </c>
      <c r="N8" s="390">
        <v>0.60069444444444442</v>
      </c>
      <c r="O8" s="380">
        <v>5</v>
      </c>
      <c r="P8" s="669">
        <f t="shared" si="2"/>
        <v>19.999999999999929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66"/>
      <c r="J9" s="387"/>
      <c r="K9" s="388"/>
      <c r="L9" s="389"/>
      <c r="M9" s="390"/>
      <c r="N9" s="390"/>
      <c r="O9" s="380"/>
      <c r="P9" s="669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66"/>
      <c r="J10" s="387"/>
      <c r="K10" s="388"/>
      <c r="L10" s="389"/>
      <c r="M10" s="390"/>
      <c r="N10" s="390"/>
      <c r="O10" s="380"/>
      <c r="P10" s="669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66"/>
      <c r="J11" s="387"/>
      <c r="K11" s="388"/>
      <c r="L11" s="389"/>
      <c r="M11" s="390"/>
      <c r="N11" s="390"/>
      <c r="O11" s="380"/>
      <c r="P11" s="669"/>
      <c r="Q11" s="392"/>
      <c r="R11" s="392"/>
    </row>
    <row r="12" spans="1:18">
      <c r="A12" s="868"/>
      <c r="B12" s="381">
        <v>0</v>
      </c>
      <c r="C12" s="665"/>
      <c r="D12" s="382"/>
      <c r="E12" s="383"/>
      <c r="F12" s="384" t="s">
        <v>236</v>
      </c>
      <c r="G12" s="663"/>
      <c r="H12" s="385">
        <f t="shared" si="3"/>
        <v>0</v>
      </c>
      <c r="I12" s="666"/>
      <c r="J12" s="387"/>
      <c r="K12" s="388"/>
      <c r="L12" s="389"/>
      <c r="M12" s="390"/>
      <c r="N12" s="390"/>
      <c r="O12" s="380"/>
      <c r="P12" s="669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66"/>
      <c r="J13" s="387"/>
      <c r="K13" s="388"/>
      <c r="L13" s="389"/>
      <c r="M13" s="390"/>
      <c r="N13" s="390"/>
      <c r="O13" s="380"/>
      <c r="P13" s="669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66"/>
      <c r="J14" s="387"/>
      <c r="K14" s="388"/>
      <c r="L14" s="389"/>
      <c r="M14" s="390"/>
      <c r="N14" s="390"/>
      <c r="O14" s="380"/>
      <c r="P14" s="669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66"/>
      <c r="J15" s="387"/>
      <c r="K15" s="388"/>
      <c r="L15" s="389"/>
      <c r="M15" s="390"/>
      <c r="N15" s="390"/>
      <c r="O15" s="380"/>
      <c r="P15" s="669"/>
      <c r="Q15" s="380"/>
      <c r="R15" s="380"/>
    </row>
    <row r="16" spans="1:18" ht="15.75" customHeight="1">
      <c r="A16" s="869"/>
      <c r="B16" s="381">
        <v>0</v>
      </c>
      <c r="C16" s="398" t="s">
        <v>1102</v>
      </c>
      <c r="D16" s="852" t="s">
        <v>513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1696.9980519480534</v>
      </c>
      <c r="L16" s="404">
        <f>AVERAGE(L5:L15)</f>
        <v>139.16446553446565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1103</v>
      </c>
      <c r="B17" s="381">
        <v>0</v>
      </c>
      <c r="C17" s="665"/>
      <c r="D17" s="382" t="s">
        <v>261</v>
      </c>
      <c r="E17" s="382"/>
      <c r="F17" s="384" t="s">
        <v>236</v>
      </c>
      <c r="G17" s="664">
        <v>2981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1703.4285714285709</v>
      </c>
      <c r="L17" s="389">
        <f>K17/J17</f>
        <v>189.26984126984121</v>
      </c>
      <c r="M17" s="390">
        <v>0.17013888888888887</v>
      </c>
      <c r="N17" s="390">
        <v>0.24305555555555555</v>
      </c>
      <c r="O17" s="380">
        <v>0</v>
      </c>
      <c r="P17" s="669">
        <f>(N17-M17)*24*60</f>
        <v>105.00000000000003</v>
      </c>
      <c r="Q17" s="380"/>
      <c r="R17" s="380"/>
    </row>
    <row r="18" spans="1:18" ht="15.75" customHeight="1">
      <c r="A18" s="870"/>
      <c r="B18" s="381">
        <v>0</v>
      </c>
      <c r="C18" s="665"/>
      <c r="D18" s="382" t="s">
        <v>262</v>
      </c>
      <c r="E18" s="382"/>
      <c r="F18" s="384" t="s">
        <v>236</v>
      </c>
      <c r="G18" s="663">
        <v>3418</v>
      </c>
      <c r="H18" s="385">
        <f t="shared" si="4"/>
        <v>0</v>
      </c>
      <c r="I18" s="666"/>
      <c r="J18" s="387">
        <v>9</v>
      </c>
      <c r="K18" s="388">
        <f t="shared" si="5"/>
        <v>1709.0000000000005</v>
      </c>
      <c r="L18" s="389">
        <f t="shared" ref="L18:L19" si="6">K18/J18</f>
        <v>189.88888888888894</v>
      </c>
      <c r="M18" s="390">
        <v>0.24652777777777779</v>
      </c>
      <c r="N18" s="390">
        <v>0.3298611111111111</v>
      </c>
      <c r="O18" s="380">
        <v>5</v>
      </c>
      <c r="P18" s="669">
        <f t="shared" ref="P18:P19" si="7">(N18-M18)*24*60</f>
        <v>119.99999999999997</v>
      </c>
      <c r="Q18" s="392"/>
      <c r="R18" s="392"/>
    </row>
    <row r="19" spans="1:18" ht="15.75" customHeight="1">
      <c r="A19" s="870"/>
      <c r="B19" s="381">
        <v>0</v>
      </c>
      <c r="C19" s="665"/>
      <c r="D19" s="382" t="s">
        <v>1104</v>
      </c>
      <c r="E19" s="382"/>
      <c r="F19" s="384" t="s">
        <v>236</v>
      </c>
      <c r="G19" s="663">
        <v>575</v>
      </c>
      <c r="H19" s="385">
        <f t="shared" si="4"/>
        <v>0</v>
      </c>
      <c r="I19" s="666"/>
      <c r="J19" s="387">
        <v>10</v>
      </c>
      <c r="K19" s="388">
        <f t="shared" si="5"/>
        <v>1725.0000000000061</v>
      </c>
      <c r="L19" s="389">
        <f t="shared" si="6"/>
        <v>172.50000000000063</v>
      </c>
      <c r="M19" s="390">
        <v>0.33680555555555558</v>
      </c>
      <c r="N19" s="390">
        <v>0.35069444444444442</v>
      </c>
      <c r="O19" s="380">
        <v>10</v>
      </c>
      <c r="P19" s="669">
        <f t="shared" si="7"/>
        <v>19.999999999999929</v>
      </c>
      <c r="Q19" s="392">
        <v>0.35069444444444442</v>
      </c>
      <c r="R19" s="392">
        <v>0.3923611111111111</v>
      </c>
    </row>
    <row r="20" spans="1:18" ht="15.75" customHeight="1">
      <c r="A20" s="871"/>
      <c r="B20" s="381">
        <v>0</v>
      </c>
      <c r="C20" s="665"/>
      <c r="D20" s="382"/>
      <c r="E20" s="382"/>
      <c r="F20" s="384" t="s">
        <v>236</v>
      </c>
      <c r="G20" s="663"/>
      <c r="H20" s="385">
        <f t="shared" si="4"/>
        <v>0</v>
      </c>
      <c r="I20" s="666"/>
      <c r="J20" s="387"/>
      <c r="K20" s="388"/>
      <c r="L20" s="389"/>
      <c r="M20" s="390"/>
      <c r="N20" s="390"/>
      <c r="O20" s="380"/>
      <c r="P20" s="669"/>
      <c r="Q20" s="392"/>
      <c r="R20" s="392"/>
    </row>
    <row r="21" spans="1:18" ht="15.75" customHeight="1">
      <c r="A21" s="871"/>
      <c r="B21" s="381">
        <v>0</v>
      </c>
      <c r="C21" s="665"/>
      <c r="D21" s="382"/>
      <c r="E21" s="382"/>
      <c r="F21" s="384" t="s">
        <v>236</v>
      </c>
      <c r="G21" s="663"/>
      <c r="H21" s="385"/>
      <c r="I21" s="666"/>
      <c r="J21" s="387"/>
      <c r="K21" s="388"/>
      <c r="L21" s="389"/>
      <c r="M21" s="390"/>
      <c r="N21" s="390"/>
      <c r="O21" s="380"/>
      <c r="P21" s="669"/>
      <c r="Q21" s="392"/>
      <c r="R21" s="392"/>
    </row>
    <row r="22" spans="1:18" ht="15.75" customHeight="1">
      <c r="A22" s="871"/>
      <c r="B22" s="381">
        <v>0</v>
      </c>
      <c r="C22" s="665"/>
      <c r="D22" s="382"/>
      <c r="E22" s="383"/>
      <c r="F22" s="384" t="s">
        <v>236</v>
      </c>
      <c r="G22" s="663"/>
      <c r="H22" s="385">
        <f t="shared" si="4"/>
        <v>0</v>
      </c>
      <c r="I22" s="666"/>
      <c r="J22" s="387"/>
      <c r="K22" s="388"/>
      <c r="L22" s="389"/>
      <c r="M22" s="390"/>
      <c r="N22" s="390"/>
      <c r="O22" s="380"/>
      <c r="P22" s="669"/>
      <c r="Q22" s="380"/>
      <c r="R22" s="380"/>
    </row>
    <row r="23" spans="1:18" ht="15.75" customHeight="1">
      <c r="A23" s="871"/>
      <c r="B23" s="381">
        <v>0</v>
      </c>
      <c r="C23" s="665"/>
      <c r="D23" s="382"/>
      <c r="E23" s="383"/>
      <c r="F23" s="384" t="s">
        <v>236</v>
      </c>
      <c r="G23" s="663"/>
      <c r="H23" s="385">
        <f t="shared" si="4"/>
        <v>0</v>
      </c>
      <c r="I23" s="666"/>
      <c r="J23" s="387"/>
      <c r="K23" s="388"/>
      <c r="L23" s="389"/>
      <c r="M23" s="390"/>
      <c r="N23" s="390"/>
      <c r="O23" s="380"/>
      <c r="P23" s="669"/>
      <c r="Q23" s="380"/>
      <c r="R23" s="380"/>
    </row>
    <row r="24" spans="1:18" ht="17.399999999999999" customHeight="1">
      <c r="A24" s="872"/>
      <c r="B24" s="381">
        <v>0</v>
      </c>
      <c r="C24" s="240" t="s">
        <v>440</v>
      </c>
      <c r="D24" s="852" t="s">
        <v>513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1712.4761904761926</v>
      </c>
      <c r="L24" s="404">
        <f>AVERAGE(L17:L23)</f>
        <v>183.88624338624359</v>
      </c>
      <c r="M24" s="390"/>
      <c r="N24" s="390"/>
      <c r="O24" s="380"/>
      <c r="P24" s="380"/>
      <c r="Q24" s="380"/>
      <c r="R24" s="380"/>
    </row>
    <row r="25" spans="1:18">
      <c r="A25" s="859" t="s">
        <v>1105</v>
      </c>
      <c r="B25" s="381" t="s">
        <v>240</v>
      </c>
      <c r="C25" s="408"/>
      <c r="D25" s="409" t="s">
        <v>265</v>
      </c>
      <c r="E25" s="410"/>
      <c r="F25" s="384">
        <v>18.53</v>
      </c>
      <c r="G25" s="664">
        <v>2166</v>
      </c>
      <c r="H25" s="385">
        <f t="shared" ref="H25:H37" si="8">F25*G25</f>
        <v>40135.980000000003</v>
      </c>
      <c r="I25" s="666"/>
      <c r="J25" s="387">
        <v>3</v>
      </c>
      <c r="K25" s="388">
        <f t="shared" ref="K25:K30" si="9">G25/P25*60</f>
        <v>2765.1063829787236</v>
      </c>
      <c r="L25" s="389">
        <f t="shared" ref="L25:L30" si="10">K25/J25</f>
        <v>921.70212765957456</v>
      </c>
      <c r="M25" s="390">
        <v>0.17708333333333334</v>
      </c>
      <c r="N25" s="390">
        <v>0.20972222222222223</v>
      </c>
      <c r="O25" s="380">
        <v>15</v>
      </c>
      <c r="P25" s="669">
        <f>(N25-M25)*24*60</f>
        <v>46.999999999999993</v>
      </c>
      <c r="Q25" s="392"/>
      <c r="R25" s="392"/>
    </row>
    <row r="26" spans="1:18">
      <c r="A26" s="859"/>
      <c r="B26" s="381" t="s">
        <v>240</v>
      </c>
      <c r="C26" s="408"/>
      <c r="D26" s="382" t="s">
        <v>1106</v>
      </c>
      <c r="E26" s="411"/>
      <c r="F26" s="384">
        <v>18.18</v>
      </c>
      <c r="G26" s="664">
        <v>3041</v>
      </c>
      <c r="H26" s="385">
        <f t="shared" si="8"/>
        <v>55285.38</v>
      </c>
      <c r="I26" s="666"/>
      <c r="J26" s="387">
        <v>4</v>
      </c>
      <c r="K26" s="388">
        <f t="shared" si="9"/>
        <v>2764.5454545454545</v>
      </c>
      <c r="L26" s="389">
        <f t="shared" si="10"/>
        <v>691.13636363636363</v>
      </c>
      <c r="M26" s="390">
        <v>0.22222222222222221</v>
      </c>
      <c r="N26" s="390">
        <v>0.26805555555555555</v>
      </c>
      <c r="O26" s="380">
        <v>18</v>
      </c>
      <c r="P26" s="669">
        <f>(N26-M26)*24*60</f>
        <v>66</v>
      </c>
      <c r="Q26" s="392"/>
      <c r="R26" s="392"/>
    </row>
    <row r="27" spans="1:18">
      <c r="A27" s="859"/>
      <c r="B27" s="381" t="s">
        <v>314</v>
      </c>
      <c r="C27" s="408"/>
      <c r="D27" s="409" t="s">
        <v>442</v>
      </c>
      <c r="E27" s="411"/>
      <c r="F27" s="384">
        <v>22.32</v>
      </c>
      <c r="G27" s="664">
        <v>2602</v>
      </c>
      <c r="H27" s="385">
        <f t="shared" si="8"/>
        <v>58076.639999999999</v>
      </c>
      <c r="I27" s="666"/>
      <c r="J27" s="387">
        <v>4</v>
      </c>
      <c r="K27" s="388">
        <f t="shared" si="9"/>
        <v>2945.6603773584879</v>
      </c>
      <c r="L27" s="389">
        <f t="shared" si="10"/>
        <v>736.41509433962199</v>
      </c>
      <c r="M27" s="390">
        <v>0.28263888888888888</v>
      </c>
      <c r="N27" s="390">
        <v>0.31944444444444448</v>
      </c>
      <c r="O27" s="380">
        <v>21</v>
      </c>
      <c r="P27" s="669">
        <f t="shared" ref="P27:P30" si="11">(N27-M27)*24*60</f>
        <v>53.00000000000005</v>
      </c>
      <c r="Q27" s="392"/>
      <c r="R27" s="392"/>
    </row>
    <row r="28" spans="1:18">
      <c r="A28" s="859"/>
      <c r="B28" s="381" t="s">
        <v>240</v>
      </c>
      <c r="C28" s="665"/>
      <c r="D28" s="410" t="s">
        <v>1107</v>
      </c>
      <c r="E28" s="411"/>
      <c r="F28" s="384">
        <v>17.890909090909091</v>
      </c>
      <c r="G28" s="664">
        <v>2452</v>
      </c>
      <c r="H28" s="385">
        <f t="shared" si="8"/>
        <v>43868.509090909087</v>
      </c>
      <c r="I28" s="666"/>
      <c r="J28" s="387">
        <v>3</v>
      </c>
      <c r="K28" s="388">
        <f t="shared" si="9"/>
        <v>3198.260869565217</v>
      </c>
      <c r="L28" s="389">
        <f t="shared" si="10"/>
        <v>1066.086956521739</v>
      </c>
      <c r="M28" s="390">
        <v>0.33194444444444443</v>
      </c>
      <c r="N28" s="390">
        <v>0.36388888888888887</v>
      </c>
      <c r="O28" s="380">
        <v>18</v>
      </c>
      <c r="P28" s="669">
        <f t="shared" si="11"/>
        <v>46</v>
      </c>
      <c r="Q28" s="392"/>
      <c r="R28" s="392"/>
    </row>
    <row r="29" spans="1:18">
      <c r="A29" s="859"/>
      <c r="B29" s="381" t="s">
        <v>314</v>
      </c>
      <c r="C29" s="664"/>
      <c r="D29" s="382" t="s">
        <v>269</v>
      </c>
      <c r="E29" s="411"/>
      <c r="F29" s="384">
        <v>18.77</v>
      </c>
      <c r="G29" s="664">
        <v>1226</v>
      </c>
      <c r="H29" s="385">
        <f t="shared" si="8"/>
        <v>23012.02</v>
      </c>
      <c r="I29" s="666"/>
      <c r="J29" s="387">
        <v>4</v>
      </c>
      <c r="K29" s="388">
        <f t="shared" si="9"/>
        <v>2724.4444444444539</v>
      </c>
      <c r="L29" s="389">
        <f t="shared" si="10"/>
        <v>681.11111111111347</v>
      </c>
      <c r="M29" s="390">
        <v>0.37847222222222227</v>
      </c>
      <c r="N29" s="390">
        <v>0.3972222222222222</v>
      </c>
      <c r="O29" s="380">
        <v>21</v>
      </c>
      <c r="P29" s="669">
        <f t="shared" si="11"/>
        <v>26.999999999999904</v>
      </c>
      <c r="Q29" s="392"/>
      <c r="R29" s="392"/>
    </row>
    <row r="30" spans="1:18">
      <c r="A30" s="859"/>
      <c r="B30" s="381" t="s">
        <v>240</v>
      </c>
      <c r="C30" s="664"/>
      <c r="D30" s="409" t="s">
        <v>1108</v>
      </c>
      <c r="E30" s="411"/>
      <c r="F30" s="384">
        <v>24.93</v>
      </c>
      <c r="G30" s="664">
        <v>696</v>
      </c>
      <c r="H30" s="385">
        <f t="shared" si="8"/>
        <v>17351.28</v>
      </c>
      <c r="I30" s="666"/>
      <c r="J30" s="387">
        <v>3</v>
      </c>
      <c r="K30" s="388">
        <f t="shared" si="9"/>
        <v>2784.0000000000095</v>
      </c>
      <c r="L30" s="389">
        <f t="shared" si="10"/>
        <v>928.00000000000318</v>
      </c>
      <c r="M30" s="390">
        <v>0.40972222222222227</v>
      </c>
      <c r="N30" s="390">
        <v>0.4201388888888889</v>
      </c>
      <c r="O30" s="380">
        <v>18</v>
      </c>
      <c r="P30" s="669">
        <f t="shared" si="11"/>
        <v>14.999999999999947</v>
      </c>
      <c r="Q30" s="392"/>
      <c r="R30" s="392"/>
    </row>
    <row r="31" spans="1:18" ht="15.75" customHeight="1">
      <c r="A31" s="859"/>
      <c r="B31" s="381">
        <v>0</v>
      </c>
      <c r="C31" s="665"/>
      <c r="D31" s="409"/>
      <c r="E31" s="411"/>
      <c r="F31" s="384" t="s">
        <v>236</v>
      </c>
      <c r="G31" s="664"/>
      <c r="H31" s="385">
        <f t="shared" si="8"/>
        <v>0</v>
      </c>
      <c r="I31" s="666"/>
      <c r="J31" s="387"/>
      <c r="K31" s="388"/>
      <c r="L31" s="389"/>
      <c r="M31" s="390"/>
      <c r="N31" s="390"/>
      <c r="O31" s="380"/>
      <c r="P31" s="669"/>
      <c r="Q31" s="392"/>
      <c r="R31" s="392"/>
    </row>
    <row r="32" spans="1:18">
      <c r="A32" s="859"/>
      <c r="B32" s="381">
        <v>0</v>
      </c>
      <c r="C32" s="665"/>
      <c r="D32" s="409"/>
      <c r="E32" s="383"/>
      <c r="F32" s="384" t="s">
        <v>236</v>
      </c>
      <c r="G32" s="664"/>
      <c r="H32" s="385">
        <f t="shared" si="8"/>
        <v>0</v>
      </c>
      <c r="I32" s="666"/>
      <c r="J32" s="387"/>
      <c r="K32" s="388"/>
      <c r="L32" s="389"/>
      <c r="M32" s="390"/>
      <c r="N32" s="390"/>
      <c r="O32" s="380"/>
      <c r="P32" s="669"/>
      <c r="Q32" s="392"/>
      <c r="R32" s="392"/>
    </row>
    <row r="33" spans="1:18">
      <c r="A33" s="859"/>
      <c r="B33" s="381">
        <v>0</v>
      </c>
      <c r="C33" s="664"/>
      <c r="D33" s="412"/>
      <c r="E33" s="411"/>
      <c r="F33" s="384" t="s">
        <v>236</v>
      </c>
      <c r="G33" s="664"/>
      <c r="H33" s="385">
        <f t="shared" si="8"/>
        <v>0</v>
      </c>
      <c r="I33" s="666"/>
      <c r="J33" s="387"/>
      <c r="K33" s="388"/>
      <c r="L33" s="389"/>
      <c r="M33" s="390"/>
      <c r="N33" s="390"/>
      <c r="O33" s="380"/>
      <c r="P33" s="669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66"/>
      <c r="J34" s="387"/>
      <c r="K34" s="388"/>
      <c r="L34" s="389"/>
      <c r="M34" s="390"/>
      <c r="N34" s="390"/>
      <c r="O34" s="380"/>
      <c r="P34" s="669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66"/>
      <c r="J35" s="387"/>
      <c r="K35" s="388"/>
      <c r="L35" s="389"/>
      <c r="M35" s="390"/>
      <c r="N35" s="390"/>
      <c r="O35" s="380"/>
      <c r="P35" s="669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66"/>
      <c r="J36" s="387"/>
      <c r="K36" s="388"/>
      <c r="L36" s="389"/>
      <c r="M36" s="390"/>
      <c r="N36" s="390"/>
      <c r="O36" s="380"/>
      <c r="P36" s="669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66"/>
      <c r="J37" s="387"/>
      <c r="K37" s="388"/>
      <c r="L37" s="389"/>
      <c r="M37" s="390"/>
      <c r="N37" s="390"/>
      <c r="O37" s="380"/>
      <c r="P37" s="669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2863.6695881487244</v>
      </c>
      <c r="L38" s="404">
        <f>AVERAGE(L25:L37)</f>
        <v>837.40860887806923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1109</v>
      </c>
      <c r="B39" s="381" t="s">
        <v>240</v>
      </c>
      <c r="C39" s="665"/>
      <c r="D39" s="409" t="s">
        <v>1110</v>
      </c>
      <c r="E39" s="383"/>
      <c r="F39" s="384">
        <v>16.66</v>
      </c>
      <c r="G39" s="664">
        <v>4661</v>
      </c>
      <c r="H39" s="385">
        <f t="shared" ref="H39:H47" si="12">F39*G39</f>
        <v>77652.259999999995</v>
      </c>
      <c r="I39" s="666"/>
      <c r="J39" s="387">
        <v>4</v>
      </c>
      <c r="K39" s="388">
        <f t="shared" ref="K39" si="13">G39/P39*60</f>
        <v>2796.6</v>
      </c>
      <c r="L39" s="389">
        <f t="shared" ref="L39" si="14">K39/J39</f>
        <v>699.15</v>
      </c>
      <c r="M39" s="390">
        <v>0.17708333333333334</v>
      </c>
      <c r="N39" s="390">
        <v>0.24652777777777779</v>
      </c>
      <c r="O39" s="380">
        <v>15</v>
      </c>
      <c r="P39" s="669">
        <f t="shared" ref="P39" si="15">(N39-M39)*24*60</f>
        <v>100</v>
      </c>
      <c r="Q39" s="392"/>
      <c r="R39" s="392"/>
    </row>
    <row r="40" spans="1:18">
      <c r="A40" s="849"/>
      <c r="B40" s="381">
        <v>0</v>
      </c>
      <c r="C40" s="665"/>
      <c r="D40" s="410"/>
      <c r="E40" s="383"/>
      <c r="F40" s="384" t="s">
        <v>236</v>
      </c>
      <c r="G40" s="664"/>
      <c r="H40" s="385">
        <f t="shared" si="12"/>
        <v>0</v>
      </c>
      <c r="I40" s="6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665"/>
      <c r="D41" s="410"/>
      <c r="E41" s="383"/>
      <c r="F41" s="384" t="s">
        <v>236</v>
      </c>
      <c r="G41" s="664"/>
      <c r="H41" s="385">
        <f t="shared" si="12"/>
        <v>0</v>
      </c>
      <c r="I41" s="6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665"/>
      <c r="D42" s="410"/>
      <c r="E42" s="383"/>
      <c r="F42" s="384" t="s">
        <v>236</v>
      </c>
      <c r="G42" s="664"/>
      <c r="H42" s="385">
        <f t="shared" si="12"/>
        <v>0</v>
      </c>
      <c r="I42" s="6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665"/>
      <c r="D43" s="412"/>
      <c r="E43" s="383"/>
      <c r="F43" s="384" t="s">
        <v>236</v>
      </c>
      <c r="G43" s="664"/>
      <c r="H43" s="385">
        <f t="shared" si="12"/>
        <v>0</v>
      </c>
      <c r="I43" s="666"/>
      <c r="J43" s="387"/>
      <c r="K43" s="388"/>
      <c r="L43" s="389"/>
      <c r="M43" s="390"/>
      <c r="N43" s="390"/>
      <c r="O43" s="380"/>
      <c r="P43" s="669"/>
      <c r="Q43" s="392"/>
      <c r="R43" s="392"/>
    </row>
    <row r="44" spans="1:18">
      <c r="A44" s="849"/>
      <c r="B44" s="381">
        <v>0</v>
      </c>
      <c r="C44" s="665"/>
      <c r="D44" s="410"/>
      <c r="E44" s="416"/>
      <c r="F44" s="384" t="s">
        <v>236</v>
      </c>
      <c r="G44" s="417"/>
      <c r="H44" s="418">
        <f t="shared" si="12"/>
        <v>0</v>
      </c>
      <c r="I44" s="667"/>
      <c r="J44" s="387"/>
      <c r="K44" s="388"/>
      <c r="L44" s="389"/>
      <c r="M44" s="390"/>
      <c r="N44" s="390"/>
      <c r="O44" s="380"/>
      <c r="P44" s="669"/>
      <c r="Q44" s="392"/>
      <c r="R44" s="392"/>
    </row>
    <row r="45" spans="1:18">
      <c r="A45" s="849"/>
      <c r="B45" s="381">
        <v>0</v>
      </c>
      <c r="C45" s="665"/>
      <c r="D45" s="410"/>
      <c r="E45" s="411"/>
      <c r="F45" s="384" t="s">
        <v>236</v>
      </c>
      <c r="G45" s="664"/>
      <c r="H45" s="385">
        <f t="shared" si="12"/>
        <v>0</v>
      </c>
      <c r="I45" s="666"/>
      <c r="J45" s="387"/>
      <c r="K45" s="388"/>
      <c r="L45" s="389"/>
      <c r="M45" s="390"/>
      <c r="N45" s="390"/>
      <c r="O45" s="380"/>
      <c r="P45" s="669"/>
      <c r="Q45" s="392"/>
      <c r="R45" s="392"/>
    </row>
    <row r="46" spans="1:18">
      <c r="A46" s="849"/>
      <c r="B46" s="381">
        <v>0</v>
      </c>
      <c r="C46" s="665"/>
      <c r="D46" s="412"/>
      <c r="E46" s="416"/>
      <c r="F46" s="384" t="s">
        <v>236</v>
      </c>
      <c r="G46" s="417"/>
      <c r="H46" s="418">
        <f t="shared" si="12"/>
        <v>0</v>
      </c>
      <c r="I46" s="667"/>
      <c r="J46" s="387"/>
      <c r="K46" s="388"/>
      <c r="L46" s="389"/>
      <c r="M46" s="390"/>
      <c r="N46" s="390"/>
      <c r="O46" s="380"/>
      <c r="P46" s="669"/>
      <c r="Q46" s="392"/>
      <c r="R46" s="392"/>
    </row>
    <row r="47" spans="1:18">
      <c r="A47" s="849"/>
      <c r="B47" s="381">
        <v>0</v>
      </c>
      <c r="C47" s="665"/>
      <c r="D47" s="410"/>
      <c r="E47" s="411"/>
      <c r="F47" s="384" t="s">
        <v>236</v>
      </c>
      <c r="G47" s="664"/>
      <c r="H47" s="385">
        <f t="shared" si="12"/>
        <v>0</v>
      </c>
      <c r="I47" s="666"/>
      <c r="J47" s="387"/>
      <c r="K47" s="388"/>
      <c r="L47" s="389"/>
      <c r="M47" s="390"/>
      <c r="N47" s="390"/>
      <c r="O47" s="380"/>
      <c r="P47" s="669"/>
      <c r="Q47" s="392"/>
      <c r="R47" s="392"/>
    </row>
    <row r="48" spans="1:18">
      <c r="A48" s="850"/>
      <c r="B48" s="381">
        <v>0</v>
      </c>
      <c r="C48" s="664"/>
      <c r="D48" s="410"/>
      <c r="E48" s="420"/>
      <c r="F48" s="384" t="s">
        <v>236</v>
      </c>
      <c r="G48" s="664"/>
      <c r="H48" s="385"/>
      <c r="I48" s="666"/>
      <c r="J48" s="387"/>
      <c r="K48" s="388"/>
      <c r="L48" s="389"/>
      <c r="M48" s="390"/>
      <c r="N48" s="390"/>
      <c r="O48" s="380"/>
      <c r="P48" s="669"/>
      <c r="Q48" s="392"/>
      <c r="R48" s="392"/>
    </row>
    <row r="49" spans="1:18">
      <c r="A49" s="850"/>
      <c r="B49" s="381">
        <v>0</v>
      </c>
      <c r="C49" s="664"/>
      <c r="D49" s="409"/>
      <c r="E49" s="421"/>
      <c r="F49" s="384" t="s">
        <v>236</v>
      </c>
      <c r="G49" s="380"/>
      <c r="H49" s="418">
        <f>F49*G49</f>
        <v>0</v>
      </c>
      <c r="I49" s="669"/>
      <c r="J49" s="387"/>
      <c r="K49" s="388"/>
      <c r="L49" s="389"/>
      <c r="M49" s="390"/>
      <c r="N49" s="390"/>
      <c r="O49" s="380"/>
      <c r="P49" s="669"/>
      <c r="Q49" s="392"/>
      <c r="R49" s="392"/>
    </row>
    <row r="50" spans="1:18">
      <c r="A50" s="850"/>
      <c r="B50" s="381">
        <v>0</v>
      </c>
      <c r="C50" s="664"/>
      <c r="D50" s="410"/>
      <c r="E50" s="421"/>
      <c r="F50" s="384" t="s">
        <v>236</v>
      </c>
      <c r="G50" s="380"/>
      <c r="H50" s="418">
        <f>F50*G50</f>
        <v>0</v>
      </c>
      <c r="I50" s="669"/>
      <c r="J50" s="387"/>
      <c r="K50" s="388"/>
      <c r="L50" s="389"/>
      <c r="M50" s="390"/>
      <c r="N50" s="390"/>
      <c r="O50" s="380"/>
      <c r="P50" s="669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513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2830.1347940743622</v>
      </c>
      <c r="L51" s="404">
        <f>AVERAGE(L38:L50)</f>
        <v>768.2793044390346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1111</v>
      </c>
      <c r="B52" s="381" t="s">
        <v>240</v>
      </c>
      <c r="C52" s="665"/>
      <c r="D52" s="410" t="s">
        <v>275</v>
      </c>
      <c r="E52" s="425"/>
      <c r="F52" s="384">
        <v>25.03</v>
      </c>
      <c r="G52" s="664">
        <v>840</v>
      </c>
      <c r="H52" s="385">
        <f>F52*G52</f>
        <v>21025.200000000001</v>
      </c>
      <c r="I52" s="666"/>
      <c r="J52" s="387">
        <v>4</v>
      </c>
      <c r="K52" s="388">
        <f>G52/P52*60</f>
        <v>3360.0000000000032</v>
      </c>
      <c r="L52" s="389">
        <f>K52/J52</f>
        <v>840.0000000000008</v>
      </c>
      <c r="M52" s="390">
        <v>0.17361111111111113</v>
      </c>
      <c r="N52" s="390">
        <v>0.18402777777777779</v>
      </c>
      <c r="O52" s="388">
        <v>10</v>
      </c>
      <c r="P52" s="669">
        <f>(N52-M52)*24*60</f>
        <v>14.999999999999986</v>
      </c>
      <c r="Q52" s="392"/>
      <c r="R52" s="392"/>
    </row>
    <row r="53" spans="1:18" ht="15.6" customHeight="1">
      <c r="A53" s="854"/>
      <c r="B53" s="381" t="s">
        <v>240</v>
      </c>
      <c r="C53" s="665"/>
      <c r="D53" s="410" t="s">
        <v>276</v>
      </c>
      <c r="E53" s="426"/>
      <c r="F53" s="384">
        <v>24.82</v>
      </c>
      <c r="G53" s="393">
        <v>1109</v>
      </c>
      <c r="H53" s="385">
        <f t="shared" ref="H53:H116" si="16">F53*G53</f>
        <v>27525.38</v>
      </c>
      <c r="I53" s="666"/>
      <c r="J53" s="387">
        <v>4</v>
      </c>
      <c r="K53" s="388">
        <f t="shared" ref="K53:K57" si="17">G53/P53*60</f>
        <v>3168.5714285714275</v>
      </c>
      <c r="L53" s="389">
        <f t="shared" ref="L53:L57" si="18">K53/J53</f>
        <v>792.14285714285688</v>
      </c>
      <c r="M53" s="390">
        <v>0.19444444444444445</v>
      </c>
      <c r="N53" s="390">
        <v>0.20902777777777778</v>
      </c>
      <c r="O53" s="388">
        <v>15</v>
      </c>
      <c r="P53" s="669">
        <f t="shared" ref="P53:P57" si="19">(N53-M53)*24*60</f>
        <v>21.000000000000007</v>
      </c>
      <c r="Q53" s="392"/>
      <c r="R53" s="392"/>
    </row>
    <row r="54" spans="1:18" ht="15.6" customHeight="1">
      <c r="A54" s="854"/>
      <c r="B54" s="381" t="s">
        <v>240</v>
      </c>
      <c r="C54" s="665"/>
      <c r="D54" s="410" t="s">
        <v>277</v>
      </c>
      <c r="E54" s="383"/>
      <c r="F54" s="384">
        <v>30</v>
      </c>
      <c r="G54" s="393">
        <v>1487</v>
      </c>
      <c r="H54" s="385">
        <f t="shared" si="16"/>
        <v>44610</v>
      </c>
      <c r="I54" s="666"/>
      <c r="J54" s="387">
        <v>4</v>
      </c>
      <c r="K54" s="388">
        <f t="shared" si="17"/>
        <v>3431.5384615384578</v>
      </c>
      <c r="L54" s="389">
        <f t="shared" si="18"/>
        <v>857.88461538461445</v>
      </c>
      <c r="M54" s="390">
        <v>0.22152777777777777</v>
      </c>
      <c r="N54" s="390">
        <v>0.23958333333333334</v>
      </c>
      <c r="O54" s="388">
        <v>18</v>
      </c>
      <c r="P54" s="669">
        <f t="shared" si="19"/>
        <v>26.000000000000028</v>
      </c>
      <c r="Q54" s="392"/>
      <c r="R54" s="392"/>
    </row>
    <row r="55" spans="1:18" ht="15.6" customHeight="1">
      <c r="A55" s="854"/>
      <c r="B55" s="381" t="s">
        <v>240</v>
      </c>
      <c r="C55" s="665"/>
      <c r="D55" s="412" t="s">
        <v>1112</v>
      </c>
      <c r="E55" s="411"/>
      <c r="F55" s="384">
        <v>30</v>
      </c>
      <c r="G55" s="393">
        <v>883</v>
      </c>
      <c r="H55" s="385">
        <f t="shared" si="16"/>
        <v>26490</v>
      </c>
      <c r="I55" s="666"/>
      <c r="J55" s="387">
        <v>4</v>
      </c>
      <c r="K55" s="388">
        <f t="shared" si="17"/>
        <v>3311.2499999999959</v>
      </c>
      <c r="L55" s="389">
        <f t="shared" si="18"/>
        <v>827.81249999999898</v>
      </c>
      <c r="M55" s="390">
        <v>0.25486111111111109</v>
      </c>
      <c r="N55" s="390">
        <v>0.26597222222222222</v>
      </c>
      <c r="O55" s="388">
        <v>22</v>
      </c>
      <c r="P55" s="669">
        <f t="shared" si="19"/>
        <v>16.000000000000021</v>
      </c>
      <c r="Q55" s="392"/>
      <c r="R55" s="392"/>
    </row>
    <row r="56" spans="1:18" ht="15.6" customHeight="1">
      <c r="A56" s="854"/>
      <c r="B56" s="381" t="s">
        <v>240</v>
      </c>
      <c r="C56" s="665"/>
      <c r="D56" s="410" t="s">
        <v>1113</v>
      </c>
      <c r="E56" s="411"/>
      <c r="F56" s="384">
        <v>27.48</v>
      </c>
      <c r="G56" s="393">
        <v>1705</v>
      </c>
      <c r="H56" s="385">
        <f t="shared" si="16"/>
        <v>46853.4</v>
      </c>
      <c r="I56" s="666"/>
      <c r="J56" s="387">
        <v>3</v>
      </c>
      <c r="K56" s="388">
        <f t="shared" si="17"/>
        <v>3300.0000000000032</v>
      </c>
      <c r="L56" s="389">
        <f t="shared" si="18"/>
        <v>1100.0000000000011</v>
      </c>
      <c r="M56" s="390">
        <v>0.27986111111111112</v>
      </c>
      <c r="N56" s="390">
        <v>0.30138888888888887</v>
      </c>
      <c r="O56" s="388">
        <v>20</v>
      </c>
      <c r="P56" s="669">
        <f t="shared" si="19"/>
        <v>30.999999999999972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2166</v>
      </c>
      <c r="H57" s="385">
        <f t="shared" si="16"/>
        <v>51550.8</v>
      </c>
      <c r="I57" s="666"/>
      <c r="J57" s="387">
        <v>4</v>
      </c>
      <c r="K57" s="388">
        <f t="shared" si="17"/>
        <v>3248.9999999999986</v>
      </c>
      <c r="L57" s="389">
        <f t="shared" si="18"/>
        <v>812.24999999999966</v>
      </c>
      <c r="M57" s="390">
        <v>0.31180555555555556</v>
      </c>
      <c r="N57" s="390">
        <v>0.33958333333333335</v>
      </c>
      <c r="O57" s="388">
        <v>15</v>
      </c>
      <c r="P57" s="669">
        <f t="shared" si="19"/>
        <v>40.000000000000014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66"/>
      <c r="J58" s="387"/>
      <c r="K58" s="388"/>
      <c r="L58" s="389"/>
      <c r="M58" s="390"/>
      <c r="N58" s="390"/>
      <c r="O58" s="388"/>
      <c r="P58" s="669"/>
      <c r="Q58" s="392"/>
      <c r="R58" s="392"/>
    </row>
    <row r="59" spans="1:18" ht="15.6" customHeight="1">
      <c r="A59" s="854"/>
      <c r="B59" s="381">
        <v>0</v>
      </c>
      <c r="C59" s="665"/>
      <c r="D59" s="410"/>
      <c r="E59" s="411"/>
      <c r="F59" s="384" t="s">
        <v>236</v>
      </c>
      <c r="G59" s="393"/>
      <c r="H59" s="385">
        <f t="shared" si="16"/>
        <v>0</v>
      </c>
      <c r="I59" s="666"/>
      <c r="J59" s="387"/>
      <c r="K59" s="388"/>
      <c r="L59" s="389"/>
      <c r="M59" s="390"/>
      <c r="N59" s="390"/>
      <c r="O59" s="388"/>
      <c r="P59" s="669"/>
      <c r="Q59" s="392"/>
      <c r="R59" s="392"/>
    </row>
    <row r="60" spans="1:18" ht="15.6" customHeight="1">
      <c r="A60" s="854"/>
      <c r="B60" s="381">
        <v>0</v>
      </c>
      <c r="C60" s="665"/>
      <c r="D60" s="410"/>
      <c r="E60" s="429"/>
      <c r="F60" s="384" t="s">
        <v>236</v>
      </c>
      <c r="G60" s="393"/>
      <c r="H60" s="385">
        <f t="shared" si="16"/>
        <v>0</v>
      </c>
      <c r="I60" s="666"/>
      <c r="J60" s="387"/>
      <c r="K60" s="388"/>
      <c r="L60" s="389"/>
      <c r="M60" s="390"/>
      <c r="N60" s="390"/>
      <c r="O60" s="388"/>
      <c r="P60" s="669"/>
      <c r="Q60" s="392"/>
      <c r="R60" s="392"/>
    </row>
    <row r="61" spans="1:18" ht="15.6" customHeight="1">
      <c r="A61" s="854"/>
      <c r="B61" s="381">
        <v>0</v>
      </c>
      <c r="C61" s="665"/>
      <c r="D61" s="409"/>
      <c r="E61" s="411"/>
      <c r="F61" s="384" t="s">
        <v>236</v>
      </c>
      <c r="G61" s="393"/>
      <c r="H61" s="385">
        <f t="shared" si="16"/>
        <v>0</v>
      </c>
      <c r="I61" s="666"/>
      <c r="J61" s="387"/>
      <c r="K61" s="388"/>
      <c r="L61" s="389"/>
      <c r="M61" s="390"/>
      <c r="N61" s="390"/>
      <c r="O61" s="388"/>
      <c r="P61" s="669"/>
      <c r="Q61" s="392"/>
      <c r="R61" s="392"/>
    </row>
    <row r="62" spans="1:18" ht="15.6" customHeight="1">
      <c r="A62" s="854"/>
      <c r="B62" s="381">
        <v>0</v>
      </c>
      <c r="C62" s="665"/>
      <c r="D62" s="410"/>
      <c r="E62" s="430"/>
      <c r="F62" s="384" t="s">
        <v>236</v>
      </c>
      <c r="G62" s="393"/>
      <c r="H62" s="385">
        <f t="shared" si="16"/>
        <v>0</v>
      </c>
      <c r="I62" s="666"/>
      <c r="J62" s="387"/>
      <c r="K62" s="388"/>
      <c r="L62" s="389"/>
      <c r="M62" s="390"/>
      <c r="N62" s="390"/>
      <c r="O62" s="388"/>
      <c r="P62" s="669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67"/>
      <c r="J63" s="387"/>
      <c r="K63" s="388"/>
      <c r="L63" s="389"/>
      <c r="M63" s="390"/>
      <c r="N63" s="390"/>
      <c r="O63" s="380"/>
      <c r="P63" s="669"/>
      <c r="Q63" s="392"/>
      <c r="R63" s="392"/>
    </row>
    <row r="64" spans="1:18" ht="15.75" customHeight="1">
      <c r="A64" s="855"/>
      <c r="B64" s="381">
        <v>0</v>
      </c>
      <c r="C64" s="240" t="s">
        <v>1114</v>
      </c>
      <c r="D64" s="852" t="s">
        <v>513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3303.3933150183148</v>
      </c>
      <c r="L64" s="404">
        <f>AVERAGE(L52:L63)</f>
        <v>871.68166208791206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1115</v>
      </c>
      <c r="B65" s="381" t="s">
        <v>240</v>
      </c>
      <c r="C65" s="665"/>
      <c r="D65" s="410" t="s">
        <v>283</v>
      </c>
      <c r="E65" s="425"/>
      <c r="F65" s="384">
        <v>18.18</v>
      </c>
      <c r="G65" s="664">
        <v>1077</v>
      </c>
      <c r="H65" s="385">
        <f>F65*G65</f>
        <v>19579.86</v>
      </c>
      <c r="I65" s="666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0.17708333333333334</v>
      </c>
      <c r="N65" s="390">
        <v>0.19097222222222221</v>
      </c>
      <c r="O65" s="388">
        <v>15</v>
      </c>
      <c r="P65" s="669">
        <f>(N65-M65)*24*60</f>
        <v>19.999999999999968</v>
      </c>
      <c r="Q65" s="392"/>
      <c r="R65" s="392"/>
    </row>
    <row r="66" spans="1:18" ht="15.6" customHeight="1">
      <c r="A66" s="857"/>
      <c r="B66" s="381" t="s">
        <v>240</v>
      </c>
      <c r="C66" s="665"/>
      <c r="D66" s="432" t="s">
        <v>284</v>
      </c>
      <c r="E66" s="426"/>
      <c r="F66" s="384">
        <v>14.03</v>
      </c>
      <c r="G66" s="393">
        <v>4361</v>
      </c>
      <c r="H66" s="385">
        <f t="shared" ref="H66:H74" si="22">F66*G66</f>
        <v>61184.829999999994</v>
      </c>
      <c r="I66" s="666"/>
      <c r="J66" s="387">
        <v>3</v>
      </c>
      <c r="K66" s="388">
        <f t="shared" si="20"/>
        <v>3270.7499999999973</v>
      </c>
      <c r="L66" s="389">
        <f t="shared" si="21"/>
        <v>1090.2499999999991</v>
      </c>
      <c r="M66" s="390">
        <v>0.20138888888888887</v>
      </c>
      <c r="N66" s="390">
        <v>0.25694444444444448</v>
      </c>
      <c r="O66" s="388">
        <v>15</v>
      </c>
      <c r="P66" s="669">
        <f t="shared" ref="P66:P71" si="23">(N66-M66)*24*60</f>
        <v>80.000000000000071</v>
      </c>
      <c r="Q66" s="392"/>
      <c r="R66" s="392"/>
    </row>
    <row r="67" spans="1:18" ht="15.6" customHeight="1">
      <c r="A67" s="857"/>
      <c r="B67" s="381" t="s">
        <v>240</v>
      </c>
      <c r="C67" s="665"/>
      <c r="D67" s="409" t="s">
        <v>285</v>
      </c>
      <c r="E67" s="411"/>
      <c r="F67" s="384">
        <v>18.18</v>
      </c>
      <c r="G67" s="393">
        <v>1924</v>
      </c>
      <c r="H67" s="385">
        <f t="shared" si="22"/>
        <v>34978.32</v>
      </c>
      <c r="I67" s="666"/>
      <c r="J67" s="387">
        <v>3</v>
      </c>
      <c r="K67" s="388">
        <f t="shared" si="20"/>
        <v>3206.6666666666642</v>
      </c>
      <c r="L67" s="389">
        <f t="shared" si="21"/>
        <v>1068.888888888888</v>
      </c>
      <c r="M67" s="390">
        <v>0.27083333333333331</v>
      </c>
      <c r="N67" s="390">
        <v>0.29583333333333334</v>
      </c>
      <c r="O67" s="388">
        <v>20</v>
      </c>
      <c r="P67" s="669">
        <f t="shared" si="23"/>
        <v>36.000000000000028</v>
      </c>
      <c r="Q67" s="392"/>
      <c r="R67" s="392"/>
    </row>
    <row r="68" spans="1:18" ht="15.6" customHeight="1">
      <c r="A68" s="857"/>
      <c r="B68" s="381" t="s">
        <v>240</v>
      </c>
      <c r="C68" s="665"/>
      <c r="D68" s="410" t="s">
        <v>1116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666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0.30763888888888891</v>
      </c>
      <c r="N68" s="390">
        <v>0.32569444444444445</v>
      </c>
      <c r="O68" s="388">
        <v>17</v>
      </c>
      <c r="P68" s="669">
        <f t="shared" si="23"/>
        <v>25.999999999999986</v>
      </c>
      <c r="Q68" s="392"/>
      <c r="R68" s="392"/>
    </row>
    <row r="69" spans="1:18" ht="15.6" customHeight="1">
      <c r="A69" s="857"/>
      <c r="B69" s="381" t="s">
        <v>240</v>
      </c>
      <c r="C69" s="665"/>
      <c r="D69" s="412" t="s">
        <v>454</v>
      </c>
      <c r="E69" s="411"/>
      <c r="F69" s="384">
        <v>20.72</v>
      </c>
      <c r="G69" s="393">
        <v>775</v>
      </c>
      <c r="H69" s="385">
        <f t="shared" si="22"/>
        <v>16058</v>
      </c>
      <c r="I69" s="666"/>
      <c r="J69" s="387">
        <v>3</v>
      </c>
      <c r="K69" s="388">
        <f t="shared" si="20"/>
        <v>3321.4285714285452</v>
      </c>
      <c r="L69" s="389">
        <f t="shared" si="21"/>
        <v>1107.1428571428485</v>
      </c>
      <c r="M69" s="390">
        <v>0.33611111111111108</v>
      </c>
      <c r="N69" s="390">
        <v>0.34583333333333338</v>
      </c>
      <c r="O69" s="388">
        <v>15</v>
      </c>
      <c r="P69" s="669">
        <f t="shared" si="23"/>
        <v>14.00000000000011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6809</v>
      </c>
      <c r="H70" s="385">
        <f t="shared" si="22"/>
        <v>97271.428571428551</v>
      </c>
      <c r="I70" s="666"/>
      <c r="J70" s="387">
        <v>3</v>
      </c>
      <c r="K70" s="388">
        <f t="shared" si="20"/>
        <v>3242.3809523809537</v>
      </c>
      <c r="L70" s="389">
        <f t="shared" si="21"/>
        <v>1080.7936507936513</v>
      </c>
      <c r="M70" s="390">
        <v>0.35833333333333334</v>
      </c>
      <c r="N70" s="390">
        <v>0.4458333333333333</v>
      </c>
      <c r="O70" s="388">
        <v>18</v>
      </c>
      <c r="P70" s="669">
        <f t="shared" si="23"/>
        <v>125.99999999999996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289</v>
      </c>
      <c r="E71" s="411"/>
      <c r="F71" s="384">
        <v>24.76</v>
      </c>
      <c r="G71" s="428">
        <v>2871</v>
      </c>
      <c r="H71" s="385">
        <f t="shared" si="22"/>
        <v>71085.960000000006</v>
      </c>
      <c r="I71" s="666"/>
      <c r="J71" s="387">
        <v>4</v>
      </c>
      <c r="K71" s="388">
        <f t="shared" si="20"/>
        <v>3312.692307692304</v>
      </c>
      <c r="L71" s="389">
        <f t="shared" si="21"/>
        <v>828.173076923076</v>
      </c>
      <c r="M71" s="390">
        <v>0.4597222222222222</v>
      </c>
      <c r="N71" s="390">
        <v>0.49583333333333335</v>
      </c>
      <c r="O71" s="388">
        <v>20</v>
      </c>
      <c r="P71" s="669">
        <f t="shared" si="23"/>
        <v>52.000000000000057</v>
      </c>
      <c r="Q71" s="392"/>
      <c r="R71" s="392"/>
    </row>
    <row r="72" spans="1:18" ht="15.6" customHeight="1">
      <c r="A72" s="857"/>
      <c r="B72" s="381">
        <v>0</v>
      </c>
      <c r="C72" s="665"/>
      <c r="D72" s="412"/>
      <c r="E72" s="411"/>
      <c r="F72" s="384" t="s">
        <v>236</v>
      </c>
      <c r="G72" s="393"/>
      <c r="H72" s="385">
        <f t="shared" si="22"/>
        <v>0</v>
      </c>
      <c r="I72" s="666"/>
      <c r="J72" s="387"/>
      <c r="K72" s="388"/>
      <c r="L72" s="389"/>
      <c r="M72" s="390"/>
      <c r="N72" s="390"/>
      <c r="O72" s="388"/>
      <c r="P72" s="669"/>
      <c r="Q72" s="392"/>
      <c r="R72" s="392"/>
    </row>
    <row r="73" spans="1:18" ht="15.6" customHeight="1">
      <c r="A73" s="857"/>
      <c r="B73" s="381">
        <v>0</v>
      </c>
      <c r="C73" s="665"/>
      <c r="D73" s="410"/>
      <c r="E73" s="411"/>
      <c r="F73" s="384" t="s">
        <v>236</v>
      </c>
      <c r="G73" s="393"/>
      <c r="H73" s="385">
        <f t="shared" si="22"/>
        <v>0</v>
      </c>
      <c r="I73" s="666"/>
      <c r="J73" s="387"/>
      <c r="K73" s="388"/>
      <c r="L73" s="389"/>
      <c r="M73" s="390"/>
      <c r="N73" s="390"/>
      <c r="O73" s="388"/>
      <c r="P73" s="669"/>
      <c r="Q73" s="392"/>
      <c r="R73" s="392"/>
    </row>
    <row r="74" spans="1:18" ht="15.6" customHeight="1">
      <c r="A74" s="857"/>
      <c r="B74" s="381">
        <v>0</v>
      </c>
      <c r="C74" s="665"/>
      <c r="D74" s="412"/>
      <c r="E74" s="411"/>
      <c r="F74" s="384" t="s">
        <v>236</v>
      </c>
      <c r="G74" s="393"/>
      <c r="H74" s="385">
        <f t="shared" si="22"/>
        <v>0</v>
      </c>
      <c r="I74" s="666"/>
      <c r="J74" s="387"/>
      <c r="K74" s="388"/>
      <c r="L74" s="389"/>
      <c r="M74" s="390"/>
      <c r="N74" s="390"/>
      <c r="O74" s="388"/>
      <c r="P74" s="669"/>
      <c r="Q74" s="392"/>
      <c r="R74" s="392"/>
    </row>
    <row r="75" spans="1:18" ht="15.75" customHeight="1">
      <c r="A75" s="858"/>
      <c r="B75" s="381">
        <v>0</v>
      </c>
      <c r="C75" s="240" t="s">
        <v>456</v>
      </c>
      <c r="D75" s="852" t="s">
        <v>513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3283.1202250130787</v>
      </c>
      <c r="L75" s="404">
        <f>AVERAGE(L65:L74)</f>
        <v>1054.9365951508796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69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664"/>
      <c r="H77" s="385">
        <f t="shared" si="16"/>
        <v>0</v>
      </c>
      <c r="I77" s="666"/>
      <c r="J77" s="387"/>
      <c r="K77" s="388"/>
      <c r="L77" s="389"/>
      <c r="M77" s="390"/>
      <c r="N77" s="390"/>
      <c r="O77" s="380"/>
      <c r="P77" s="669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66"/>
      <c r="J78" s="387"/>
      <c r="K78" s="388"/>
      <c r="L78" s="389"/>
      <c r="M78" s="390"/>
      <c r="N78" s="390"/>
      <c r="O78" s="380"/>
      <c r="P78" s="669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66"/>
      <c r="J79" s="387"/>
      <c r="K79" s="388"/>
      <c r="L79" s="389"/>
      <c r="M79" s="390"/>
      <c r="N79" s="390"/>
      <c r="O79" s="380"/>
      <c r="P79" s="669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66"/>
      <c r="J80" s="387"/>
      <c r="K80" s="388"/>
      <c r="L80" s="389"/>
      <c r="M80" s="390"/>
      <c r="N80" s="390"/>
      <c r="O80" s="380"/>
      <c r="P80" s="669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513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81" t="s">
        <v>240</v>
      </c>
      <c r="C82" s="408"/>
      <c r="D82" s="410" t="s">
        <v>1117</v>
      </c>
      <c r="E82" s="438"/>
      <c r="F82" s="384">
        <v>22.32</v>
      </c>
      <c r="G82" s="413">
        <v>2588</v>
      </c>
      <c r="H82" s="439">
        <f t="shared" ref="H82:H90" si="24">F82*G82</f>
        <v>57764.160000000003</v>
      </c>
      <c r="I82" s="666"/>
      <c r="J82" s="387">
        <v>4</v>
      </c>
      <c r="K82" s="388">
        <f>G82/P82*60</f>
        <v>2986.1538461538476</v>
      </c>
      <c r="L82" s="389">
        <f t="shared" ref="L82:L83" si="25">K82/J82</f>
        <v>746.53846153846189</v>
      </c>
      <c r="M82" s="390">
        <v>0.72222222222222221</v>
      </c>
      <c r="N82" s="390">
        <v>0.7583333333333333</v>
      </c>
      <c r="O82" s="388">
        <v>20</v>
      </c>
      <c r="P82" s="669">
        <f>(N82-M82)*24*60</f>
        <v>51.999999999999972</v>
      </c>
      <c r="Q82" s="392"/>
      <c r="R82" s="392"/>
    </row>
    <row r="83" spans="1:18">
      <c r="A83" s="843"/>
      <c r="B83" s="381" t="s">
        <v>240</v>
      </c>
      <c r="C83" s="408"/>
      <c r="D83" s="444" t="s">
        <v>460</v>
      </c>
      <c r="E83" s="438"/>
      <c r="F83" s="384">
        <v>24.54</v>
      </c>
      <c r="G83" s="413">
        <v>1454</v>
      </c>
      <c r="H83" s="439">
        <f t="shared" si="24"/>
        <v>35681.159999999996</v>
      </c>
      <c r="I83" s="666"/>
      <c r="J83" s="387">
        <v>3</v>
      </c>
      <c r="K83" s="388">
        <f t="shared" ref="K83" si="26">G83/P83*60</f>
        <v>2181.0000000000077</v>
      </c>
      <c r="L83" s="389">
        <f t="shared" si="25"/>
        <v>727.00000000000261</v>
      </c>
      <c r="M83" s="390">
        <v>0.7729166666666667</v>
      </c>
      <c r="N83" s="390">
        <v>0.80069444444444438</v>
      </c>
      <c r="O83" s="388">
        <v>21</v>
      </c>
      <c r="P83" s="669">
        <f t="shared" ref="P83" si="27">(N83-M83)*24*60</f>
        <v>39.999999999999858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66"/>
      <c r="J84" s="387"/>
      <c r="K84" s="388"/>
      <c r="L84" s="389"/>
      <c r="M84" s="390"/>
      <c r="N84" s="390"/>
      <c r="O84" s="388"/>
      <c r="P84" s="669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664"/>
      <c r="H86" s="440">
        <f t="shared" si="24"/>
        <v>0</v>
      </c>
      <c r="I86" s="6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664"/>
      <c r="H87" s="440">
        <f t="shared" si="24"/>
        <v>0</v>
      </c>
      <c r="I87" s="6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664"/>
      <c r="H88" s="440">
        <f t="shared" si="24"/>
        <v>0</v>
      </c>
      <c r="I88" s="6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664"/>
      <c r="H89" s="440">
        <f t="shared" si="24"/>
        <v>0</v>
      </c>
      <c r="I89" s="6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664"/>
      <c r="H90" s="440">
        <f t="shared" si="24"/>
        <v>0</v>
      </c>
      <c r="I90" s="6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1105</v>
      </c>
      <c r="D91" s="844" t="s">
        <v>513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2583.5769230769274</v>
      </c>
      <c r="L91" s="404">
        <f>AVERAGE(L82:L90)</f>
        <v>736.76923076923231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664">
        <v>7898</v>
      </c>
      <c r="H92" s="385">
        <f t="shared" ref="H92:H99" si="28">F92*G92</f>
        <v>131580.68</v>
      </c>
      <c r="I92" s="666"/>
      <c r="J92" s="387">
        <v>4</v>
      </c>
      <c r="K92" s="388">
        <f>G92/P92*60</f>
        <v>2787.5294117647054</v>
      </c>
      <c r="L92" s="389">
        <f t="shared" ref="L92:L93" si="29">K92/J92</f>
        <v>696.88235294117635</v>
      </c>
      <c r="M92" s="390">
        <v>0.72222222222222221</v>
      </c>
      <c r="N92" s="390">
        <v>0.84027777777777779</v>
      </c>
      <c r="O92" s="380">
        <v>20</v>
      </c>
      <c r="P92" s="669">
        <f>(N92-M92)*24*60</f>
        <v>170.00000000000003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5307</v>
      </c>
      <c r="H93" s="385">
        <f t="shared" si="28"/>
        <v>94947.05454545455</v>
      </c>
      <c r="I93" s="666"/>
      <c r="J93" s="387">
        <v>3</v>
      </c>
      <c r="K93" s="388">
        <f t="shared" ref="K93" si="30">G93/P93*60</f>
        <v>2768.8695652173897</v>
      </c>
      <c r="L93" s="389">
        <f t="shared" si="29"/>
        <v>922.95652173912993</v>
      </c>
      <c r="M93" s="390">
        <v>0.85416666666666663</v>
      </c>
      <c r="N93" s="390">
        <v>0.93402777777777779</v>
      </c>
      <c r="O93" s="380">
        <v>20</v>
      </c>
      <c r="P93" s="669">
        <f>(N93-M93)*24*60</f>
        <v>115.00000000000007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66"/>
      <c r="J94" s="387"/>
      <c r="K94" s="388"/>
      <c r="L94" s="389"/>
      <c r="M94" s="390"/>
      <c r="N94" s="390"/>
      <c r="O94" s="380"/>
      <c r="P94" s="669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66"/>
      <c r="J95" s="387"/>
      <c r="K95" s="388"/>
      <c r="L95" s="389"/>
      <c r="M95" s="390"/>
      <c r="N95" s="390"/>
      <c r="O95" s="380"/>
      <c r="P95" s="669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66"/>
      <c r="J96" s="387"/>
      <c r="K96" s="388"/>
      <c r="L96" s="389"/>
      <c r="M96" s="390"/>
      <c r="N96" s="390"/>
      <c r="O96" s="380"/>
      <c r="P96" s="669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66"/>
      <c r="J97" s="387"/>
      <c r="K97" s="388"/>
      <c r="L97" s="389"/>
      <c r="M97" s="390"/>
      <c r="N97" s="390"/>
      <c r="O97" s="380"/>
      <c r="P97" s="669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66"/>
      <c r="J98" s="387"/>
      <c r="K98" s="388"/>
      <c r="L98" s="389"/>
      <c r="M98" s="390"/>
      <c r="N98" s="390"/>
      <c r="O98" s="380"/>
      <c r="P98" s="669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66"/>
      <c r="J99" s="387"/>
      <c r="K99" s="388"/>
      <c r="L99" s="389"/>
      <c r="M99" s="390"/>
      <c r="N99" s="390"/>
      <c r="O99" s="380"/>
      <c r="P99" s="669"/>
      <c r="Q99" s="392"/>
      <c r="R99" s="392"/>
    </row>
    <row r="100" spans="1:18" ht="15.75" customHeight="1">
      <c r="A100" s="847"/>
      <c r="B100" s="381">
        <v>0</v>
      </c>
      <c r="C100" s="240" t="s">
        <v>299</v>
      </c>
      <c r="D100" s="840" t="s">
        <v>513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2778.1994884910473</v>
      </c>
      <c r="L100" s="404">
        <f>AVERAGE(L92:L99)</f>
        <v>809.91943734015308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463</v>
      </c>
      <c r="B101" s="381" t="s">
        <v>240</v>
      </c>
      <c r="C101" s="240"/>
      <c r="D101" s="410" t="s">
        <v>303</v>
      </c>
      <c r="E101" s="670"/>
      <c r="F101" s="384">
        <v>30</v>
      </c>
      <c r="G101" s="664">
        <v>2595</v>
      </c>
      <c r="H101" s="385">
        <f t="shared" ref="H101:H110" si="31">F101*G101</f>
        <v>77850</v>
      </c>
      <c r="I101" s="666"/>
      <c r="J101" s="387">
        <v>3</v>
      </c>
      <c r="K101" s="388">
        <f>G101/P101*60</f>
        <v>2994.2307692307709</v>
      </c>
      <c r="L101" s="389">
        <f t="shared" ref="L101:L105" si="32">K101/J101</f>
        <v>998.07692307692366</v>
      </c>
      <c r="M101" s="390">
        <v>0.72222222222222221</v>
      </c>
      <c r="N101" s="390">
        <v>0.7583333333333333</v>
      </c>
      <c r="O101" s="380">
        <v>20</v>
      </c>
      <c r="P101" s="388">
        <f t="shared" ref="P101:P103" si="33">(N101-M101)*24*60</f>
        <v>51.999999999999972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670"/>
      <c r="F102" s="384">
        <v>24.82</v>
      </c>
      <c r="G102" s="664">
        <v>2122</v>
      </c>
      <c r="H102" s="385">
        <f t="shared" si="31"/>
        <v>52668.04</v>
      </c>
      <c r="I102" s="666"/>
      <c r="J102" s="387">
        <v>4</v>
      </c>
      <c r="K102" s="388">
        <f t="shared" ref="K102:K105" si="34">G102/P102*60</f>
        <v>2960.9302325581502</v>
      </c>
      <c r="L102" s="389">
        <f t="shared" si="32"/>
        <v>740.23255813953756</v>
      </c>
      <c r="M102" s="390">
        <v>0.7729166666666667</v>
      </c>
      <c r="N102" s="390">
        <v>0.8027777777777777</v>
      </c>
      <c r="O102" s="380">
        <v>21</v>
      </c>
      <c r="P102" s="388">
        <f t="shared" si="33"/>
        <v>42.999999999999844</v>
      </c>
      <c r="Q102" s="392"/>
      <c r="R102" s="392"/>
    </row>
    <row r="103" spans="1:18">
      <c r="A103" s="832"/>
      <c r="B103" s="381" t="s">
        <v>240</v>
      </c>
      <c r="C103" s="240"/>
      <c r="D103" s="410" t="s">
        <v>1118</v>
      </c>
      <c r="E103" s="410"/>
      <c r="F103" s="384">
        <v>23.8</v>
      </c>
      <c r="G103" s="664">
        <v>2038</v>
      </c>
      <c r="H103" s="385">
        <f t="shared" si="31"/>
        <v>48504.4</v>
      </c>
      <c r="I103" s="666"/>
      <c r="J103" s="387">
        <v>4</v>
      </c>
      <c r="K103" s="388">
        <f t="shared" si="34"/>
        <v>3056.9999999999864</v>
      </c>
      <c r="L103" s="389">
        <f t="shared" si="32"/>
        <v>764.24999999999659</v>
      </c>
      <c r="M103" s="390">
        <v>0.81736111111111109</v>
      </c>
      <c r="N103" s="390">
        <v>0.84513888888888899</v>
      </c>
      <c r="O103" s="380">
        <v>21</v>
      </c>
      <c r="P103" s="388">
        <f t="shared" si="33"/>
        <v>40.000000000000178</v>
      </c>
      <c r="Q103" s="392"/>
      <c r="R103" s="392"/>
    </row>
    <row r="104" spans="1:18">
      <c r="A104" s="832"/>
      <c r="B104" s="381" t="s">
        <v>240</v>
      </c>
      <c r="C104" s="240"/>
      <c r="D104" s="410" t="s">
        <v>465</v>
      </c>
      <c r="E104" s="429"/>
      <c r="F104" s="384">
        <v>24.76</v>
      </c>
      <c r="G104" s="664">
        <v>2601</v>
      </c>
      <c r="H104" s="385">
        <f t="shared" si="31"/>
        <v>64400.76</v>
      </c>
      <c r="I104" s="666"/>
      <c r="J104" s="387">
        <v>4</v>
      </c>
      <c r="K104" s="388">
        <f t="shared" si="34"/>
        <v>3121.2000000000112</v>
      </c>
      <c r="L104" s="389">
        <f t="shared" si="32"/>
        <v>780.3000000000028</v>
      </c>
      <c r="M104" s="390">
        <v>0.85902777777777783</v>
      </c>
      <c r="N104" s="390">
        <v>0.89374999999999993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832"/>
      <c r="B105" s="381" t="s">
        <v>240</v>
      </c>
      <c r="C105" s="240"/>
      <c r="D105" s="410" t="s">
        <v>1087</v>
      </c>
      <c r="E105" s="412"/>
      <c r="F105" s="384">
        <v>14.03</v>
      </c>
      <c r="G105" s="664">
        <v>8118</v>
      </c>
      <c r="H105" s="385">
        <f t="shared" si="31"/>
        <v>113895.54</v>
      </c>
      <c r="I105" s="666"/>
      <c r="J105" s="387">
        <v>3</v>
      </c>
      <c r="K105" s="388">
        <f t="shared" si="34"/>
        <v>2951.9999999375168</v>
      </c>
      <c r="L105" s="389">
        <f t="shared" si="32"/>
        <v>983.99999997917223</v>
      </c>
      <c r="M105" s="390">
        <v>46282.908333333333</v>
      </c>
      <c r="N105" s="390">
        <v>46283.022916666669</v>
      </c>
      <c r="O105" s="380">
        <v>21</v>
      </c>
      <c r="P105" s="388">
        <f>(N105-M105)*24*60</f>
        <v>165.00000000349246</v>
      </c>
      <c r="Q105" s="389"/>
      <c r="R105" s="392"/>
    </row>
    <row r="106" spans="1:18">
      <c r="A106" s="832"/>
      <c r="B106" s="381">
        <v>0</v>
      </c>
      <c r="C106" s="240"/>
      <c r="D106" s="412"/>
      <c r="E106" s="670"/>
      <c r="F106" s="384" t="s">
        <v>236</v>
      </c>
      <c r="G106" s="393"/>
      <c r="H106" s="385">
        <f t="shared" si="31"/>
        <v>0</v>
      </c>
      <c r="I106" s="6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664"/>
      <c r="H107" s="385">
        <f t="shared" si="31"/>
        <v>0</v>
      </c>
      <c r="I107" s="6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664"/>
      <c r="H108" s="385">
        <f t="shared" si="31"/>
        <v>0</v>
      </c>
      <c r="I108" s="6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664"/>
      <c r="H109" s="385">
        <f t="shared" si="31"/>
        <v>0</v>
      </c>
      <c r="I109" s="6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664"/>
      <c r="H110" s="385">
        <f t="shared" si="31"/>
        <v>0</v>
      </c>
      <c r="I110" s="6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1114</v>
      </c>
      <c r="D111" s="833" t="s">
        <v>513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3017.0722003452875</v>
      </c>
      <c r="L111" s="404">
        <f>AVERAGE(L101:L110)</f>
        <v>853.37189623912673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64">
        <v>3903</v>
      </c>
      <c r="H112" s="439">
        <f t="shared" si="16"/>
        <v>111508.71</v>
      </c>
      <c r="I112" s="666"/>
      <c r="J112" s="387">
        <v>3</v>
      </c>
      <c r="K112" s="388">
        <f t="shared" ref="K112:K117" si="35">G112/P112*60</f>
        <v>2927.2499999999986</v>
      </c>
      <c r="L112" s="389">
        <f t="shared" ref="L112:L117" si="36">K112/J112</f>
        <v>975.74999999999955</v>
      </c>
      <c r="M112" s="390">
        <v>0.72222222222222221</v>
      </c>
      <c r="N112" s="390">
        <v>0.77777777777777779</v>
      </c>
      <c r="O112" s="380">
        <v>20</v>
      </c>
      <c r="P112" s="669">
        <f t="shared" ref="P112:P116" si="37">(N112-M112)*24*60</f>
        <v>80.000000000000028</v>
      </c>
      <c r="Q112" s="380"/>
      <c r="R112" s="380"/>
    </row>
    <row r="113" spans="1:18">
      <c r="A113" s="835"/>
      <c r="B113" s="381" t="s">
        <v>240</v>
      </c>
      <c r="C113" s="408"/>
      <c r="D113" s="436" t="s">
        <v>1089</v>
      </c>
      <c r="E113" s="436"/>
      <c r="F113" s="384">
        <v>25.03</v>
      </c>
      <c r="G113" s="664">
        <v>1322</v>
      </c>
      <c r="H113" s="439">
        <f t="shared" si="16"/>
        <v>33089.660000000003</v>
      </c>
      <c r="I113" s="666"/>
      <c r="J113" s="387">
        <v>4</v>
      </c>
      <c r="K113" s="388">
        <f t="shared" si="35"/>
        <v>3050.7692307692228</v>
      </c>
      <c r="L113" s="389">
        <f t="shared" si="36"/>
        <v>762.69230769230569</v>
      </c>
      <c r="M113" s="390">
        <v>0.79236111111111107</v>
      </c>
      <c r="N113" s="390">
        <v>0.81041666666666667</v>
      </c>
      <c r="O113" s="380">
        <v>21</v>
      </c>
      <c r="P113" s="669">
        <f t="shared" si="37"/>
        <v>26.000000000000068</v>
      </c>
      <c r="Q113" s="392"/>
      <c r="R113" s="392"/>
    </row>
    <row r="114" spans="1:18">
      <c r="A114" s="835"/>
      <c r="B114" s="381" t="s">
        <v>240</v>
      </c>
      <c r="C114" s="408"/>
      <c r="D114" s="436" t="s">
        <v>1090</v>
      </c>
      <c r="E114" s="410"/>
      <c r="F114" s="384">
        <v>16.7</v>
      </c>
      <c r="G114" s="664">
        <v>1632</v>
      </c>
      <c r="H114" s="439">
        <f t="shared" si="16"/>
        <v>27254.399999999998</v>
      </c>
      <c r="I114" s="666"/>
      <c r="J114" s="387">
        <v>3</v>
      </c>
      <c r="K114" s="388">
        <f t="shared" si="35"/>
        <v>2967.2727272727234</v>
      </c>
      <c r="L114" s="389">
        <f t="shared" si="36"/>
        <v>989.09090909090776</v>
      </c>
      <c r="M114" s="390">
        <v>0.8256944444444444</v>
      </c>
      <c r="N114" s="390">
        <v>0.84861111111111109</v>
      </c>
      <c r="O114" s="380">
        <v>22</v>
      </c>
      <c r="P114" s="669">
        <f t="shared" si="37"/>
        <v>33.000000000000043</v>
      </c>
      <c r="Q114" s="392"/>
      <c r="R114" s="392"/>
    </row>
    <row r="115" spans="1:18">
      <c r="A115" s="835"/>
      <c r="B115" s="381" t="s">
        <v>240</v>
      </c>
      <c r="C115" s="408"/>
      <c r="D115" s="412" t="s">
        <v>1091</v>
      </c>
      <c r="E115" s="429"/>
      <c r="F115" s="384">
        <v>18.18</v>
      </c>
      <c r="G115" s="664">
        <v>1565</v>
      </c>
      <c r="H115" s="439">
        <f t="shared" si="16"/>
        <v>28451.7</v>
      </c>
      <c r="I115" s="666"/>
      <c r="J115" s="387">
        <v>3</v>
      </c>
      <c r="K115" s="388">
        <f t="shared" si="35"/>
        <v>2934.3749999999814</v>
      </c>
      <c r="L115" s="389">
        <f t="shared" si="36"/>
        <v>978.12499999999375</v>
      </c>
      <c r="M115" s="390">
        <v>0.86249999999999993</v>
      </c>
      <c r="N115" s="390">
        <v>0.8847222222222223</v>
      </c>
      <c r="O115" s="380">
        <v>20</v>
      </c>
      <c r="P115" s="669">
        <f t="shared" si="37"/>
        <v>32.000000000000206</v>
      </c>
      <c r="Q115" s="392"/>
      <c r="R115" s="392"/>
    </row>
    <row r="116" spans="1:18">
      <c r="A116" s="835"/>
      <c r="B116" s="381" t="s">
        <v>240</v>
      </c>
      <c r="C116" s="408"/>
      <c r="D116" s="436" t="s">
        <v>308</v>
      </c>
      <c r="E116" s="412"/>
      <c r="F116" s="384">
        <v>18.18</v>
      </c>
      <c r="G116" s="664">
        <v>1544</v>
      </c>
      <c r="H116" s="439">
        <f t="shared" si="16"/>
        <v>28069.919999999998</v>
      </c>
      <c r="I116" s="666"/>
      <c r="J116" s="387">
        <v>3</v>
      </c>
      <c r="K116" s="388">
        <f t="shared" si="35"/>
        <v>3087.9999999999945</v>
      </c>
      <c r="L116" s="389">
        <f t="shared" si="36"/>
        <v>1029.3333333333314</v>
      </c>
      <c r="M116" s="390">
        <v>0.89930555555555547</v>
      </c>
      <c r="N116" s="441">
        <v>0.92013888888888884</v>
      </c>
      <c r="O116" s="380">
        <v>21</v>
      </c>
      <c r="P116" s="669">
        <f t="shared" si="37"/>
        <v>30.000000000000053</v>
      </c>
      <c r="Q116" s="392"/>
      <c r="R116" s="392"/>
    </row>
    <row r="117" spans="1:18">
      <c r="A117" s="835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64">
        <v>11388</v>
      </c>
      <c r="H117" s="439">
        <f t="shared" ref="H117:H123" si="38">F117*G117</f>
        <v>162685.71428571426</v>
      </c>
      <c r="I117" s="666"/>
      <c r="J117" s="387">
        <v>3</v>
      </c>
      <c r="K117" s="388">
        <f t="shared" si="35"/>
        <v>2970.7826087557992</v>
      </c>
      <c r="L117" s="389">
        <f t="shared" si="36"/>
        <v>990.26086958526639</v>
      </c>
      <c r="M117" s="390">
        <v>46282.934027777781</v>
      </c>
      <c r="N117" s="390">
        <v>46283.09375</v>
      </c>
      <c r="O117" s="380">
        <v>20</v>
      </c>
      <c r="P117" s="388">
        <f>(N117-M117)*24*60</f>
        <v>229.99999999534339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664"/>
      <c r="H118" s="439">
        <f t="shared" si="38"/>
        <v>0</v>
      </c>
      <c r="I118" s="666"/>
      <c r="J118" s="387"/>
      <c r="K118" s="388"/>
      <c r="L118" s="389"/>
      <c r="M118" s="390"/>
      <c r="N118" s="390"/>
      <c r="O118" s="388"/>
      <c r="P118" s="669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664"/>
      <c r="H119" s="439">
        <f t="shared" si="38"/>
        <v>0</v>
      </c>
      <c r="I119" s="666"/>
      <c r="J119" s="387"/>
      <c r="K119" s="388"/>
      <c r="L119" s="389"/>
      <c r="M119" s="390"/>
      <c r="N119" s="390"/>
      <c r="O119" s="380"/>
      <c r="P119" s="669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664"/>
      <c r="H120" s="439">
        <f t="shared" si="38"/>
        <v>0</v>
      </c>
      <c r="I120" s="666"/>
      <c r="J120" s="387"/>
      <c r="K120" s="388"/>
      <c r="L120" s="389"/>
      <c r="M120" s="390"/>
      <c r="N120" s="390"/>
      <c r="O120" s="380"/>
      <c r="P120" s="669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664"/>
      <c r="H121" s="439">
        <f t="shared" si="38"/>
        <v>0</v>
      </c>
      <c r="I121" s="666"/>
      <c r="J121" s="387"/>
      <c r="K121" s="388"/>
      <c r="L121" s="389"/>
      <c r="M121" s="390"/>
      <c r="N121" s="390"/>
      <c r="O121" s="380"/>
      <c r="P121" s="669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664"/>
      <c r="H122" s="439">
        <f t="shared" si="38"/>
        <v>0</v>
      </c>
      <c r="I122" s="666"/>
      <c r="J122" s="387"/>
      <c r="K122" s="388"/>
      <c r="L122" s="389"/>
      <c r="M122" s="390"/>
      <c r="N122" s="390"/>
      <c r="O122" s="380"/>
      <c r="P122" s="669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664"/>
      <c r="H123" s="439">
        <f t="shared" si="38"/>
        <v>0</v>
      </c>
      <c r="I123" s="666"/>
      <c r="J123" s="387"/>
      <c r="K123" s="388"/>
      <c r="L123" s="389"/>
      <c r="M123" s="390"/>
      <c r="N123" s="390"/>
      <c r="O123" s="380"/>
      <c r="P123" s="669"/>
      <c r="Q123" s="392"/>
      <c r="R123" s="392"/>
    </row>
    <row r="124" spans="1:18" ht="17.399999999999999" customHeight="1">
      <c r="A124" s="835"/>
      <c r="B124" s="398">
        <v>0</v>
      </c>
      <c r="C124" s="240" t="s">
        <v>456</v>
      </c>
      <c r="D124" s="836" t="s">
        <v>513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2989.7415944662866</v>
      </c>
      <c r="L124" s="404">
        <f>AVERAGE(L112:L123)</f>
        <v>954.20873661696749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24" sqref="O24"/>
      <selection pane="bottomLeft" activeCell="K10" sqref="K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674" t="s">
        <v>1095</v>
      </c>
      <c r="E1" s="69">
        <f>SUM(G5:G173)</f>
        <v>164706.9</v>
      </c>
      <c r="F1" s="675" t="s">
        <v>3</v>
      </c>
      <c r="G1" s="71">
        <f>SUM(H5:H173)</f>
        <v>6400161.6185644502</v>
      </c>
      <c r="H1" s="671" t="s">
        <v>79</v>
      </c>
      <c r="I1" s="73">
        <f>M17+M30+M43+M56+M69+M82+M95+M108+M121+M134+M147+M160+M173</f>
        <v>188.81507936507938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323</v>
      </c>
      <c r="Q1" s="956"/>
      <c r="R1" s="956"/>
      <c r="S1" s="956"/>
      <c r="T1" s="956" t="s">
        <v>324</v>
      </c>
      <c r="U1" s="956"/>
      <c r="V1" s="956"/>
      <c r="W1" s="956"/>
      <c r="X1" s="956"/>
      <c r="Y1" s="956"/>
      <c r="Z1" s="74" t="s">
        <v>1119</v>
      </c>
      <c r="AA1" s="74" t="s">
        <v>326</v>
      </c>
      <c r="AB1" s="963" t="s">
        <v>1120</v>
      </c>
      <c r="AC1" s="964"/>
      <c r="AD1" s="74" t="s">
        <v>1119</v>
      </c>
      <c r="AE1" s="74" t="s">
        <v>1121</v>
      </c>
      <c r="AF1" s="956" t="s">
        <v>329</v>
      </c>
      <c r="AG1" s="957"/>
      <c r="AH1" s="957"/>
    </row>
    <row r="2" spans="1:34" ht="26.25" customHeight="1">
      <c r="A2" s="958" t="s">
        <v>1122</v>
      </c>
      <c r="B2" s="958"/>
      <c r="C2" s="674"/>
      <c r="D2" s="674" t="s">
        <v>331</v>
      </c>
      <c r="E2" s="78">
        <f>AVERAGE(O17,O30,O43,O56,O69,O82,O95,O108,O121,O134,O147,O160,O173)</f>
        <v>124.99915495869274</v>
      </c>
      <c r="F2" s="79" t="s">
        <v>91</v>
      </c>
      <c r="G2" s="80">
        <f>G1/E1</f>
        <v>38.857884026500713</v>
      </c>
      <c r="H2" s="671" t="s">
        <v>92</v>
      </c>
      <c r="I2" s="671">
        <f>COUNT(I5:I173)</f>
        <v>12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957"/>
      <c r="AG2" s="957"/>
      <c r="AH2" s="957"/>
    </row>
    <row r="3" spans="1:34" ht="30.6" customHeight="1">
      <c r="A3" s="897" t="s">
        <v>491</v>
      </c>
      <c r="B3" s="897" t="s">
        <v>94</v>
      </c>
      <c r="C3" s="954"/>
      <c r="D3" s="897" t="s">
        <v>492</v>
      </c>
      <c r="E3" s="897"/>
      <c r="F3" s="954" t="s">
        <v>96</v>
      </c>
      <c r="G3" s="946" t="s">
        <v>97</v>
      </c>
      <c r="H3" s="954" t="s">
        <v>98</v>
      </c>
      <c r="I3" s="948" t="s">
        <v>334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494</v>
      </c>
      <c r="O3" s="926" t="s">
        <v>331</v>
      </c>
      <c r="P3" s="952" t="s">
        <v>495</v>
      </c>
      <c r="Q3" s="926" t="s">
        <v>331</v>
      </c>
      <c r="R3" s="953" t="s">
        <v>337</v>
      </c>
      <c r="S3" s="927" t="s">
        <v>338</v>
      </c>
      <c r="T3" s="946" t="s">
        <v>106</v>
      </c>
      <c r="U3" s="946"/>
      <c r="V3" s="947" t="s">
        <v>107</v>
      </c>
      <c r="W3" s="948" t="s">
        <v>498</v>
      </c>
      <c r="X3" s="946" t="s">
        <v>499</v>
      </c>
      <c r="Y3" s="946"/>
      <c r="Z3" s="949" t="s">
        <v>500</v>
      </c>
      <c r="AA3" s="950"/>
      <c r="AB3" s="959" t="s">
        <v>501</v>
      </c>
      <c r="AC3" s="960"/>
      <c r="AD3" s="961" t="s">
        <v>343</v>
      </c>
      <c r="AE3" s="962"/>
      <c r="AF3" s="951" t="s">
        <v>494</v>
      </c>
      <c r="AG3" s="953" t="s">
        <v>337</v>
      </c>
      <c r="AH3" s="927" t="s">
        <v>338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681" t="s">
        <v>113</v>
      </c>
      <c r="U4" s="681" t="s">
        <v>114</v>
      </c>
      <c r="V4" s="946"/>
      <c r="W4" s="948"/>
      <c r="X4" s="675" t="s">
        <v>506</v>
      </c>
      <c r="Y4" s="675" t="s">
        <v>36</v>
      </c>
      <c r="Z4" s="681" t="s">
        <v>507</v>
      </c>
      <c r="AA4" s="681" t="s">
        <v>508</v>
      </c>
      <c r="AB4" s="960"/>
      <c r="AC4" s="960"/>
      <c r="AD4" s="681" t="s">
        <v>509</v>
      </c>
      <c r="AE4" s="85" t="s">
        <v>510</v>
      </c>
      <c r="AF4" s="951"/>
      <c r="AG4" s="953"/>
      <c r="AH4" s="927"/>
    </row>
    <row r="5" spans="1:34" ht="18.75" customHeight="1">
      <c r="A5" s="943" t="s">
        <v>1123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958.3</v>
      </c>
      <c r="H5" s="92">
        <f t="shared" ref="H5:H16" si="0">F5*G5</f>
        <v>35380.436000000002</v>
      </c>
      <c r="I5" s="672"/>
      <c r="J5" s="94">
        <v>12</v>
      </c>
      <c r="K5" s="91">
        <v>2000</v>
      </c>
      <c r="L5" s="95">
        <v>166.66666666666666</v>
      </c>
      <c r="M5" s="673">
        <v>12</v>
      </c>
      <c r="N5" s="91">
        <f t="shared" ref="N5:N12" si="1">G5/W5*60</f>
        <v>1553.9999999999986</v>
      </c>
      <c r="O5" s="95">
        <f t="shared" ref="O5:O12" si="2">N5/M5</f>
        <v>129.49999999999989</v>
      </c>
      <c r="P5" s="97">
        <f t="shared" ref="P5:P12" si="3">M5-J5</f>
        <v>0</v>
      </c>
      <c r="Q5" s="98">
        <f t="shared" ref="Q5:Q12" si="4">O5-L5</f>
        <v>-37.166666666666771</v>
      </c>
      <c r="R5" s="679">
        <f t="shared" ref="R5:R12" si="5">O5/L5</f>
        <v>0.77699999999999936</v>
      </c>
      <c r="S5" s="912">
        <f>R17</f>
        <v>0.86766416402057001</v>
      </c>
      <c r="T5" s="101">
        <v>0.25</v>
      </c>
      <c r="U5" s="101">
        <v>0.27569444444444446</v>
      </c>
      <c r="V5" s="675">
        <v>5</v>
      </c>
      <c r="W5" s="672">
        <f>(U5-T5)*24*60</f>
        <v>37.000000000000028</v>
      </c>
      <c r="X5" s="675"/>
      <c r="Y5" s="675"/>
      <c r="Z5" s="102"/>
      <c r="AA5" s="102"/>
      <c r="AB5" s="897"/>
      <c r="AC5" s="897"/>
      <c r="AD5" s="103"/>
      <c r="AE5" s="103"/>
      <c r="AF5" s="97">
        <f t="shared" ref="AF5:AF70" si="6">N5-K5</f>
        <v>-446.00000000000136</v>
      </c>
      <c r="AG5" s="679">
        <f t="shared" ref="AG5:AG70" si="7">N5/K5</f>
        <v>0.77699999999999936</v>
      </c>
      <c r="AH5" s="912">
        <f>AG17</f>
        <v>0.87301349083682622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5817</v>
      </c>
      <c r="H6" s="92">
        <f t="shared" si="0"/>
        <v>220057.11</v>
      </c>
      <c r="I6" s="672"/>
      <c r="J6" s="94">
        <v>20</v>
      </c>
      <c r="K6" s="91">
        <v>2400</v>
      </c>
      <c r="L6" s="95">
        <v>120</v>
      </c>
      <c r="M6" s="673">
        <v>20</v>
      </c>
      <c r="N6" s="91">
        <f t="shared" si="1"/>
        <v>2223.0573248407645</v>
      </c>
      <c r="O6" s="95">
        <f t="shared" si="2"/>
        <v>111.15286624203823</v>
      </c>
      <c r="P6" s="97">
        <f t="shared" si="3"/>
        <v>0</v>
      </c>
      <c r="Q6" s="98">
        <f t="shared" si="4"/>
        <v>-8.847133757961771</v>
      </c>
      <c r="R6" s="679">
        <f t="shared" si="5"/>
        <v>0.92627388535031863</v>
      </c>
      <c r="S6" s="912"/>
      <c r="T6" s="101">
        <v>0.27916666666666667</v>
      </c>
      <c r="U6" s="101">
        <v>0.38819444444444445</v>
      </c>
      <c r="V6" s="675">
        <v>5</v>
      </c>
      <c r="W6" s="672">
        <f t="shared" ref="W6:W17" si="8">(U6-T6)*24*60</f>
        <v>157</v>
      </c>
      <c r="X6" s="104"/>
      <c r="Y6" s="104"/>
      <c r="Z6" s="105"/>
      <c r="AA6" s="105"/>
      <c r="AB6" s="897"/>
      <c r="AC6" s="897"/>
      <c r="AD6" s="688"/>
      <c r="AE6" s="688"/>
      <c r="AF6" s="97">
        <f t="shared" si="6"/>
        <v>-176.94267515923548</v>
      </c>
      <c r="AG6" s="679">
        <f t="shared" si="7"/>
        <v>0.92627388535031852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2451</v>
      </c>
      <c r="H7" s="92">
        <f t="shared" si="0"/>
        <v>87966.39</v>
      </c>
      <c r="I7" s="672"/>
      <c r="J7" s="94">
        <v>18</v>
      </c>
      <c r="K7" s="91">
        <v>2571</v>
      </c>
      <c r="L7" s="95">
        <v>142.83333333333334</v>
      </c>
      <c r="M7" s="673">
        <v>18</v>
      </c>
      <c r="N7" s="91">
        <f t="shared" si="1"/>
        <v>2262.4615384615381</v>
      </c>
      <c r="O7" s="95">
        <f t="shared" si="2"/>
        <v>125.69230769230768</v>
      </c>
      <c r="P7" s="97">
        <f t="shared" si="3"/>
        <v>0</v>
      </c>
      <c r="Q7" s="98">
        <f t="shared" si="4"/>
        <v>-17.141025641025664</v>
      </c>
      <c r="R7" s="679">
        <f t="shared" si="5"/>
        <v>0.87999281931603968</v>
      </c>
      <c r="S7" s="912"/>
      <c r="T7" s="101">
        <v>0.40347222222222223</v>
      </c>
      <c r="U7" s="101">
        <v>0.44861111111111113</v>
      </c>
      <c r="V7" s="675">
        <v>22</v>
      </c>
      <c r="W7" s="672">
        <f t="shared" si="8"/>
        <v>65.000000000000014</v>
      </c>
      <c r="X7" s="104">
        <v>0.3923611111111111</v>
      </c>
      <c r="Y7" s="104">
        <v>0.40277777777777773</v>
      </c>
      <c r="Z7" s="105"/>
      <c r="AA7" s="105"/>
      <c r="AB7" s="897"/>
      <c r="AC7" s="897"/>
      <c r="AD7" s="688"/>
      <c r="AE7" s="688"/>
      <c r="AF7" s="97">
        <f t="shared" si="6"/>
        <v>-308.53846153846189</v>
      </c>
      <c r="AG7" s="679">
        <f t="shared" si="7"/>
        <v>0.87999281931603968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1004</v>
      </c>
      <c r="H8" s="92">
        <f t="shared" si="0"/>
        <v>36876.92</v>
      </c>
      <c r="I8" s="672"/>
      <c r="J8" s="94">
        <v>18</v>
      </c>
      <c r="K8" s="91">
        <v>2571</v>
      </c>
      <c r="L8" s="95">
        <v>142.83333333333334</v>
      </c>
      <c r="M8" s="673">
        <v>18</v>
      </c>
      <c r="N8" s="91">
        <f t="shared" si="1"/>
        <v>2231.1111111111122</v>
      </c>
      <c r="O8" s="95">
        <f t="shared" si="2"/>
        <v>123.95061728395068</v>
      </c>
      <c r="P8" s="97">
        <f t="shared" si="3"/>
        <v>0</v>
      </c>
      <c r="Q8" s="98">
        <f t="shared" si="4"/>
        <v>-18.882716049382665</v>
      </c>
      <c r="R8" s="679">
        <f t="shared" si="5"/>
        <v>0.86779895414667918</v>
      </c>
      <c r="S8" s="912"/>
      <c r="T8" s="101">
        <v>0.45277777777777778</v>
      </c>
      <c r="U8" s="101">
        <v>0.47152777777777777</v>
      </c>
      <c r="V8" s="675">
        <v>6</v>
      </c>
      <c r="W8" s="672">
        <f t="shared" si="8"/>
        <v>26.999999999999986</v>
      </c>
      <c r="X8" s="104"/>
      <c r="Y8" s="104"/>
      <c r="Z8" s="105"/>
      <c r="AA8" s="105"/>
      <c r="AB8" s="897"/>
      <c r="AC8" s="897"/>
      <c r="AD8" s="688">
        <v>1</v>
      </c>
      <c r="AE8" s="688"/>
      <c r="AF8" s="97">
        <f t="shared" si="6"/>
        <v>-339.88888888888778</v>
      </c>
      <c r="AG8" s="679">
        <f t="shared" si="7"/>
        <v>0.86779895414667918</v>
      </c>
      <c r="AH8" s="912"/>
    </row>
    <row r="9" spans="1:34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1225</v>
      </c>
      <c r="H9" s="92">
        <f t="shared" si="0"/>
        <v>35353.5</v>
      </c>
      <c r="I9" s="688"/>
      <c r="J9" s="94">
        <v>17</v>
      </c>
      <c r="K9" s="91">
        <v>2571</v>
      </c>
      <c r="L9" s="95">
        <v>151.23529411764707</v>
      </c>
      <c r="M9" s="673">
        <v>17</v>
      </c>
      <c r="N9" s="91">
        <f t="shared" si="1"/>
        <v>2296.8750000000027</v>
      </c>
      <c r="O9" s="95">
        <f t="shared" si="2"/>
        <v>135.11029411764721</v>
      </c>
      <c r="P9" s="97">
        <f t="shared" si="3"/>
        <v>0</v>
      </c>
      <c r="Q9" s="98">
        <f t="shared" si="4"/>
        <v>-16.124999999999858</v>
      </c>
      <c r="R9" s="679">
        <f t="shared" si="5"/>
        <v>0.89337806301050271</v>
      </c>
      <c r="S9" s="912"/>
      <c r="T9" s="101">
        <v>0.47638888888888886</v>
      </c>
      <c r="U9" s="101">
        <v>0.49861111111111106</v>
      </c>
      <c r="V9" s="675">
        <v>7</v>
      </c>
      <c r="W9" s="672">
        <f t="shared" si="8"/>
        <v>31.999999999999964</v>
      </c>
      <c r="X9" s="104"/>
      <c r="Y9" s="104"/>
      <c r="Z9" s="105"/>
      <c r="AA9" s="105"/>
      <c r="AB9" s="897"/>
      <c r="AC9" s="897"/>
      <c r="AD9" s="688"/>
      <c r="AE9" s="688"/>
      <c r="AF9" s="97">
        <f t="shared" si="6"/>
        <v>-274.12499999999727</v>
      </c>
      <c r="AG9" s="679">
        <f t="shared" si="7"/>
        <v>0.89337806301050282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1761</v>
      </c>
      <c r="H10" s="92">
        <f t="shared" si="0"/>
        <v>54784.71</v>
      </c>
      <c r="I10" s="672"/>
      <c r="J10" s="94">
        <v>18</v>
      </c>
      <c r="K10" s="91">
        <v>2769</v>
      </c>
      <c r="L10" s="95">
        <v>153.83333333333334</v>
      </c>
      <c r="M10" s="673">
        <v>18</v>
      </c>
      <c r="N10" s="91">
        <f t="shared" si="1"/>
        <v>2348</v>
      </c>
      <c r="O10" s="95">
        <f t="shared" si="2"/>
        <v>130.44444444444446</v>
      </c>
      <c r="P10" s="97">
        <f t="shared" si="3"/>
        <v>0</v>
      </c>
      <c r="Q10" s="98">
        <f t="shared" si="4"/>
        <v>-23.388888888888886</v>
      </c>
      <c r="R10" s="679">
        <f t="shared" si="5"/>
        <v>0.84795955218490437</v>
      </c>
      <c r="S10" s="913"/>
      <c r="T10" s="101">
        <v>0.53888888888888886</v>
      </c>
      <c r="U10" s="101">
        <v>0.57013888888888886</v>
      </c>
      <c r="V10" s="675">
        <v>5</v>
      </c>
      <c r="W10" s="672">
        <f t="shared" si="8"/>
        <v>45</v>
      </c>
      <c r="X10" s="104"/>
      <c r="Y10" s="104"/>
      <c r="Z10" s="105"/>
      <c r="AA10" s="105"/>
      <c r="AB10" s="897"/>
      <c r="AC10" s="897"/>
      <c r="AD10" s="688"/>
      <c r="AE10" s="688"/>
      <c r="AF10" s="97">
        <f>N10-K10</f>
        <v>-421</v>
      </c>
      <c r="AG10" s="679">
        <f>N10/K10</f>
        <v>0.84795955218490426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2409</v>
      </c>
      <c r="H11" s="92">
        <f t="shared" si="0"/>
        <v>92698.319999999992</v>
      </c>
      <c r="I11" s="672"/>
      <c r="J11" s="94">
        <v>19</v>
      </c>
      <c r="K11" s="91">
        <v>2769</v>
      </c>
      <c r="L11" s="95">
        <v>145.73684210526315</v>
      </c>
      <c r="M11" s="673">
        <v>19</v>
      </c>
      <c r="N11" s="91">
        <f t="shared" si="1"/>
        <v>2449.8305084745784</v>
      </c>
      <c r="O11" s="95">
        <f t="shared" si="2"/>
        <v>128.93844781445151</v>
      </c>
      <c r="P11" s="97">
        <f t="shared" si="3"/>
        <v>0</v>
      </c>
      <c r="Q11" s="98">
        <f t="shared" si="4"/>
        <v>-16.798394290811643</v>
      </c>
      <c r="R11" s="679">
        <f t="shared" si="5"/>
        <v>0.88473474484455716</v>
      </c>
      <c r="S11" s="913"/>
      <c r="T11" s="101">
        <v>0.57499999999999996</v>
      </c>
      <c r="U11" s="101">
        <v>0.61597222222222214</v>
      </c>
      <c r="V11" s="675">
        <v>7</v>
      </c>
      <c r="W11" s="672">
        <f t="shared" si="8"/>
        <v>58.99999999999995</v>
      </c>
      <c r="X11" s="104"/>
      <c r="Y11" s="104"/>
      <c r="Z11" s="105"/>
      <c r="AA11" s="105"/>
      <c r="AB11" s="897"/>
      <c r="AC11" s="897"/>
      <c r="AD11" s="688"/>
      <c r="AE11" s="688"/>
      <c r="AF11" s="97">
        <f>N11-K11</f>
        <v>-319.16949152542156</v>
      </c>
      <c r="AG11" s="679">
        <f>N11/K11</f>
        <v>0.88473474484455705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3077</v>
      </c>
      <c r="H12" s="92">
        <f t="shared" si="0"/>
        <v>116310.59999999999</v>
      </c>
      <c r="I12" s="672"/>
      <c r="J12" s="94">
        <v>20</v>
      </c>
      <c r="K12" s="91">
        <v>2769</v>
      </c>
      <c r="L12" s="95">
        <v>138.44999999999999</v>
      </c>
      <c r="M12" s="673">
        <v>20</v>
      </c>
      <c r="N12" s="91">
        <f t="shared" si="1"/>
        <v>2461.5999999999981</v>
      </c>
      <c r="O12" s="95">
        <f t="shared" si="2"/>
        <v>123.0799999999999</v>
      </c>
      <c r="P12" s="97">
        <f t="shared" si="3"/>
        <v>0</v>
      </c>
      <c r="Q12" s="98">
        <f t="shared" si="4"/>
        <v>-15.37000000000009</v>
      </c>
      <c r="R12" s="679">
        <f t="shared" si="5"/>
        <v>0.8889851932105447</v>
      </c>
      <c r="S12" s="913"/>
      <c r="T12" s="101">
        <v>0.63194444444444442</v>
      </c>
      <c r="U12" s="101">
        <v>0.68402777777777779</v>
      </c>
      <c r="V12" s="675">
        <v>23</v>
      </c>
      <c r="W12" s="672">
        <f t="shared" si="8"/>
        <v>75.000000000000057</v>
      </c>
      <c r="X12" s="104">
        <v>0.62083333333333335</v>
      </c>
      <c r="Y12" s="104">
        <v>0.63055555555555554</v>
      </c>
      <c r="Z12" s="105"/>
      <c r="AA12" s="105"/>
      <c r="AB12" s="897"/>
      <c r="AC12" s="897"/>
      <c r="AD12" s="688"/>
      <c r="AE12" s="688"/>
      <c r="AF12" s="97">
        <f t="shared" si="6"/>
        <v>-307.40000000000191</v>
      </c>
      <c r="AG12" s="679">
        <f t="shared" si="7"/>
        <v>0.88898519321054459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76"/>
      <c r="J13" s="94"/>
      <c r="K13" s="91"/>
      <c r="L13" s="95"/>
      <c r="M13" s="115"/>
      <c r="N13" s="91"/>
      <c r="O13" s="95"/>
      <c r="P13" s="97"/>
      <c r="Q13" s="98"/>
      <c r="R13" s="679"/>
      <c r="S13" s="913"/>
      <c r="T13" s="101"/>
      <c r="U13" s="101"/>
      <c r="V13" s="676"/>
      <c r="W13" s="672">
        <f t="shared" si="8"/>
        <v>0</v>
      </c>
      <c r="X13" s="116"/>
      <c r="Y13" s="116"/>
      <c r="Z13" s="105"/>
      <c r="AA13" s="105"/>
      <c r="AB13" s="897"/>
      <c r="AC13" s="897"/>
      <c r="AD13" s="688"/>
      <c r="AE13" s="688"/>
      <c r="AF13" s="97">
        <f t="shared" si="6"/>
        <v>0</v>
      </c>
      <c r="AG13" s="679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76"/>
      <c r="J14" s="94"/>
      <c r="K14" s="91"/>
      <c r="L14" s="95"/>
      <c r="M14" s="115"/>
      <c r="N14" s="91"/>
      <c r="O14" s="95"/>
      <c r="P14" s="97"/>
      <c r="Q14" s="98"/>
      <c r="R14" s="679"/>
      <c r="S14" s="913"/>
      <c r="T14" s="101"/>
      <c r="U14" s="101"/>
      <c r="V14" s="676"/>
      <c r="W14" s="672">
        <f t="shared" si="8"/>
        <v>0</v>
      </c>
      <c r="X14" s="116"/>
      <c r="Y14" s="116"/>
      <c r="Z14" s="105"/>
      <c r="AA14" s="105"/>
      <c r="AB14" s="897"/>
      <c r="AC14" s="897"/>
      <c r="AD14" s="688"/>
      <c r="AE14" s="688"/>
      <c r="AF14" s="97">
        <f t="shared" si="6"/>
        <v>0</v>
      </c>
      <c r="AG14" s="679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76"/>
      <c r="J15" s="94"/>
      <c r="K15" s="91"/>
      <c r="L15" s="95"/>
      <c r="M15" s="115"/>
      <c r="N15" s="119"/>
      <c r="O15" s="95"/>
      <c r="P15" s="97"/>
      <c r="Q15" s="98"/>
      <c r="R15" s="679"/>
      <c r="S15" s="913"/>
      <c r="T15" s="101"/>
      <c r="U15" s="101"/>
      <c r="V15" s="676"/>
      <c r="W15" s="672">
        <f t="shared" si="8"/>
        <v>0</v>
      </c>
      <c r="X15" s="116"/>
      <c r="Y15" s="116"/>
      <c r="Z15" s="105"/>
      <c r="AA15" s="105"/>
      <c r="AB15" s="897"/>
      <c r="AC15" s="897"/>
      <c r="AD15" s="688"/>
      <c r="AE15" s="688"/>
      <c r="AF15" s="97">
        <f t="shared" si="6"/>
        <v>0</v>
      </c>
      <c r="AG15" s="679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76"/>
      <c r="J16" s="94"/>
      <c r="K16" s="91"/>
      <c r="L16" s="95"/>
      <c r="M16" s="115"/>
      <c r="N16" s="119"/>
      <c r="O16" s="95"/>
      <c r="P16" s="97"/>
      <c r="Q16" s="98"/>
      <c r="R16" s="679"/>
      <c r="S16" s="913"/>
      <c r="T16" s="101"/>
      <c r="U16" s="101"/>
      <c r="V16" s="676"/>
      <c r="W16" s="672">
        <f t="shared" si="8"/>
        <v>0</v>
      </c>
      <c r="X16" s="116"/>
      <c r="Y16" s="116"/>
      <c r="Z16" s="105"/>
      <c r="AA16" s="105"/>
      <c r="AB16" s="897"/>
      <c r="AC16" s="897"/>
      <c r="AD16" s="688"/>
      <c r="AE16" s="688"/>
      <c r="AF16" s="97">
        <f t="shared" si="6"/>
        <v>0</v>
      </c>
      <c r="AG16" s="679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512</v>
      </c>
      <c r="D17" s="907" t="s">
        <v>513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2228.3669353609989</v>
      </c>
      <c r="O17" s="125">
        <f t="shared" si="9"/>
        <v>125.98362219935494</v>
      </c>
      <c r="P17" s="127">
        <f t="shared" ref="P17:P25" si="10">M17-J17</f>
        <v>0</v>
      </c>
      <c r="Q17" s="128">
        <f t="shared" ref="Q17:Q25" si="11">O17-L17</f>
        <v>-19.214978161842183</v>
      </c>
      <c r="R17" s="129">
        <f>O17/L17</f>
        <v>0.86766416402057001</v>
      </c>
      <c r="S17" s="913"/>
      <c r="T17" s="101"/>
      <c r="U17" s="101"/>
      <c r="V17" s="67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-324.13306463900108</v>
      </c>
      <c r="AG17" s="680">
        <f t="shared" si="7"/>
        <v>0.87301349083682622</v>
      </c>
      <c r="AH17" s="913"/>
    </row>
    <row r="18" spans="1:34" ht="19.2" customHeight="1">
      <c r="A18" s="895" t="s">
        <v>514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1401.8999999999999</v>
      </c>
      <c r="H18" s="140">
        <f t="shared" ref="H18:H29" si="12">F18*G18</f>
        <v>39617.693999999996</v>
      </c>
      <c r="I18" s="68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1587.0566037735844</v>
      </c>
      <c r="O18" s="142">
        <f t="shared" ref="O18:O25" si="14">N18/M18</f>
        <v>132.25471698113202</v>
      </c>
      <c r="P18" s="105">
        <f t="shared" si="10"/>
        <v>0</v>
      </c>
      <c r="Q18" s="143">
        <f t="shared" si="11"/>
        <v>-34.411949685534637</v>
      </c>
      <c r="R18" s="682">
        <f t="shared" ref="R18:R25" si="15">O18/L18</f>
        <v>0.79352830188679213</v>
      </c>
      <c r="S18" s="896">
        <f>R30</f>
        <v>0.8727775392055146</v>
      </c>
      <c r="T18" s="101">
        <v>0.125</v>
      </c>
      <c r="U18" s="101">
        <v>0.16180555555555556</v>
      </c>
      <c r="V18" s="688">
        <v>5</v>
      </c>
      <c r="W18" s="146">
        <f>(U18-T18)*24*60</f>
        <v>53.000000000000014</v>
      </c>
      <c r="X18" s="142"/>
      <c r="Y18" s="142"/>
      <c r="Z18" s="105"/>
      <c r="AA18" s="105"/>
      <c r="AB18" s="897"/>
      <c r="AC18" s="897"/>
      <c r="AD18" s="688"/>
      <c r="AE18" s="688"/>
      <c r="AF18" s="147">
        <f t="shared" si="6"/>
        <v>-412.94339622641564</v>
      </c>
      <c r="AG18" s="148">
        <f t="shared" si="7"/>
        <v>0.79352830188679213</v>
      </c>
      <c r="AH18" s="938">
        <f>AG30</f>
        <v>0.88360645815532046</v>
      </c>
    </row>
    <row r="19" spans="1:34" ht="19.2" customHeight="1">
      <c r="A19" s="895"/>
      <c r="B19" s="686" t="s">
        <v>239</v>
      </c>
      <c r="C19" s="685"/>
      <c r="D19" s="137" t="s">
        <v>133</v>
      </c>
      <c r="E19" s="138"/>
      <c r="F19" s="90">
        <v>53.27</v>
      </c>
      <c r="G19" s="107">
        <v>1086</v>
      </c>
      <c r="H19" s="140">
        <f t="shared" si="12"/>
        <v>57851.22</v>
      </c>
      <c r="I19" s="68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1448</v>
      </c>
      <c r="O19" s="153">
        <f t="shared" si="14"/>
        <v>85.17647058823529</v>
      </c>
      <c r="P19" s="105">
        <f t="shared" si="10"/>
        <v>0</v>
      </c>
      <c r="Q19" s="143">
        <f t="shared" si="11"/>
        <v>-6.8823529411764781</v>
      </c>
      <c r="R19" s="682">
        <f t="shared" si="15"/>
        <v>0.92523961661341847</v>
      </c>
      <c r="S19" s="896"/>
      <c r="T19" s="101">
        <v>0.16527777777777777</v>
      </c>
      <c r="U19" s="101">
        <v>0.19652777777777777</v>
      </c>
      <c r="V19" s="688">
        <v>5</v>
      </c>
      <c r="W19" s="146">
        <f>(U19-T19)*24*60</f>
        <v>45</v>
      </c>
      <c r="X19" s="154"/>
      <c r="Y19" s="154"/>
      <c r="Z19" s="105"/>
      <c r="AA19" s="105"/>
      <c r="AB19" s="897"/>
      <c r="AC19" s="897"/>
      <c r="AD19" s="688"/>
      <c r="AE19" s="688"/>
      <c r="AF19" s="97">
        <f t="shared" si="6"/>
        <v>-117</v>
      </c>
      <c r="AG19" s="679">
        <f t="shared" si="7"/>
        <v>0.92523961661341858</v>
      </c>
      <c r="AH19" s="939"/>
    </row>
    <row r="20" spans="1:34" ht="19.2" customHeight="1">
      <c r="A20" s="895"/>
      <c r="B20" s="686" t="s">
        <v>239</v>
      </c>
      <c r="C20" s="108"/>
      <c r="D20" s="88" t="s">
        <v>134</v>
      </c>
      <c r="E20" s="138"/>
      <c r="F20" s="90">
        <v>49.91</v>
      </c>
      <c r="G20" s="107">
        <v>1431</v>
      </c>
      <c r="H20" s="140">
        <f t="shared" si="12"/>
        <v>71421.209999999992</v>
      </c>
      <c r="I20" s="68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1455.2542372881358</v>
      </c>
      <c r="O20" s="153">
        <f t="shared" si="14"/>
        <v>85.603190428713873</v>
      </c>
      <c r="P20" s="105">
        <f t="shared" si="10"/>
        <v>0</v>
      </c>
      <c r="Q20" s="143">
        <f t="shared" si="11"/>
        <v>-6.4556331006978951</v>
      </c>
      <c r="R20" s="682">
        <f t="shared" si="15"/>
        <v>0.92987491200519856</v>
      </c>
      <c r="S20" s="896"/>
      <c r="T20" s="101">
        <v>0.2013888888888889</v>
      </c>
      <c r="U20" s="101">
        <v>0.24236111111111111</v>
      </c>
      <c r="V20" s="688">
        <v>7</v>
      </c>
      <c r="W20" s="146">
        <f t="shared" ref="W20:W29" si="16">(U20-T20)*24*60</f>
        <v>58.999999999999993</v>
      </c>
      <c r="X20" s="154"/>
      <c r="Y20" s="154"/>
      <c r="Z20" s="105"/>
      <c r="AA20" s="105"/>
      <c r="AB20" s="897"/>
      <c r="AC20" s="897"/>
      <c r="AD20" s="688"/>
      <c r="AE20" s="688"/>
      <c r="AF20" s="147">
        <f t="shared" si="6"/>
        <v>-109.74576271186424</v>
      </c>
      <c r="AG20" s="148">
        <f t="shared" si="7"/>
        <v>0.92987491200519856</v>
      </c>
      <c r="AH20" s="939"/>
    </row>
    <row r="21" spans="1:34" ht="19.2" customHeight="1">
      <c r="A21" s="895"/>
      <c r="B21" s="686" t="s">
        <v>239</v>
      </c>
      <c r="C21" s="155"/>
      <c r="D21" s="156" t="s">
        <v>136</v>
      </c>
      <c r="E21" s="89"/>
      <c r="F21" s="90">
        <v>44.3</v>
      </c>
      <c r="G21" s="91">
        <v>1207</v>
      </c>
      <c r="H21" s="140">
        <f t="shared" si="12"/>
        <v>53470.1</v>
      </c>
      <c r="I21" s="67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1477.9591836734699</v>
      </c>
      <c r="O21" s="153">
        <f t="shared" si="14"/>
        <v>82.108843537414998</v>
      </c>
      <c r="P21" s="105">
        <f t="shared" si="10"/>
        <v>0</v>
      </c>
      <c r="Q21" s="143">
        <f t="shared" si="11"/>
        <v>-4.8356009070294448</v>
      </c>
      <c r="R21" s="682">
        <f t="shared" si="15"/>
        <v>0.94438286496707347</v>
      </c>
      <c r="S21" s="896"/>
      <c r="T21" s="101">
        <v>0.25763888888888886</v>
      </c>
      <c r="U21" s="101">
        <v>0.29166666666666663</v>
      </c>
      <c r="V21" s="688">
        <v>22</v>
      </c>
      <c r="W21" s="146">
        <f t="shared" si="16"/>
        <v>48.999999999999986</v>
      </c>
      <c r="X21" s="154">
        <v>0.24652777777777779</v>
      </c>
      <c r="Y21" s="154">
        <v>0.25694444444444448</v>
      </c>
      <c r="Z21" s="105"/>
      <c r="AA21" s="105"/>
      <c r="AB21" s="897"/>
      <c r="AC21" s="897"/>
      <c r="AD21" s="688"/>
      <c r="AE21" s="688"/>
      <c r="AF21" s="97">
        <f t="shared" si="6"/>
        <v>-87.040816326530148</v>
      </c>
      <c r="AG21" s="679">
        <f t="shared" si="7"/>
        <v>0.94438286496707335</v>
      </c>
      <c r="AH21" s="940"/>
    </row>
    <row r="22" spans="1:34" ht="19.2" customHeight="1">
      <c r="A22" s="895"/>
      <c r="B22" s="686" t="s">
        <v>239</v>
      </c>
      <c r="C22" s="155"/>
      <c r="D22" s="88" t="s">
        <v>135</v>
      </c>
      <c r="E22" s="89"/>
      <c r="F22" s="90">
        <v>38.39</v>
      </c>
      <c r="G22" s="91">
        <v>2357</v>
      </c>
      <c r="H22" s="140">
        <f t="shared" si="12"/>
        <v>90485.23</v>
      </c>
      <c r="I22" s="67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1443.0612244897964</v>
      </c>
      <c r="O22" s="153">
        <f t="shared" si="14"/>
        <v>84.885954381752725</v>
      </c>
      <c r="P22" s="105">
        <f t="shared" si="10"/>
        <v>0</v>
      </c>
      <c r="Q22" s="143">
        <f t="shared" si="11"/>
        <v>-7.1728691476590427</v>
      </c>
      <c r="R22" s="682">
        <f t="shared" si="15"/>
        <v>0.92208384951424682</v>
      </c>
      <c r="S22" s="896"/>
      <c r="T22" s="101">
        <v>0.29652777777777772</v>
      </c>
      <c r="U22" s="101">
        <v>0.36458333333333326</v>
      </c>
      <c r="V22" s="688">
        <v>7</v>
      </c>
      <c r="W22" s="146">
        <f t="shared" si="16"/>
        <v>97.999999999999972</v>
      </c>
      <c r="X22" s="154"/>
      <c r="Y22" s="154"/>
      <c r="Z22" s="105"/>
      <c r="AA22" s="105"/>
      <c r="AB22" s="897"/>
      <c r="AC22" s="897"/>
      <c r="AD22" s="688"/>
      <c r="AE22" s="688"/>
      <c r="AF22" s="147">
        <f t="shared" si="6"/>
        <v>-121.93877551020364</v>
      </c>
      <c r="AG22" s="148">
        <f t="shared" si="7"/>
        <v>0.92208384951424682</v>
      </c>
      <c r="AH22" s="940"/>
    </row>
    <row r="23" spans="1:34" ht="19.2" customHeight="1">
      <c r="A23" s="895"/>
      <c r="B23" s="686" t="s">
        <v>239</v>
      </c>
      <c r="C23" s="155"/>
      <c r="D23" s="88" t="s">
        <v>137</v>
      </c>
      <c r="E23" s="89"/>
      <c r="F23" s="90">
        <v>49.91</v>
      </c>
      <c r="G23" s="91">
        <v>3030</v>
      </c>
      <c r="H23" s="140">
        <f t="shared" si="12"/>
        <v>151227.29999999999</v>
      </c>
      <c r="I23" s="67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1442.8571428571427</v>
      </c>
      <c r="O23" s="153">
        <f t="shared" si="14"/>
        <v>84.873949579831915</v>
      </c>
      <c r="P23" s="105">
        <f t="shared" si="10"/>
        <v>0</v>
      </c>
      <c r="Q23" s="143">
        <f t="shared" si="11"/>
        <v>-7.1848739495798526</v>
      </c>
      <c r="R23" s="682">
        <f t="shared" si="15"/>
        <v>0.92195344591510708</v>
      </c>
      <c r="S23" s="896"/>
      <c r="T23" s="101">
        <v>0.36874999999999991</v>
      </c>
      <c r="U23" s="101">
        <v>0.45624999999999993</v>
      </c>
      <c r="V23" s="688">
        <v>6</v>
      </c>
      <c r="W23" s="146">
        <f t="shared" si="16"/>
        <v>126.00000000000003</v>
      </c>
      <c r="X23" s="154"/>
      <c r="Y23" s="154"/>
      <c r="Z23" s="105"/>
      <c r="AA23" s="105"/>
      <c r="AB23" s="897"/>
      <c r="AC23" s="897"/>
      <c r="AD23" s="688"/>
      <c r="AE23" s="688"/>
      <c r="AF23" s="97">
        <f t="shared" si="6"/>
        <v>-122.14285714285734</v>
      </c>
      <c r="AG23" s="679">
        <f t="shared" si="7"/>
        <v>0.92195344591510708</v>
      </c>
      <c r="AH23" s="940"/>
    </row>
    <row r="24" spans="1:34" ht="19.2" customHeight="1">
      <c r="A24" s="895"/>
      <c r="B24" s="686" t="s">
        <v>237</v>
      </c>
      <c r="C24" s="136"/>
      <c r="D24" s="137" t="s">
        <v>138</v>
      </c>
      <c r="E24" s="138"/>
      <c r="F24" s="90">
        <v>36.729999999999997</v>
      </c>
      <c r="G24" s="107">
        <v>1690</v>
      </c>
      <c r="H24" s="140">
        <f t="shared" si="12"/>
        <v>62073.7</v>
      </c>
      <c r="I24" s="67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2157.4468085106387</v>
      </c>
      <c r="O24" s="153">
        <f t="shared" si="14"/>
        <v>119.85815602836881</v>
      </c>
      <c r="P24" s="105">
        <f t="shared" si="10"/>
        <v>0</v>
      </c>
      <c r="Q24" s="143">
        <f t="shared" si="11"/>
        <v>-13.475177304964532</v>
      </c>
      <c r="R24" s="682">
        <f t="shared" si="15"/>
        <v>0.89893617021276606</v>
      </c>
      <c r="S24" s="896"/>
      <c r="T24" s="101">
        <v>0.49583333333333324</v>
      </c>
      <c r="U24" s="101">
        <v>0.52847222222222212</v>
      </c>
      <c r="V24" s="688">
        <v>4</v>
      </c>
      <c r="W24" s="146">
        <f t="shared" si="16"/>
        <v>46.999999999999993</v>
      </c>
      <c r="X24" s="154"/>
      <c r="Y24" s="154"/>
      <c r="Z24" s="105"/>
      <c r="AA24" s="105"/>
      <c r="AB24" s="897"/>
      <c r="AC24" s="897"/>
      <c r="AD24" s="688"/>
      <c r="AE24" s="688"/>
      <c r="AF24" s="147">
        <f t="shared" si="6"/>
        <v>-242.55319148936132</v>
      </c>
      <c r="AG24" s="148">
        <f t="shared" si="7"/>
        <v>0.89893617021276606</v>
      </c>
      <c r="AH24" s="940"/>
    </row>
    <row r="25" spans="1:34" ht="19.2" customHeight="1">
      <c r="A25" s="895"/>
      <c r="B25" s="686" t="s">
        <v>238</v>
      </c>
      <c r="C25" s="136"/>
      <c r="D25" s="137" t="s">
        <v>1003</v>
      </c>
      <c r="E25" s="138"/>
      <c r="F25" s="90">
        <v>28.26</v>
      </c>
      <c r="G25" s="107">
        <v>3271.1</v>
      </c>
      <c r="H25" s="140">
        <f t="shared" si="12"/>
        <v>92441.286000000007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1557.6666666666663</v>
      </c>
      <c r="O25" s="153">
        <f t="shared" si="14"/>
        <v>129.80555555555551</v>
      </c>
      <c r="P25" s="105">
        <f t="shared" si="10"/>
        <v>0</v>
      </c>
      <c r="Q25" s="143">
        <f t="shared" si="11"/>
        <v>-36.861111111111143</v>
      </c>
      <c r="R25" s="682">
        <f t="shared" si="15"/>
        <v>0.77883333333333316</v>
      </c>
      <c r="S25" s="896"/>
      <c r="T25" s="101">
        <v>0.53263888888888877</v>
      </c>
      <c r="U25" s="101">
        <v>0.6201388888888888</v>
      </c>
      <c r="V25" s="688">
        <v>6</v>
      </c>
      <c r="W25" s="146">
        <f t="shared" si="16"/>
        <v>126.00000000000003</v>
      </c>
      <c r="X25" s="688"/>
      <c r="Y25" s="688"/>
      <c r="Z25" s="105"/>
      <c r="AA25" s="105"/>
      <c r="AB25" s="897"/>
      <c r="AC25" s="897"/>
      <c r="AD25" s="688"/>
      <c r="AE25" s="688"/>
      <c r="AF25" s="97">
        <f t="shared" si="6"/>
        <v>-442.33333333333371</v>
      </c>
      <c r="AG25" s="679">
        <f t="shared" si="7"/>
        <v>0.77883333333333316</v>
      </c>
      <c r="AH25" s="940"/>
    </row>
    <row r="26" spans="1:34" ht="19.2" customHeight="1">
      <c r="A26" s="895"/>
      <c r="B26" s="68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82"/>
      <c r="S26" s="896"/>
      <c r="T26" s="101"/>
      <c r="U26" s="101"/>
      <c r="V26" s="688"/>
      <c r="W26" s="146">
        <f t="shared" si="16"/>
        <v>0</v>
      </c>
      <c r="X26" s="688"/>
      <c r="Y26" s="688"/>
      <c r="Z26" s="105"/>
      <c r="AA26" s="105"/>
      <c r="AB26" s="897"/>
      <c r="AC26" s="897"/>
      <c r="AD26" s="688"/>
      <c r="AE26" s="688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82"/>
      <c r="S27" s="896"/>
      <c r="T27" s="101"/>
      <c r="U27" s="101"/>
      <c r="V27" s="688"/>
      <c r="W27" s="146">
        <f t="shared" si="16"/>
        <v>0</v>
      </c>
      <c r="X27" s="688"/>
      <c r="Y27" s="688"/>
      <c r="Z27" s="105"/>
      <c r="AA27" s="105"/>
      <c r="AB27" s="897"/>
      <c r="AC27" s="897"/>
      <c r="AD27" s="688"/>
      <c r="AE27" s="688"/>
      <c r="AF27" s="97">
        <f t="shared" si="6"/>
        <v>0</v>
      </c>
      <c r="AG27" s="679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82"/>
      <c r="S28" s="896"/>
      <c r="T28" s="101"/>
      <c r="U28" s="101"/>
      <c r="V28" s="688"/>
      <c r="W28" s="146">
        <f t="shared" si="16"/>
        <v>0</v>
      </c>
      <c r="X28" s="688"/>
      <c r="Y28" s="688"/>
      <c r="Z28" s="105"/>
      <c r="AA28" s="105"/>
      <c r="AB28" s="897"/>
      <c r="AC28" s="897"/>
      <c r="AD28" s="688"/>
      <c r="AE28" s="688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82"/>
      <c r="S29" s="896"/>
      <c r="T29" s="101"/>
      <c r="U29" s="101"/>
      <c r="V29" s="688"/>
      <c r="W29" s="146">
        <f t="shared" si="16"/>
        <v>0</v>
      </c>
      <c r="X29" s="688"/>
      <c r="Y29" s="688"/>
      <c r="Z29" s="105"/>
      <c r="AA29" s="105"/>
      <c r="AB29" s="897"/>
      <c r="AC29" s="897"/>
      <c r="AD29" s="688"/>
      <c r="AE29" s="688"/>
      <c r="AF29" s="97">
        <f t="shared" si="6"/>
        <v>0</v>
      </c>
      <c r="AG29" s="679"/>
      <c r="AH29" s="940"/>
    </row>
    <row r="30" spans="1:34" ht="19.2" customHeight="1">
      <c r="A30" s="895"/>
      <c r="B30" s="159">
        <v>0</v>
      </c>
      <c r="C30" s="160" t="s">
        <v>515</v>
      </c>
      <c r="D30" s="942" t="s">
        <v>513</v>
      </c>
      <c r="E30" s="942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1571.1627334074292</v>
      </c>
      <c r="O30" s="164">
        <f t="shared" si="17"/>
        <v>100.57085463512564</v>
      </c>
      <c r="P30" s="105">
        <f t="shared" ref="P30:P39" si="18">M30-J30</f>
        <v>0</v>
      </c>
      <c r="Q30" s="143">
        <f t="shared" ref="Q30:Q39" si="19">O30-L30</f>
        <v>-14.659946018469128</v>
      </c>
      <c r="R30" s="165">
        <f t="shared" ref="R30:R39" si="20">O30/L30</f>
        <v>0.8727775392055146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-206.96226659257081</v>
      </c>
      <c r="AG30" s="169">
        <f t="shared" ref="AG30" si="21">N30/K30</f>
        <v>0.88360645815532046</v>
      </c>
      <c r="AH30" s="941"/>
    </row>
    <row r="31" spans="1:34" ht="19.2" customHeight="1">
      <c r="A31" s="93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392</v>
      </c>
      <c r="H31" s="174">
        <f t="shared" ref="H31:H41" si="22">F31*G31</f>
        <v>10780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1306.6666666666656</v>
      </c>
      <c r="O31" s="177">
        <f t="shared" ref="O31:O39" si="24">N31/M31</f>
        <v>108.8888888888888</v>
      </c>
      <c r="P31" s="178">
        <f t="shared" si="18"/>
        <v>0</v>
      </c>
      <c r="Q31" s="179">
        <f t="shared" si="19"/>
        <v>-57.777777777777857</v>
      </c>
      <c r="R31" s="683">
        <f t="shared" si="20"/>
        <v>0.65333333333333288</v>
      </c>
      <c r="S31" s="933">
        <f>R43</f>
        <v>0.81586199166877993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-693.33333333333439</v>
      </c>
      <c r="AG31" s="184">
        <f t="shared" si="7"/>
        <v>0.65333333333333277</v>
      </c>
      <c r="AH31" s="911">
        <f>AG43</f>
        <v>0.82288396679521347</v>
      </c>
    </row>
    <row r="32" spans="1:34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1324.8</v>
      </c>
      <c r="H32" s="140">
        <f t="shared" si="22"/>
        <v>35107.199999999997</v>
      </c>
      <c r="I32" s="67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1499.7735849056598</v>
      </c>
      <c r="O32" s="95">
        <f t="shared" si="24"/>
        <v>124.98113207547165</v>
      </c>
      <c r="P32" s="178">
        <f t="shared" si="18"/>
        <v>0</v>
      </c>
      <c r="Q32" s="98">
        <f t="shared" si="19"/>
        <v>-41.685534591195008</v>
      </c>
      <c r="R32" s="679">
        <f t="shared" si="20"/>
        <v>0.74988679245282996</v>
      </c>
      <c r="S32" s="896"/>
      <c r="T32" s="101">
        <v>0.14027777777777778</v>
      </c>
      <c r="U32" s="101">
        <v>0.17708333333333334</v>
      </c>
      <c r="V32" s="182">
        <v>4</v>
      </c>
      <c r="W32" s="146">
        <f t="shared" si="25"/>
        <v>53.000000000000014</v>
      </c>
      <c r="X32" s="188"/>
      <c r="Y32" s="188"/>
      <c r="Z32" s="189"/>
      <c r="AA32" s="189"/>
      <c r="AB32" s="897"/>
      <c r="AC32" s="897"/>
      <c r="AD32" s="688"/>
      <c r="AE32" s="688"/>
      <c r="AF32" s="97">
        <f t="shared" si="6"/>
        <v>-500.22641509434015</v>
      </c>
      <c r="AG32" s="679">
        <f t="shared" si="7"/>
        <v>0.74988679245282996</v>
      </c>
      <c r="AH32" s="912"/>
    </row>
    <row r="33" spans="1:34" ht="19.2" customHeight="1">
      <c r="A33" s="925"/>
      <c r="B33" s="186" t="s">
        <v>240</v>
      </c>
      <c r="C33" s="688"/>
      <c r="D33" s="88" t="s">
        <v>143</v>
      </c>
      <c r="E33" s="138"/>
      <c r="F33" s="90">
        <v>34.229999999999997</v>
      </c>
      <c r="G33" s="173">
        <v>2151.7999999999997</v>
      </c>
      <c r="H33" s="140">
        <f t="shared" si="22"/>
        <v>73656.113999999987</v>
      </c>
      <c r="I33" s="68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2082.3870967741923</v>
      </c>
      <c r="O33" s="95">
        <f t="shared" si="24"/>
        <v>160.18362282878402</v>
      </c>
      <c r="P33" s="178">
        <f t="shared" si="18"/>
        <v>0</v>
      </c>
      <c r="Q33" s="98">
        <f t="shared" si="19"/>
        <v>-12.893300248139042</v>
      </c>
      <c r="R33" s="679">
        <f t="shared" si="20"/>
        <v>0.92550537634408558</v>
      </c>
      <c r="S33" s="896"/>
      <c r="T33" s="101">
        <v>0.18125000000000002</v>
      </c>
      <c r="U33" s="101">
        <v>0.22430555555555559</v>
      </c>
      <c r="V33" s="182">
        <v>6</v>
      </c>
      <c r="W33" s="146">
        <f t="shared" si="25"/>
        <v>62.000000000000021</v>
      </c>
      <c r="X33" s="188"/>
      <c r="Y33" s="188"/>
      <c r="Z33" s="189"/>
      <c r="AA33" s="189"/>
      <c r="AB33" s="897"/>
      <c r="AC33" s="897"/>
      <c r="AD33" s="688"/>
      <c r="AE33" s="688"/>
      <c r="AF33" s="97">
        <f t="shared" si="6"/>
        <v>-167.61290322580771</v>
      </c>
      <c r="AG33" s="190">
        <f t="shared" si="7"/>
        <v>0.92550537634408547</v>
      </c>
      <c r="AH33" s="912"/>
    </row>
    <row r="34" spans="1:34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3150.7</v>
      </c>
      <c r="H34" s="140">
        <f t="shared" si="22"/>
        <v>112889.58099999999</v>
      </c>
      <c r="I34" s="68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2054.804347826087</v>
      </c>
      <c r="O34" s="95">
        <f t="shared" si="24"/>
        <v>186.800395256917</v>
      </c>
      <c r="P34" s="178">
        <f t="shared" si="18"/>
        <v>0</v>
      </c>
      <c r="Q34" s="98">
        <f t="shared" si="19"/>
        <v>-17.745059288537533</v>
      </c>
      <c r="R34" s="679">
        <f t="shared" si="20"/>
        <v>0.91324637681159426</v>
      </c>
      <c r="S34" s="896"/>
      <c r="T34" s="101">
        <v>0.23958333333333337</v>
      </c>
      <c r="U34" s="101">
        <v>0.30347222222222225</v>
      </c>
      <c r="V34" s="193">
        <v>22</v>
      </c>
      <c r="W34" s="146">
        <f t="shared" si="25"/>
        <v>92</v>
      </c>
      <c r="X34" s="188">
        <v>0.22916666666666666</v>
      </c>
      <c r="Y34" s="188">
        <v>0.2388888888888889</v>
      </c>
      <c r="Z34" s="189"/>
      <c r="AA34" s="189"/>
      <c r="AB34" s="897"/>
      <c r="AC34" s="897"/>
      <c r="AD34" s="688"/>
      <c r="AE34" s="688"/>
      <c r="AF34" s="97">
        <f t="shared" si="6"/>
        <v>-195.195652173913</v>
      </c>
      <c r="AG34" s="190">
        <f t="shared" si="7"/>
        <v>0.91324637681159426</v>
      </c>
      <c r="AH34" s="912"/>
    </row>
    <row r="35" spans="1:34" ht="19.2" customHeight="1">
      <c r="A35" s="925"/>
      <c r="B35" s="186" t="s">
        <v>238</v>
      </c>
      <c r="C35" s="87"/>
      <c r="D35" s="195" t="s">
        <v>145</v>
      </c>
      <c r="E35" s="89"/>
      <c r="F35" s="90">
        <v>43.14</v>
      </c>
      <c r="G35" s="193">
        <v>1855</v>
      </c>
      <c r="H35" s="140">
        <f t="shared" si="22"/>
        <v>80024.7</v>
      </c>
      <c r="I35" s="675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1340.9638554216863</v>
      </c>
      <c r="O35" s="95">
        <f t="shared" si="24"/>
        <v>78.880226789510957</v>
      </c>
      <c r="P35" s="178">
        <f t="shared" si="18"/>
        <v>0</v>
      </c>
      <c r="Q35" s="98">
        <f t="shared" si="19"/>
        <v>-9.3550673281361014</v>
      </c>
      <c r="R35" s="679">
        <f t="shared" si="20"/>
        <v>0.89397590361445756</v>
      </c>
      <c r="S35" s="896"/>
      <c r="T35" s="101">
        <v>0.30902777777777779</v>
      </c>
      <c r="U35" s="101">
        <v>0.3666666666666667</v>
      </c>
      <c r="V35" s="173">
        <v>8</v>
      </c>
      <c r="W35" s="146">
        <f t="shared" si="25"/>
        <v>83.000000000000028</v>
      </c>
      <c r="X35" s="188"/>
      <c r="Y35" s="188"/>
      <c r="Z35" s="189"/>
      <c r="AA35" s="189"/>
      <c r="AB35" s="897"/>
      <c r="AC35" s="897"/>
      <c r="AD35" s="688">
        <v>1</v>
      </c>
      <c r="AE35" s="688"/>
      <c r="AF35" s="178">
        <f t="shared" si="6"/>
        <v>-159.03614457831372</v>
      </c>
      <c r="AG35" s="184">
        <f t="shared" si="7"/>
        <v>0.89397590361445756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3251.6</v>
      </c>
      <c r="H36" s="140">
        <f t="shared" si="22"/>
        <v>161019.23200000002</v>
      </c>
      <c r="I36" s="68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1413.7391304347825</v>
      </c>
      <c r="O36" s="95">
        <f t="shared" si="24"/>
        <v>78.541062801932355</v>
      </c>
      <c r="P36" s="178">
        <f t="shared" si="18"/>
        <v>0</v>
      </c>
      <c r="Q36" s="98">
        <f t="shared" si="19"/>
        <v>-8.4033816425120875</v>
      </c>
      <c r="R36" s="679">
        <f t="shared" si="20"/>
        <v>0.90334768717877467</v>
      </c>
      <c r="S36" s="896"/>
      <c r="T36" s="101">
        <v>0.37152777777777779</v>
      </c>
      <c r="U36" s="101">
        <v>0.46736111111111112</v>
      </c>
      <c r="V36" s="173">
        <v>7</v>
      </c>
      <c r="W36" s="146">
        <f t="shared" si="25"/>
        <v>138</v>
      </c>
      <c r="X36" s="188"/>
      <c r="Y36" s="188"/>
      <c r="Z36" s="189"/>
      <c r="AA36" s="189"/>
      <c r="AB36" s="897"/>
      <c r="AC36" s="897"/>
      <c r="AD36" s="688"/>
      <c r="AE36" s="688"/>
      <c r="AF36" s="97">
        <f t="shared" si="6"/>
        <v>-151.26086956521749</v>
      </c>
      <c r="AG36" s="679">
        <f t="shared" si="7"/>
        <v>0.90334768717877478</v>
      </c>
      <c r="AH36" s="913"/>
    </row>
    <row r="37" spans="1:34" ht="19.2" customHeight="1">
      <c r="A37" s="925"/>
      <c r="B37" s="186" t="s">
        <v>238</v>
      </c>
      <c r="C37" s="196"/>
      <c r="D37" s="195" t="s">
        <v>122</v>
      </c>
      <c r="E37" s="138"/>
      <c r="F37" s="90">
        <v>36.92</v>
      </c>
      <c r="G37" s="173">
        <v>1779.7</v>
      </c>
      <c r="H37" s="140">
        <f t="shared" si="22"/>
        <v>65706.524000000005</v>
      </c>
      <c r="I37" s="68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1525.4571428571412</v>
      </c>
      <c r="O37" s="95">
        <f t="shared" si="24"/>
        <v>127.12142857142844</v>
      </c>
      <c r="P37" s="178">
        <f t="shared" si="18"/>
        <v>0</v>
      </c>
      <c r="Q37" s="98">
        <f t="shared" si="19"/>
        <v>-39.545238095238219</v>
      </c>
      <c r="R37" s="679">
        <f t="shared" si="20"/>
        <v>0.76272857142857065</v>
      </c>
      <c r="S37" s="896"/>
      <c r="T37" s="101">
        <v>0.50694444444444442</v>
      </c>
      <c r="U37" s="101">
        <v>0.55555555555555558</v>
      </c>
      <c r="V37" s="173">
        <v>4</v>
      </c>
      <c r="W37" s="146">
        <f t="shared" si="25"/>
        <v>70.000000000000071</v>
      </c>
      <c r="X37" s="188"/>
      <c r="Y37" s="188"/>
      <c r="Z37" s="189"/>
      <c r="AA37" s="189"/>
      <c r="AB37" s="897"/>
      <c r="AC37" s="897"/>
      <c r="AD37" s="688"/>
      <c r="AE37" s="688"/>
      <c r="AF37" s="97">
        <f t="shared" si="6"/>
        <v>-474.54285714285879</v>
      </c>
      <c r="AG37" s="190">
        <f t="shared" si="7"/>
        <v>0.76272857142857065</v>
      </c>
      <c r="AH37" s="913"/>
    </row>
    <row r="38" spans="1:34" ht="19.2" customHeight="1">
      <c r="A38" s="925"/>
      <c r="B38" s="186" t="s">
        <v>238</v>
      </c>
      <c r="C38" s="196"/>
      <c r="D38" s="88" t="s">
        <v>142</v>
      </c>
      <c r="E38" s="138"/>
      <c r="F38" s="90">
        <v>26.5</v>
      </c>
      <c r="G38" s="107">
        <v>883.2</v>
      </c>
      <c r="H38" s="140">
        <f t="shared" si="22"/>
        <v>23404.800000000003</v>
      </c>
      <c r="I38" s="688">
        <v>1</v>
      </c>
      <c r="J38" s="94">
        <v>12</v>
      </c>
      <c r="K38" s="91">
        <v>2000</v>
      </c>
      <c r="L38" s="95">
        <v>166.66666666666666</v>
      </c>
      <c r="M38" s="678">
        <v>12</v>
      </c>
      <c r="N38" s="91">
        <f t="shared" si="23"/>
        <v>1471.9999999999989</v>
      </c>
      <c r="O38" s="95">
        <f t="shared" si="24"/>
        <v>122.66666666666657</v>
      </c>
      <c r="P38" s="178">
        <f t="shared" si="18"/>
        <v>0</v>
      </c>
      <c r="Q38" s="98">
        <f t="shared" si="19"/>
        <v>-44.000000000000085</v>
      </c>
      <c r="R38" s="679">
        <f t="shared" si="20"/>
        <v>0.73599999999999943</v>
      </c>
      <c r="S38" s="896"/>
      <c r="T38" s="198">
        <v>0.55902777777777779</v>
      </c>
      <c r="U38" s="198">
        <v>0.58402777777777781</v>
      </c>
      <c r="V38" s="688">
        <v>5</v>
      </c>
      <c r="W38" s="146">
        <f t="shared" si="25"/>
        <v>36.000000000000028</v>
      </c>
      <c r="X38" s="188"/>
      <c r="Y38" s="188"/>
      <c r="Z38" s="189"/>
      <c r="AA38" s="189"/>
      <c r="AB38" s="897"/>
      <c r="AC38" s="897"/>
      <c r="AD38" s="688"/>
      <c r="AE38" s="688"/>
      <c r="AF38" s="97">
        <f t="shared" si="6"/>
        <v>-528.00000000000114</v>
      </c>
      <c r="AG38" s="190">
        <f t="shared" si="7"/>
        <v>0.73599999999999943</v>
      </c>
      <c r="AH38" s="913"/>
    </row>
    <row r="39" spans="1:34" ht="19.2" customHeight="1">
      <c r="A39" s="925"/>
      <c r="B39" s="186" t="s">
        <v>239</v>
      </c>
      <c r="C39" s="191"/>
      <c r="D39" s="88" t="s">
        <v>139</v>
      </c>
      <c r="E39" s="89"/>
      <c r="F39" s="90">
        <v>49.52</v>
      </c>
      <c r="G39" s="107">
        <v>443.4</v>
      </c>
      <c r="H39" s="140">
        <f t="shared" si="22"/>
        <v>21957.168000000001</v>
      </c>
      <c r="I39" s="688">
        <v>1</v>
      </c>
      <c r="J39" s="94">
        <v>18</v>
      </c>
      <c r="K39" s="91">
        <v>1565</v>
      </c>
      <c r="L39" s="95">
        <v>86.944444444444443</v>
      </c>
      <c r="M39" s="678">
        <v>18</v>
      </c>
      <c r="N39" s="91">
        <f t="shared" si="23"/>
        <v>1400.2105263157944</v>
      </c>
      <c r="O39" s="95">
        <f t="shared" si="24"/>
        <v>77.789473684210805</v>
      </c>
      <c r="P39" s="178">
        <f t="shared" si="18"/>
        <v>0</v>
      </c>
      <c r="Q39" s="98">
        <f t="shared" si="19"/>
        <v>-9.1549707602336383</v>
      </c>
      <c r="R39" s="679">
        <f t="shared" si="20"/>
        <v>0.89470321170338307</v>
      </c>
      <c r="S39" s="896"/>
      <c r="T39" s="101">
        <v>0.58819444444444446</v>
      </c>
      <c r="U39" s="101">
        <v>0.60138888888888886</v>
      </c>
      <c r="V39" s="688">
        <v>6</v>
      </c>
      <c r="W39" s="146">
        <f t="shared" si="25"/>
        <v>18.999999999999932</v>
      </c>
      <c r="X39" s="188"/>
      <c r="Y39" s="188"/>
      <c r="Z39" s="189"/>
      <c r="AA39" s="189"/>
      <c r="AB39" s="897"/>
      <c r="AC39" s="897"/>
      <c r="AD39" s="688"/>
      <c r="AE39" s="688"/>
      <c r="AF39" s="178">
        <f t="shared" si="6"/>
        <v>-164.78947368420563</v>
      </c>
      <c r="AG39" s="184">
        <f t="shared" si="7"/>
        <v>0.89470321170338296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75"/>
      <c r="J40" s="94"/>
      <c r="K40" s="91"/>
      <c r="L40" s="95"/>
      <c r="M40" s="673"/>
      <c r="N40" s="91"/>
      <c r="O40" s="95"/>
      <c r="P40" s="178"/>
      <c r="Q40" s="98"/>
      <c r="R40" s="679"/>
      <c r="S40" s="896"/>
      <c r="T40" s="101"/>
      <c r="U40" s="101"/>
      <c r="V40" s="688"/>
      <c r="W40" s="146">
        <f>(U40-T40)*24*60</f>
        <v>0</v>
      </c>
      <c r="X40" s="188"/>
      <c r="Y40" s="188"/>
      <c r="Z40" s="189"/>
      <c r="AA40" s="189"/>
      <c r="AB40" s="897"/>
      <c r="AC40" s="897"/>
      <c r="AD40" s="688"/>
      <c r="AE40" s="688"/>
      <c r="AF40" s="97">
        <f t="shared" si="6"/>
        <v>0</v>
      </c>
      <c r="AG40" s="679" t="e">
        <f t="shared" si="7"/>
        <v>#DIV/0!</v>
      </c>
      <c r="AH40" s="913"/>
    </row>
    <row r="41" spans="1:34" ht="19.2" customHeight="1">
      <c r="A41" s="925"/>
      <c r="B41" s="68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88"/>
      <c r="J41" s="157"/>
      <c r="K41" s="107"/>
      <c r="L41" s="142"/>
      <c r="M41" s="678"/>
      <c r="N41" s="107"/>
      <c r="O41" s="142"/>
      <c r="P41" s="105"/>
      <c r="Q41" s="143"/>
      <c r="R41" s="682"/>
      <c r="S41" s="896"/>
      <c r="T41" s="101"/>
      <c r="U41" s="101"/>
      <c r="V41" s="688"/>
      <c r="W41" s="146">
        <f>(U41-T41)*24*60</f>
        <v>0</v>
      </c>
      <c r="X41" s="188"/>
      <c r="Y41" s="188"/>
      <c r="Z41" s="189"/>
      <c r="AA41" s="189"/>
      <c r="AB41" s="897"/>
      <c r="AC41" s="897"/>
      <c r="AD41" s="688"/>
      <c r="AE41" s="688"/>
      <c r="AF41" s="97"/>
      <c r="AG41" s="200"/>
      <c r="AH41" s="913"/>
    </row>
    <row r="42" spans="1:34" ht="19.2" customHeight="1">
      <c r="A42" s="925"/>
      <c r="B42" s="68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88"/>
      <c r="J42" s="157"/>
      <c r="K42" s="107"/>
      <c r="L42" s="142"/>
      <c r="M42" s="678" t="s">
        <v>15</v>
      </c>
      <c r="N42" s="107"/>
      <c r="O42" s="142"/>
      <c r="P42" s="105"/>
      <c r="Q42" s="143"/>
      <c r="R42" s="682"/>
      <c r="S42" s="896"/>
      <c r="T42" s="101"/>
      <c r="U42" s="101"/>
      <c r="V42" s="688"/>
      <c r="W42" s="146">
        <f t="shared" si="25"/>
        <v>0</v>
      </c>
      <c r="X42" s="188"/>
      <c r="Y42" s="188"/>
      <c r="Z42" s="189"/>
      <c r="AA42" s="189"/>
      <c r="AB42" s="897"/>
      <c r="AC42" s="897"/>
      <c r="AD42" s="688"/>
      <c r="AE42" s="688"/>
      <c r="AF42" s="97"/>
      <c r="AG42" s="200"/>
      <c r="AH42" s="913"/>
    </row>
    <row r="43" spans="1:34" ht="19.2" customHeight="1">
      <c r="A43" s="925"/>
      <c r="B43" s="186">
        <v>0</v>
      </c>
      <c r="C43" s="160" t="s">
        <v>517</v>
      </c>
      <c r="D43" s="893" t="s">
        <v>513</v>
      </c>
      <c r="E43" s="893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1566.2224834668896</v>
      </c>
      <c r="O43" s="164">
        <f t="shared" si="26"/>
        <v>118.42809972931228</v>
      </c>
      <c r="P43" s="105">
        <f>M43-J43</f>
        <v>0</v>
      </c>
      <c r="Q43" s="143">
        <f>N43-K43</f>
        <v>-337.11084986644369</v>
      </c>
      <c r="R43" s="165">
        <f t="shared" ref="R43:R51" si="27">O43/L43</f>
        <v>0.81586199166877993</v>
      </c>
      <c r="S43" s="896"/>
      <c r="T43" s="101"/>
      <c r="U43" s="101"/>
      <c r="V43" s="688"/>
      <c r="W43" s="688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28">N43-K43</f>
        <v>-337.11084986644369</v>
      </c>
      <c r="AG43" s="680">
        <f t="shared" si="7"/>
        <v>0.82288396679521347</v>
      </c>
      <c r="AH43" s="913"/>
    </row>
    <row r="44" spans="1:34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1672</v>
      </c>
      <c r="H44" s="92">
        <f>F44*G44</f>
        <v>41348.559999999998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2090.0000000000005</v>
      </c>
      <c r="O44" s="208">
        <f t="shared" ref="O44:O51" si="30">N44/M44</f>
        <v>418.00000000000011</v>
      </c>
      <c r="P44" s="102">
        <f t="shared" ref="P44:P51" si="31">M44-J44</f>
        <v>1</v>
      </c>
      <c r="Q44" s="209">
        <f t="shared" ref="Q44:Q51" si="32">O44-L44</f>
        <v>-81.999999999999886</v>
      </c>
      <c r="R44" s="210">
        <f t="shared" si="27"/>
        <v>0.83600000000000019</v>
      </c>
      <c r="S44" s="912">
        <f>R56</f>
        <v>0.90755147982036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897"/>
      <c r="AC44" s="897"/>
      <c r="AD44" s="688"/>
      <c r="AE44" s="688"/>
      <c r="AF44" s="212">
        <f t="shared" si="28"/>
        <v>90.000000000000455</v>
      </c>
      <c r="AG44" s="684">
        <f t="shared" si="7"/>
        <v>1.0450000000000002</v>
      </c>
      <c r="AH44" s="929">
        <f>AG56</f>
        <v>0.98482325376189372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1614</v>
      </c>
      <c r="H45" s="92">
        <f>F45*G45</f>
        <v>39914.22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2105.217391304348</v>
      </c>
      <c r="O45" s="208">
        <f t="shared" si="30"/>
        <v>421.04347826086962</v>
      </c>
      <c r="P45" s="102">
        <f t="shared" si="31"/>
        <v>1</v>
      </c>
      <c r="Q45" s="209">
        <f t="shared" si="32"/>
        <v>-78.95652173913038</v>
      </c>
      <c r="R45" s="210">
        <f t="shared" si="27"/>
        <v>0.84208695652173926</v>
      </c>
      <c r="S45" s="912"/>
      <c r="T45" s="101">
        <v>0.16180555555555554</v>
      </c>
      <c r="U45" s="101">
        <v>0.19374999999999998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897"/>
      <c r="AC45" s="897"/>
      <c r="AD45" s="688"/>
      <c r="AE45" s="688"/>
      <c r="AF45" s="212">
        <f t="shared" si="28"/>
        <v>105.21739130434798</v>
      </c>
      <c r="AG45" s="684">
        <f t="shared" si="7"/>
        <v>1.0526086956521741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1499</v>
      </c>
      <c r="H46" s="92">
        <f t="shared" ref="H46:H55" si="34">F46*G46</f>
        <v>47113.57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1450.6451612903231</v>
      </c>
      <c r="O46" s="208">
        <f t="shared" si="30"/>
        <v>207.23502304147473</v>
      </c>
      <c r="P46" s="102">
        <f t="shared" si="31"/>
        <v>0</v>
      </c>
      <c r="Q46" s="209">
        <f t="shared" si="32"/>
        <v>-7.0506912442395446</v>
      </c>
      <c r="R46" s="210">
        <f t="shared" si="27"/>
        <v>0.96709677419354878</v>
      </c>
      <c r="S46" s="912"/>
      <c r="T46" s="101">
        <v>0.19791666666666666</v>
      </c>
      <c r="U46" s="101">
        <v>0.2409722222222222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897"/>
      <c r="AC46" s="897"/>
      <c r="AD46" s="688"/>
      <c r="AE46" s="688"/>
      <c r="AF46" s="212">
        <f t="shared" si="28"/>
        <v>-49.354838709676869</v>
      </c>
      <c r="AG46" s="684">
        <f t="shared" si="7"/>
        <v>0.96709677419354878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1021</v>
      </c>
      <c r="H47" s="92">
        <f t="shared" si="34"/>
        <v>28853.460000000003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1458.5714285714294</v>
      </c>
      <c r="O47" s="208">
        <f t="shared" si="30"/>
        <v>208.36734693877563</v>
      </c>
      <c r="P47" s="102">
        <f t="shared" si="31"/>
        <v>0</v>
      </c>
      <c r="Q47" s="209">
        <f t="shared" si="32"/>
        <v>-5.918367346938652</v>
      </c>
      <c r="R47" s="210">
        <f t="shared" si="27"/>
        <v>0.97238095238095301</v>
      </c>
      <c r="S47" s="912"/>
      <c r="T47" s="101">
        <v>0.24513888888888888</v>
      </c>
      <c r="U47" s="101">
        <v>0.27430555555555552</v>
      </c>
      <c r="V47" s="193">
        <v>6</v>
      </c>
      <c r="W47" s="211">
        <f t="shared" si="33"/>
        <v>41.999999999999972</v>
      </c>
      <c r="X47" s="188"/>
      <c r="Y47" s="188"/>
      <c r="Z47" s="189"/>
      <c r="AA47" s="189"/>
      <c r="AB47" s="897"/>
      <c r="AC47" s="897"/>
      <c r="AD47" s="688"/>
      <c r="AE47" s="688"/>
      <c r="AF47" s="212">
        <f t="shared" si="28"/>
        <v>-41.428571428570649</v>
      </c>
      <c r="AG47" s="684">
        <f t="shared" si="7"/>
        <v>0.9723809523809529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3040.05</v>
      </c>
      <c r="H48" s="92">
        <f t="shared" si="34"/>
        <v>86550.223500000007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1447.6428571428569</v>
      </c>
      <c r="O48" s="208">
        <f t="shared" si="30"/>
        <v>206.80612244897955</v>
      </c>
      <c r="P48" s="102">
        <f t="shared" si="31"/>
        <v>0</v>
      </c>
      <c r="Q48" s="209">
        <f t="shared" si="32"/>
        <v>-7.4795918367347269</v>
      </c>
      <c r="R48" s="210">
        <f t="shared" si="27"/>
        <v>0.9650952380952379</v>
      </c>
      <c r="S48" s="912"/>
      <c r="T48" s="101">
        <v>0.29166666666666663</v>
      </c>
      <c r="U48" s="101">
        <v>0.37916666666666665</v>
      </c>
      <c r="V48" s="173">
        <v>25</v>
      </c>
      <c r="W48" s="211">
        <f t="shared" si="33"/>
        <v>126.00000000000003</v>
      </c>
      <c r="X48" s="188">
        <v>0.27916666666666667</v>
      </c>
      <c r="Y48" s="188">
        <v>0.2902777777777778</v>
      </c>
      <c r="Z48" s="189"/>
      <c r="AA48" s="189"/>
      <c r="AB48" s="897"/>
      <c r="AC48" s="897"/>
      <c r="AD48" s="688"/>
      <c r="AE48" s="688">
        <v>1</v>
      </c>
      <c r="AF48" s="212">
        <f t="shared" si="28"/>
        <v>-52.357142857143117</v>
      </c>
      <c r="AG48" s="684">
        <f t="shared" si="7"/>
        <v>0.9650952380952379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1545</v>
      </c>
      <c r="H49" s="92">
        <f t="shared" si="34"/>
        <v>18323.7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1471.4285714285711</v>
      </c>
      <c r="O49" s="208">
        <f t="shared" si="30"/>
        <v>245.23809523809518</v>
      </c>
      <c r="P49" s="102">
        <f t="shared" si="31"/>
        <v>0</v>
      </c>
      <c r="Q49" s="209">
        <f t="shared" si="32"/>
        <v>-27.428571428571502</v>
      </c>
      <c r="R49" s="210">
        <f t="shared" si="27"/>
        <v>0.89940621725462777</v>
      </c>
      <c r="S49" s="912"/>
      <c r="T49" s="101">
        <v>0.38263888888888886</v>
      </c>
      <c r="U49" s="101">
        <v>0.42638888888888887</v>
      </c>
      <c r="V49" s="173">
        <v>5</v>
      </c>
      <c r="W49" s="211">
        <f t="shared" si="33"/>
        <v>63.000000000000014</v>
      </c>
      <c r="X49" s="218"/>
      <c r="Y49" s="218"/>
      <c r="Z49" s="219"/>
      <c r="AA49" s="189"/>
      <c r="AB49" s="897"/>
      <c r="AC49" s="897"/>
      <c r="AD49" s="688"/>
      <c r="AE49" s="688">
        <v>1</v>
      </c>
      <c r="AF49" s="212">
        <f t="shared" si="28"/>
        <v>-164.5714285714289</v>
      </c>
      <c r="AG49" s="684">
        <f t="shared" si="7"/>
        <v>0.89940621725462777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1888.32</v>
      </c>
      <c r="H50" s="92">
        <f t="shared" si="34"/>
        <v>19053.148799999999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1452.553846153847</v>
      </c>
      <c r="O50" s="208">
        <f t="shared" si="30"/>
        <v>242.09230769230783</v>
      </c>
      <c r="P50" s="102">
        <f t="shared" si="31"/>
        <v>0</v>
      </c>
      <c r="Q50" s="209">
        <f t="shared" si="32"/>
        <v>-7.907692307692173</v>
      </c>
      <c r="R50" s="210">
        <f t="shared" si="27"/>
        <v>0.96836923076923132</v>
      </c>
      <c r="S50" s="912"/>
      <c r="T50" s="101">
        <v>0.43055555555555552</v>
      </c>
      <c r="U50" s="101">
        <v>0.48472222222222217</v>
      </c>
      <c r="V50" s="173">
        <v>6</v>
      </c>
      <c r="W50" s="211">
        <f t="shared" si="33"/>
        <v>77.999999999999957</v>
      </c>
      <c r="X50" s="218"/>
      <c r="Y50" s="218"/>
      <c r="Z50" s="219"/>
      <c r="AA50" s="219"/>
      <c r="AB50" s="897"/>
      <c r="AC50" s="897"/>
      <c r="AD50" s="688"/>
      <c r="AE50" s="688"/>
      <c r="AF50" s="212">
        <f t="shared" si="28"/>
        <v>-47.446153846153038</v>
      </c>
      <c r="AG50" s="684">
        <f t="shared" si="7"/>
        <v>0.96836923076923132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4406.0800000000008</v>
      </c>
      <c r="H51" s="92">
        <f t="shared" si="34"/>
        <v>44457.347200000011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1460.5790055248622</v>
      </c>
      <c r="O51" s="208">
        <f t="shared" si="30"/>
        <v>243.42983425414369</v>
      </c>
      <c r="P51" s="102">
        <f t="shared" si="31"/>
        <v>0</v>
      </c>
      <c r="Q51" s="209">
        <f t="shared" si="32"/>
        <v>-6.5701657458563147</v>
      </c>
      <c r="R51" s="210">
        <f t="shared" si="27"/>
        <v>0.97371933701657476</v>
      </c>
      <c r="S51" s="912"/>
      <c r="T51" s="198">
        <v>0.52499999999999991</v>
      </c>
      <c r="U51" s="198">
        <v>0.65069444444444435</v>
      </c>
      <c r="V51" s="173">
        <v>5</v>
      </c>
      <c r="W51" s="211">
        <f t="shared" si="33"/>
        <v>181</v>
      </c>
      <c r="X51" s="218"/>
      <c r="Y51" s="218"/>
      <c r="Z51" s="219"/>
      <c r="AA51" s="219"/>
      <c r="AB51" s="897"/>
      <c r="AC51" s="897"/>
      <c r="AD51" s="688"/>
      <c r="AE51" s="688"/>
      <c r="AF51" s="212">
        <f t="shared" si="28"/>
        <v>-39.420994475137832</v>
      </c>
      <c r="AG51" s="684">
        <f t="shared" si="7"/>
        <v>0.97371933701657476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688"/>
      <c r="AE52" s="688"/>
      <c r="AF52" s="212">
        <f t="shared" si="28"/>
        <v>0</v>
      </c>
      <c r="AG52" s="68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82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688"/>
      <c r="AE53" s="688"/>
      <c r="AF53" s="212">
        <f t="shared" si="28"/>
        <v>0</v>
      </c>
      <c r="AG53" s="68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82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688"/>
      <c r="AE54" s="688"/>
      <c r="AF54" s="212">
        <f t="shared" si="28"/>
        <v>0</v>
      </c>
      <c r="AG54" s="68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82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688"/>
      <c r="AE55" s="688"/>
      <c r="AF55" s="212"/>
      <c r="AG55" s="684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513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1617.0797826770295</v>
      </c>
      <c r="O56" s="164">
        <f t="shared" si="35"/>
        <v>274.02652598433082</v>
      </c>
      <c r="P56" s="225">
        <f>M56-J56</f>
        <v>0.25</v>
      </c>
      <c r="Q56" s="179">
        <f>N56-K56</f>
        <v>-24.920217322970529</v>
      </c>
      <c r="R56" s="226">
        <f t="shared" ref="R56:R61" si="36">O56/L56</f>
        <v>0.90755147982036</v>
      </c>
      <c r="S56" s="912"/>
      <c r="T56" s="227"/>
      <c r="U56" s="227"/>
      <c r="V56" s="67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2</v>
      </c>
      <c r="AF56" s="230">
        <f>N56-K56</f>
        <v>-24.920217322970529</v>
      </c>
      <c r="AG56" s="682">
        <f>N56/K56</f>
        <v>0.98482325376189372</v>
      </c>
      <c r="AH56" s="929"/>
    </row>
    <row r="57" spans="1:34" ht="19.2" customHeight="1">
      <c r="A57" s="924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3281</v>
      </c>
      <c r="H57" s="140">
        <f t="shared" ref="H57:H66" si="37">F57*G57</f>
        <v>91474.28</v>
      </c>
      <c r="I57" s="688"/>
      <c r="J57" s="157">
        <v>7</v>
      </c>
      <c r="K57" s="107">
        <v>1500</v>
      </c>
      <c r="L57" s="142">
        <v>214.28571428571428</v>
      </c>
      <c r="M57" s="678">
        <v>7</v>
      </c>
      <c r="N57" s="107">
        <f t="shared" ref="N57:N61" si="38">G57/W57*60</f>
        <v>1469.1044776119402</v>
      </c>
      <c r="O57" s="142">
        <f t="shared" ref="O57:O61" si="39">N57/M57</f>
        <v>209.87206823027716</v>
      </c>
      <c r="P57" s="231">
        <f t="shared" ref="P57:P61" si="40">M57-J57</f>
        <v>0</v>
      </c>
      <c r="Q57" s="98">
        <f t="shared" ref="Q57:Q61" si="41">O57-L57</f>
        <v>-4.4136460554371126</v>
      </c>
      <c r="R57" s="679">
        <f t="shared" si="36"/>
        <v>0.97940298507462675</v>
      </c>
      <c r="S57" s="912">
        <f>R69</f>
        <v>0.97270729603699058</v>
      </c>
      <c r="T57" s="232">
        <v>0.125</v>
      </c>
      <c r="U57" s="232">
        <v>0.21805555555555556</v>
      </c>
      <c r="V57" s="675">
        <v>5</v>
      </c>
      <c r="W57" s="672">
        <f>(U57-T57)*24*60</f>
        <v>134</v>
      </c>
      <c r="X57" s="104"/>
      <c r="Y57" s="104"/>
      <c r="Z57" s="105"/>
      <c r="AA57" s="105"/>
      <c r="AB57" s="897"/>
      <c r="AC57" s="897"/>
      <c r="AD57" s="688"/>
      <c r="AE57" s="688"/>
      <c r="AF57" s="97">
        <f t="shared" si="6"/>
        <v>-30.895522388059817</v>
      </c>
      <c r="AG57" s="683">
        <f t="shared" si="7"/>
        <v>0.97940298507462675</v>
      </c>
      <c r="AH57" s="911">
        <f>AG69</f>
        <v>0.97281816351326322</v>
      </c>
    </row>
    <row r="58" spans="1:34" ht="19.2" customHeight="1">
      <c r="A58" s="925"/>
      <c r="B58" s="186" t="s">
        <v>238</v>
      </c>
      <c r="C58" s="688"/>
      <c r="D58" s="88" t="s">
        <v>158</v>
      </c>
      <c r="E58" s="89"/>
      <c r="F58" s="90">
        <v>28</v>
      </c>
      <c r="G58" s="91">
        <v>3135</v>
      </c>
      <c r="H58" s="92">
        <f t="shared" si="37"/>
        <v>87780</v>
      </c>
      <c r="I58" s="675"/>
      <c r="J58" s="94">
        <v>7</v>
      </c>
      <c r="K58" s="91">
        <v>1500</v>
      </c>
      <c r="L58" s="142">
        <v>214.28571428571428</v>
      </c>
      <c r="M58" s="673">
        <v>7</v>
      </c>
      <c r="N58" s="91">
        <f t="shared" si="38"/>
        <v>1469.5312500000005</v>
      </c>
      <c r="O58" s="95">
        <f t="shared" si="39"/>
        <v>209.93303571428578</v>
      </c>
      <c r="P58" s="231">
        <f t="shared" si="40"/>
        <v>0</v>
      </c>
      <c r="Q58" s="98">
        <f t="shared" si="41"/>
        <v>-4.3526785714284983</v>
      </c>
      <c r="R58" s="679">
        <f t="shared" si="36"/>
        <v>0.97968750000000038</v>
      </c>
      <c r="S58" s="912"/>
      <c r="T58" s="232">
        <v>0.22222222222222224</v>
      </c>
      <c r="U58" s="232">
        <v>0.31111111111111112</v>
      </c>
      <c r="V58" s="675">
        <v>6</v>
      </c>
      <c r="W58" s="672">
        <f>(U58-T58)*24*60</f>
        <v>127.99999999999997</v>
      </c>
      <c r="X58" s="104"/>
      <c r="Y58" s="104"/>
      <c r="Z58" s="105"/>
      <c r="AA58" s="105"/>
      <c r="AB58" s="930"/>
      <c r="AC58" s="931"/>
      <c r="AD58" s="688"/>
      <c r="AE58" s="688"/>
      <c r="AF58" s="97">
        <f t="shared" si="6"/>
        <v>-30.468749999999545</v>
      </c>
      <c r="AG58" s="679">
        <f t="shared" si="7"/>
        <v>0.97968750000000027</v>
      </c>
      <c r="AH58" s="912"/>
    </row>
    <row r="59" spans="1:34" ht="19.2" customHeight="1">
      <c r="A59" s="925"/>
      <c r="B59" s="186" t="s">
        <v>241</v>
      </c>
      <c r="C59" s="688"/>
      <c r="D59" s="88" t="s">
        <v>154</v>
      </c>
      <c r="E59" s="89"/>
      <c r="F59" s="90">
        <v>10.09</v>
      </c>
      <c r="G59" s="91">
        <v>5035.5200000000004</v>
      </c>
      <c r="H59" s="92">
        <f t="shared" si="37"/>
        <v>50808.396800000002</v>
      </c>
      <c r="I59" s="675"/>
      <c r="J59" s="94">
        <v>6</v>
      </c>
      <c r="K59" s="91">
        <v>1500</v>
      </c>
      <c r="L59" s="142">
        <v>250</v>
      </c>
      <c r="M59" s="673">
        <v>6</v>
      </c>
      <c r="N59" s="91">
        <f t="shared" si="38"/>
        <v>1452.5538461538465</v>
      </c>
      <c r="O59" s="95">
        <f t="shared" si="39"/>
        <v>242.09230769230774</v>
      </c>
      <c r="P59" s="231">
        <f t="shared" si="40"/>
        <v>0</v>
      </c>
      <c r="Q59" s="98">
        <f t="shared" si="41"/>
        <v>-7.9076923076922583</v>
      </c>
      <c r="R59" s="679">
        <f t="shared" si="36"/>
        <v>0.96836923076923098</v>
      </c>
      <c r="S59" s="912"/>
      <c r="T59" s="232">
        <v>0.32847222222222222</v>
      </c>
      <c r="U59" s="232">
        <v>0.47291666666666665</v>
      </c>
      <c r="V59" s="182">
        <v>25</v>
      </c>
      <c r="W59" s="672">
        <f t="shared" ref="W59:W69" si="42">(U59-T59)*24*60</f>
        <v>207.99999999999997</v>
      </c>
      <c r="X59" s="104">
        <v>0.31527777777777777</v>
      </c>
      <c r="Y59" s="104">
        <v>0.32777777777777778</v>
      </c>
      <c r="Z59" s="105"/>
      <c r="AA59" s="105"/>
      <c r="AB59" s="897"/>
      <c r="AC59" s="897"/>
      <c r="AD59" s="688"/>
      <c r="AE59" s="688"/>
      <c r="AF59" s="97">
        <f t="shared" si="6"/>
        <v>-47.446153846153493</v>
      </c>
      <c r="AG59" s="679">
        <f t="shared" si="7"/>
        <v>0.96836923076923098</v>
      </c>
      <c r="AH59" s="912"/>
    </row>
    <row r="60" spans="1:34" ht="19.2" customHeight="1">
      <c r="A60" s="925"/>
      <c r="B60" s="186" t="s">
        <v>241</v>
      </c>
      <c r="C60" s="688"/>
      <c r="D60" s="88" t="s">
        <v>154</v>
      </c>
      <c r="E60" s="89"/>
      <c r="F60" s="90">
        <v>10.09</v>
      </c>
      <c r="G60" s="91">
        <v>4406.0800000000008</v>
      </c>
      <c r="H60" s="92">
        <f t="shared" si="37"/>
        <v>44457.347200000011</v>
      </c>
      <c r="I60" s="675"/>
      <c r="J60" s="94">
        <v>6</v>
      </c>
      <c r="K60" s="91">
        <v>1500</v>
      </c>
      <c r="L60" s="142">
        <v>250</v>
      </c>
      <c r="M60" s="673">
        <v>6</v>
      </c>
      <c r="N60" s="91">
        <f t="shared" si="38"/>
        <v>1460.5790055248622</v>
      </c>
      <c r="O60" s="95">
        <f t="shared" si="39"/>
        <v>243.42983425414369</v>
      </c>
      <c r="P60" s="231">
        <f t="shared" si="40"/>
        <v>0</v>
      </c>
      <c r="Q60" s="98">
        <f t="shared" si="41"/>
        <v>-6.5701657458563147</v>
      </c>
      <c r="R60" s="679">
        <f t="shared" si="36"/>
        <v>0.97371933701657476</v>
      </c>
      <c r="S60" s="912"/>
      <c r="T60" s="232">
        <v>0.51249999999999996</v>
      </c>
      <c r="U60" s="232">
        <v>0.6381944444444444</v>
      </c>
      <c r="V60" s="182">
        <v>4</v>
      </c>
      <c r="W60" s="672">
        <f t="shared" si="42"/>
        <v>181</v>
      </c>
      <c r="X60" s="104"/>
      <c r="Y60" s="104"/>
      <c r="Z60" s="105"/>
      <c r="AA60" s="105"/>
      <c r="AB60" s="897"/>
      <c r="AC60" s="897"/>
      <c r="AD60" s="688"/>
      <c r="AE60" s="688"/>
      <c r="AF60" s="97">
        <f t="shared" si="6"/>
        <v>-39.420994475137832</v>
      </c>
      <c r="AG60" s="683">
        <f t="shared" si="7"/>
        <v>0.97371933701657476</v>
      </c>
      <c r="AH60" s="912"/>
    </row>
    <row r="61" spans="1:34" ht="19.2" customHeight="1">
      <c r="A61" s="925"/>
      <c r="B61" s="186" t="s">
        <v>238</v>
      </c>
      <c r="C61" s="688"/>
      <c r="D61" s="88" t="s">
        <v>152</v>
      </c>
      <c r="E61" s="89"/>
      <c r="F61" s="90">
        <v>28.47</v>
      </c>
      <c r="G61" s="91">
        <v>1636.9499999999998</v>
      </c>
      <c r="H61" s="92">
        <f t="shared" si="37"/>
        <v>46603.966499999995</v>
      </c>
      <c r="I61" s="675"/>
      <c r="J61" s="94">
        <v>7</v>
      </c>
      <c r="K61" s="91">
        <v>1500</v>
      </c>
      <c r="L61" s="142">
        <v>214.28571428571428</v>
      </c>
      <c r="M61" s="673">
        <v>7</v>
      </c>
      <c r="N61" s="91">
        <f t="shared" si="38"/>
        <v>1444.367647058825</v>
      </c>
      <c r="O61" s="95">
        <f t="shared" si="39"/>
        <v>206.33823529411785</v>
      </c>
      <c r="P61" s="231">
        <f t="shared" si="40"/>
        <v>0</v>
      </c>
      <c r="Q61" s="98">
        <f t="shared" si="41"/>
        <v>-7.9474789915964266</v>
      </c>
      <c r="R61" s="679">
        <f t="shared" si="36"/>
        <v>0.96291176470588336</v>
      </c>
      <c r="S61" s="912"/>
      <c r="T61" s="232">
        <v>0.64374999999999993</v>
      </c>
      <c r="U61" s="232">
        <v>0.6909722222222221</v>
      </c>
      <c r="V61" s="182">
        <v>8</v>
      </c>
      <c r="W61" s="672">
        <f t="shared" si="42"/>
        <v>67.999999999999915</v>
      </c>
      <c r="X61" s="104"/>
      <c r="Y61" s="104"/>
      <c r="Z61" s="105"/>
      <c r="AA61" s="105"/>
      <c r="AB61" s="897"/>
      <c r="AC61" s="897"/>
      <c r="AD61" s="688"/>
      <c r="AE61" s="688">
        <v>1</v>
      </c>
      <c r="AF61" s="97">
        <f t="shared" si="6"/>
        <v>-55.632352941174986</v>
      </c>
      <c r="AG61" s="679">
        <f t="shared" si="7"/>
        <v>0.96291176470588336</v>
      </c>
      <c r="AH61" s="912"/>
    </row>
    <row r="62" spans="1:34" ht="19.2" customHeight="1">
      <c r="A62" s="925"/>
      <c r="B62" s="186">
        <v>0</v>
      </c>
      <c r="C62" s="688"/>
      <c r="D62" s="88"/>
      <c r="E62" s="89"/>
      <c r="F62" s="90" t="s">
        <v>236</v>
      </c>
      <c r="G62" s="173"/>
      <c r="H62" s="92">
        <f t="shared" si="37"/>
        <v>0</v>
      </c>
      <c r="I62" s="675"/>
      <c r="J62" s="94"/>
      <c r="K62" s="91"/>
      <c r="L62" s="142"/>
      <c r="M62" s="115"/>
      <c r="N62" s="91"/>
      <c r="O62" s="95"/>
      <c r="P62" s="231"/>
      <c r="Q62" s="98"/>
      <c r="R62" s="679"/>
      <c r="S62" s="912"/>
      <c r="T62" s="235"/>
      <c r="U62" s="235"/>
      <c r="V62" s="182"/>
      <c r="W62" s="672">
        <f t="shared" si="42"/>
        <v>0</v>
      </c>
      <c r="X62" s="104"/>
      <c r="Y62" s="104"/>
      <c r="Z62" s="105"/>
      <c r="AA62" s="105"/>
      <c r="AB62" s="897"/>
      <c r="AC62" s="897"/>
      <c r="AD62" s="688"/>
      <c r="AE62" s="688"/>
      <c r="AF62" s="97">
        <f t="shared" si="6"/>
        <v>0</v>
      </c>
      <c r="AG62" s="679" t="e">
        <f t="shared" si="7"/>
        <v>#DIV/0!</v>
      </c>
      <c r="AH62" s="912"/>
    </row>
    <row r="63" spans="1:34" ht="19.2" customHeight="1">
      <c r="A63" s="925"/>
      <c r="B63" s="186">
        <v>0</v>
      </c>
      <c r="C63" s="688"/>
      <c r="D63" s="88"/>
      <c r="E63" s="89"/>
      <c r="F63" s="90" t="s">
        <v>236</v>
      </c>
      <c r="G63" s="173"/>
      <c r="H63" s="92">
        <f t="shared" si="37"/>
        <v>0</v>
      </c>
      <c r="I63" s="675"/>
      <c r="J63" s="94"/>
      <c r="K63" s="91"/>
      <c r="L63" s="142"/>
      <c r="M63" s="115" t="s">
        <v>15</v>
      </c>
      <c r="N63" s="91"/>
      <c r="O63" s="95"/>
      <c r="P63" s="231"/>
      <c r="Q63" s="98"/>
      <c r="R63" s="679"/>
      <c r="S63" s="912"/>
      <c r="T63" s="235"/>
      <c r="U63" s="235"/>
      <c r="V63" s="182"/>
      <c r="W63" s="672">
        <f t="shared" si="42"/>
        <v>0</v>
      </c>
      <c r="X63" s="104"/>
      <c r="Y63" s="104"/>
      <c r="Z63" s="105"/>
      <c r="AA63" s="105"/>
      <c r="AB63" s="897"/>
      <c r="AC63" s="897"/>
      <c r="AD63" s="688"/>
      <c r="AE63" s="688"/>
      <c r="AF63" s="97">
        <f t="shared" si="6"/>
        <v>0</v>
      </c>
      <c r="AG63" s="683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75"/>
      <c r="J64" s="238"/>
      <c r="K64" s="113"/>
      <c r="L64" s="142"/>
      <c r="M64" s="115"/>
      <c r="N64" s="91"/>
      <c r="O64" s="95"/>
      <c r="P64" s="231"/>
      <c r="Q64" s="98"/>
      <c r="R64" s="679"/>
      <c r="S64" s="912"/>
      <c r="T64" s="235"/>
      <c r="U64" s="235"/>
      <c r="V64" s="182"/>
      <c r="W64" s="672">
        <f t="shared" si="42"/>
        <v>0</v>
      </c>
      <c r="X64" s="675"/>
      <c r="Y64" s="675"/>
      <c r="Z64" s="105"/>
      <c r="AA64" s="105"/>
      <c r="AB64" s="897"/>
      <c r="AC64" s="897"/>
      <c r="AD64" s="688"/>
      <c r="AE64" s="688"/>
      <c r="AF64" s="97">
        <f t="shared" si="6"/>
        <v>0</v>
      </c>
      <c r="AG64" s="679" t="e">
        <f t="shared" si="7"/>
        <v>#DIV/0!</v>
      </c>
      <c r="AH64" s="912"/>
    </row>
    <row r="65" spans="1:34" ht="19.2" customHeight="1">
      <c r="A65" s="926"/>
      <c r="B65" s="155">
        <v>0</v>
      </c>
      <c r="C65" s="685"/>
      <c r="D65" s="88"/>
      <c r="E65" s="89"/>
      <c r="F65" s="90" t="s">
        <v>236</v>
      </c>
      <c r="G65" s="173"/>
      <c r="H65" s="92">
        <f t="shared" si="37"/>
        <v>0</v>
      </c>
      <c r="I65" s="675"/>
      <c r="J65" s="238"/>
      <c r="K65" s="113"/>
      <c r="L65" s="142"/>
      <c r="M65" s="115"/>
      <c r="N65" s="113"/>
      <c r="O65" s="131"/>
      <c r="P65" s="97"/>
      <c r="Q65" s="98"/>
      <c r="R65" s="679"/>
      <c r="S65" s="912"/>
      <c r="T65" s="235"/>
      <c r="U65" s="235"/>
      <c r="V65" s="182"/>
      <c r="W65" s="672">
        <f t="shared" si="42"/>
        <v>0</v>
      </c>
      <c r="X65" s="675"/>
      <c r="Y65" s="675"/>
      <c r="Z65" s="105"/>
      <c r="AA65" s="105"/>
      <c r="AB65" s="897"/>
      <c r="AC65" s="897"/>
      <c r="AD65" s="688"/>
      <c r="AE65" s="688"/>
      <c r="AF65" s="97">
        <f t="shared" si="6"/>
        <v>0</v>
      </c>
      <c r="AG65" s="679" t="e">
        <f t="shared" si="7"/>
        <v>#DIV/0!</v>
      </c>
      <c r="AH65" s="912"/>
    </row>
    <row r="66" spans="1:34" ht="19.2" customHeight="1">
      <c r="A66" s="926"/>
      <c r="B66" s="155">
        <v>0</v>
      </c>
      <c r="C66" s="685"/>
      <c r="D66" s="88"/>
      <c r="E66" s="89"/>
      <c r="F66" s="90" t="s">
        <v>236</v>
      </c>
      <c r="G66" s="173"/>
      <c r="H66" s="92">
        <f t="shared" si="37"/>
        <v>0</v>
      </c>
      <c r="I66" s="675"/>
      <c r="J66" s="238"/>
      <c r="K66" s="113"/>
      <c r="L66" s="142"/>
      <c r="M66" s="115"/>
      <c r="N66" s="113"/>
      <c r="O66" s="131"/>
      <c r="P66" s="97"/>
      <c r="Q66" s="98"/>
      <c r="R66" s="679"/>
      <c r="S66" s="912"/>
      <c r="T66" s="235"/>
      <c r="U66" s="235"/>
      <c r="V66" s="182"/>
      <c r="W66" s="672">
        <f t="shared" si="42"/>
        <v>0</v>
      </c>
      <c r="X66" s="675"/>
      <c r="Y66" s="675"/>
      <c r="Z66" s="105"/>
      <c r="AA66" s="105"/>
      <c r="AB66" s="897"/>
      <c r="AC66" s="897"/>
      <c r="AD66" s="688"/>
      <c r="AE66" s="688"/>
      <c r="AF66" s="97">
        <f t="shared" si="6"/>
        <v>0</v>
      </c>
      <c r="AG66" s="683" t="e">
        <f t="shared" si="7"/>
        <v>#DIV/0!</v>
      </c>
      <c r="AH66" s="912"/>
    </row>
    <row r="67" spans="1:34" ht="19.2" customHeight="1">
      <c r="A67" s="926"/>
      <c r="B67" s="155">
        <v>0</v>
      </c>
      <c r="C67" s="685"/>
      <c r="D67" s="88"/>
      <c r="E67" s="89"/>
      <c r="F67" s="90" t="s">
        <v>236</v>
      </c>
      <c r="G67" s="173"/>
      <c r="H67" s="92">
        <f>F67*G67</f>
        <v>0</v>
      </c>
      <c r="I67" s="675"/>
      <c r="J67" s="238"/>
      <c r="K67" s="113"/>
      <c r="L67" s="142"/>
      <c r="M67" s="115"/>
      <c r="N67" s="113"/>
      <c r="O67" s="131"/>
      <c r="P67" s="97"/>
      <c r="Q67" s="98"/>
      <c r="R67" s="679"/>
      <c r="S67" s="912"/>
      <c r="T67" s="235"/>
      <c r="U67" s="235"/>
      <c r="V67" s="182"/>
      <c r="W67" s="672">
        <f t="shared" si="42"/>
        <v>0</v>
      </c>
      <c r="X67" s="675"/>
      <c r="Y67" s="675"/>
      <c r="Z67" s="105"/>
      <c r="AA67" s="105"/>
      <c r="AB67" s="897"/>
      <c r="AC67" s="897"/>
      <c r="AD67" s="688"/>
      <c r="AE67" s="688"/>
      <c r="AF67" s="97">
        <f t="shared" si="6"/>
        <v>0</v>
      </c>
      <c r="AG67" s="679" t="e">
        <f t="shared" si="7"/>
        <v>#DIV/0!</v>
      </c>
      <c r="AH67" s="912"/>
    </row>
    <row r="68" spans="1:34" ht="19.2" customHeight="1">
      <c r="A68" s="926"/>
      <c r="B68" s="675">
        <v>0</v>
      </c>
      <c r="C68" s="685"/>
      <c r="D68" s="88"/>
      <c r="E68" s="89"/>
      <c r="F68" s="205" t="s">
        <v>236</v>
      </c>
      <c r="G68" s="173"/>
      <c r="H68" s="92">
        <f>F68*G68</f>
        <v>0</v>
      </c>
      <c r="I68" s="675"/>
      <c r="J68" s="238"/>
      <c r="K68" s="113"/>
      <c r="L68" s="142"/>
      <c r="M68" s="115"/>
      <c r="N68" s="113"/>
      <c r="O68" s="131"/>
      <c r="P68" s="97"/>
      <c r="Q68" s="98"/>
      <c r="R68" s="679"/>
      <c r="S68" s="912"/>
      <c r="T68" s="235"/>
      <c r="U68" s="235"/>
      <c r="V68" s="182"/>
      <c r="W68" s="672">
        <f t="shared" si="42"/>
        <v>0</v>
      </c>
      <c r="X68" s="675"/>
      <c r="Y68" s="675"/>
      <c r="Z68" s="105"/>
      <c r="AA68" s="105"/>
      <c r="AB68" s="897"/>
      <c r="AC68" s="897"/>
      <c r="AD68" s="688"/>
      <c r="AE68" s="688"/>
      <c r="AF68" s="97"/>
      <c r="AG68" s="679"/>
      <c r="AH68" s="912"/>
    </row>
    <row r="69" spans="1:34" ht="19.2" customHeight="1">
      <c r="A69" s="926"/>
      <c r="B69" s="239">
        <v>0</v>
      </c>
      <c r="C69" s="240" t="s">
        <v>159</v>
      </c>
      <c r="D69" s="893" t="s">
        <v>513</v>
      </c>
      <c r="E69" s="893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1459.2272452698949</v>
      </c>
      <c r="O69" s="125">
        <f t="shared" si="43"/>
        <v>222.33309623702644</v>
      </c>
      <c r="P69" s="97">
        <f>M69-J69</f>
        <v>0</v>
      </c>
      <c r="Q69" s="98">
        <f>N69-K69</f>
        <v>-40.772754730105135</v>
      </c>
      <c r="R69" s="245">
        <f t="shared" ref="R69:R75" si="44">O69/L69</f>
        <v>0.97270729603699058</v>
      </c>
      <c r="S69" s="912"/>
      <c r="T69" s="246"/>
      <c r="U69" s="246"/>
      <c r="V69" s="91"/>
      <c r="W69" s="67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1</v>
      </c>
      <c r="AF69" s="97">
        <f t="shared" si="6"/>
        <v>-40.772754730105135</v>
      </c>
      <c r="AG69" s="679">
        <f t="shared" si="7"/>
        <v>0.97281816351326322</v>
      </c>
      <c r="AH69" s="912"/>
    </row>
    <row r="70" spans="1:34" ht="19.2" customHeight="1">
      <c r="A70" s="927" t="s">
        <v>160</v>
      </c>
      <c r="B70" s="675" t="s">
        <v>241</v>
      </c>
      <c r="C70" s="155"/>
      <c r="D70" s="88" t="s">
        <v>161</v>
      </c>
      <c r="E70" s="89"/>
      <c r="F70" s="90">
        <v>54.09</v>
      </c>
      <c r="G70" s="107">
        <v>663.6</v>
      </c>
      <c r="H70" s="92">
        <f>F70*G70</f>
        <v>35894.124000000003</v>
      </c>
      <c r="I70" s="675"/>
      <c r="J70" s="94">
        <v>16</v>
      </c>
      <c r="K70" s="91">
        <v>1500</v>
      </c>
      <c r="L70" s="95">
        <v>93.75</v>
      </c>
      <c r="M70" s="673">
        <v>16</v>
      </c>
      <c r="N70" s="91">
        <f t="shared" ref="N70:N75" si="45">G70/W70*60</f>
        <v>1284.3870967741948</v>
      </c>
      <c r="O70" s="95">
        <f t="shared" ref="O70:O75" si="46">N70/M70</f>
        <v>80.274193548387174</v>
      </c>
      <c r="P70" s="97">
        <f t="shared" ref="P70:P75" si="47">M70-J70</f>
        <v>0</v>
      </c>
      <c r="Q70" s="98">
        <f t="shared" ref="Q70:Q75" si="48">O70-L70</f>
        <v>-13.475806451612826</v>
      </c>
      <c r="R70" s="679">
        <f t="shared" si="44"/>
        <v>0.85625806451612985</v>
      </c>
      <c r="S70" s="912">
        <f>R82</f>
        <v>0.89841184409641195</v>
      </c>
      <c r="T70" s="232">
        <v>0.25</v>
      </c>
      <c r="U70" s="232">
        <v>0.27152777777777776</v>
      </c>
      <c r="V70" s="675">
        <v>5</v>
      </c>
      <c r="W70" s="672">
        <f>(U70-T70)*24*60</f>
        <v>30.999999999999972</v>
      </c>
      <c r="X70" s="675"/>
      <c r="Y70" s="675"/>
      <c r="Z70" s="105"/>
      <c r="AA70" s="105"/>
      <c r="AB70" s="897"/>
      <c r="AC70" s="897"/>
      <c r="AD70" s="688"/>
      <c r="AE70" s="688"/>
      <c r="AF70" s="97">
        <f t="shared" si="6"/>
        <v>-215.61290322580521</v>
      </c>
      <c r="AG70" s="679">
        <f t="shared" si="7"/>
        <v>0.85625806451612985</v>
      </c>
      <c r="AH70" s="912">
        <f>AG82</f>
        <v>0.89755602163850301</v>
      </c>
    </row>
    <row r="71" spans="1:34" ht="19.2" customHeight="1">
      <c r="A71" s="927"/>
      <c r="B71" s="675" t="s">
        <v>242</v>
      </c>
      <c r="C71" s="87"/>
      <c r="D71" s="247" t="s">
        <v>162</v>
      </c>
      <c r="E71" s="89"/>
      <c r="F71" s="90">
        <v>77.34</v>
      </c>
      <c r="G71" s="91">
        <v>1731</v>
      </c>
      <c r="H71" s="92">
        <f>F71*G71</f>
        <v>133875.54</v>
      </c>
      <c r="I71" s="675"/>
      <c r="J71" s="94">
        <v>18</v>
      </c>
      <c r="K71" s="248">
        <v>1440</v>
      </c>
      <c r="L71" s="95">
        <v>80</v>
      </c>
      <c r="M71" s="678">
        <v>18</v>
      </c>
      <c r="N71" s="91">
        <f t="shared" si="45"/>
        <v>1348.8311688311694</v>
      </c>
      <c r="O71" s="95">
        <f t="shared" si="46"/>
        <v>74.935064935064972</v>
      </c>
      <c r="P71" s="97">
        <f t="shared" si="47"/>
        <v>0</v>
      </c>
      <c r="Q71" s="98">
        <f t="shared" si="48"/>
        <v>-5.0649350649350282</v>
      </c>
      <c r="R71" s="679">
        <f t="shared" si="44"/>
        <v>0.93668831168831213</v>
      </c>
      <c r="S71" s="912"/>
      <c r="T71" s="232">
        <v>0.27499999999999997</v>
      </c>
      <c r="U71" s="232">
        <v>0.32847222222222217</v>
      </c>
      <c r="V71" s="675">
        <v>5</v>
      </c>
      <c r="W71" s="672">
        <f t="shared" ref="W71:W81" si="49">(U71-T71)*24*60</f>
        <v>76.999999999999972</v>
      </c>
      <c r="X71" s="104"/>
      <c r="Y71" s="104"/>
      <c r="Z71" s="105"/>
      <c r="AA71" s="105"/>
      <c r="AB71" s="897"/>
      <c r="AC71" s="897"/>
      <c r="AD71" s="688"/>
      <c r="AE71" s="688"/>
      <c r="AF71" s="97">
        <f>N71-K71</f>
        <v>-91.168831168830593</v>
      </c>
      <c r="AG71" s="679">
        <f>N71/K71</f>
        <v>0.93668831168831213</v>
      </c>
      <c r="AH71" s="912"/>
    </row>
    <row r="72" spans="1:34" ht="19.2" customHeight="1">
      <c r="A72" s="927"/>
      <c r="B72" s="675" t="s">
        <v>242</v>
      </c>
      <c r="C72" s="117"/>
      <c r="D72" s="247" t="s">
        <v>163</v>
      </c>
      <c r="E72" s="89"/>
      <c r="F72" s="90">
        <v>53.36</v>
      </c>
      <c r="G72" s="91">
        <v>4490.0599999999995</v>
      </c>
      <c r="H72" s="92">
        <f t="shared" ref="H72:H76" si="50">F72*G72</f>
        <v>239589.60159999997</v>
      </c>
      <c r="I72" s="675"/>
      <c r="J72" s="157">
        <v>19</v>
      </c>
      <c r="K72" s="107">
        <v>1636</v>
      </c>
      <c r="L72" s="142">
        <v>86.10526315789474</v>
      </c>
      <c r="M72" s="673">
        <v>19</v>
      </c>
      <c r="N72" s="91">
        <f t="shared" si="45"/>
        <v>1417.9136842105258</v>
      </c>
      <c r="O72" s="95">
        <f t="shared" si="46"/>
        <v>74.627036011080307</v>
      </c>
      <c r="P72" s="97">
        <f t="shared" si="47"/>
        <v>0</v>
      </c>
      <c r="Q72" s="98">
        <f t="shared" si="48"/>
        <v>-11.478227146814433</v>
      </c>
      <c r="R72" s="679">
        <f t="shared" si="44"/>
        <v>0.86669540599665384</v>
      </c>
      <c r="S72" s="912"/>
      <c r="T72" s="232">
        <v>0.34374999999999994</v>
      </c>
      <c r="U72" s="232">
        <v>0.47569444444444442</v>
      </c>
      <c r="V72" s="675">
        <v>22</v>
      </c>
      <c r="W72" s="672">
        <f t="shared" si="49"/>
        <v>190.00000000000006</v>
      </c>
      <c r="X72" s="104">
        <v>0.33333333333333331</v>
      </c>
      <c r="Y72" s="104">
        <v>0.3430555555555555</v>
      </c>
      <c r="Z72" s="105"/>
      <c r="AA72" s="105"/>
      <c r="AB72" s="897"/>
      <c r="AC72" s="897"/>
      <c r="AD72" s="688">
        <v>1</v>
      </c>
      <c r="AE72" s="688"/>
      <c r="AF72" s="97">
        <f>N72-K72</f>
        <v>-218.08631578947416</v>
      </c>
      <c r="AG72" s="679">
        <f>N72/K72</f>
        <v>0.86669540599665396</v>
      </c>
      <c r="AH72" s="912"/>
    </row>
    <row r="73" spans="1:34" ht="19.2" customHeight="1">
      <c r="A73" s="927"/>
      <c r="B73" s="675" t="s">
        <v>242</v>
      </c>
      <c r="C73" s="249"/>
      <c r="D73" s="250" t="s">
        <v>165</v>
      </c>
      <c r="E73" s="251"/>
      <c r="F73" s="90">
        <v>47.51</v>
      </c>
      <c r="G73" s="91">
        <v>1815</v>
      </c>
      <c r="H73" s="92">
        <f t="shared" si="50"/>
        <v>86230.65</v>
      </c>
      <c r="I73" s="688"/>
      <c r="J73" s="252">
        <v>17</v>
      </c>
      <c r="K73" s="253">
        <v>1440</v>
      </c>
      <c r="L73" s="142">
        <v>84.705882352941174</v>
      </c>
      <c r="M73" s="673">
        <v>17</v>
      </c>
      <c r="N73" s="91">
        <f t="shared" si="45"/>
        <v>1344.4444444444441</v>
      </c>
      <c r="O73" s="95">
        <f t="shared" si="46"/>
        <v>79.084967320261413</v>
      </c>
      <c r="P73" s="97">
        <f t="shared" si="47"/>
        <v>0</v>
      </c>
      <c r="Q73" s="98">
        <f t="shared" si="48"/>
        <v>-5.6209150326797612</v>
      </c>
      <c r="R73" s="679">
        <f t="shared" si="44"/>
        <v>0.93364197530864168</v>
      </c>
      <c r="S73" s="912"/>
      <c r="T73" s="232">
        <v>0.51527777777777772</v>
      </c>
      <c r="U73" s="232">
        <v>0.57152777777777775</v>
      </c>
      <c r="V73" s="675">
        <v>4</v>
      </c>
      <c r="W73" s="672">
        <f t="shared" si="49"/>
        <v>81.000000000000028</v>
      </c>
      <c r="X73" s="254"/>
      <c r="Y73" s="254"/>
      <c r="Z73" s="189"/>
      <c r="AA73" s="189"/>
      <c r="AB73" s="897"/>
      <c r="AC73" s="897"/>
      <c r="AD73" s="688"/>
      <c r="AE73" s="688"/>
      <c r="AF73" s="97">
        <f>N73-K73</f>
        <v>-95.555555555555884</v>
      </c>
      <c r="AG73" s="679">
        <f>N73/K73</f>
        <v>0.93364197530864179</v>
      </c>
      <c r="AH73" s="912"/>
    </row>
    <row r="74" spans="1:34" ht="19.2" customHeight="1">
      <c r="A74" s="927"/>
      <c r="B74" s="675" t="s">
        <v>242</v>
      </c>
      <c r="C74" s="249"/>
      <c r="D74" s="250" t="s">
        <v>166</v>
      </c>
      <c r="E74" s="251"/>
      <c r="F74" s="90">
        <v>53.76</v>
      </c>
      <c r="G74" s="248">
        <v>2408</v>
      </c>
      <c r="H74" s="92">
        <f t="shared" si="50"/>
        <v>129454.08</v>
      </c>
      <c r="I74" s="675"/>
      <c r="J74" s="94">
        <v>16</v>
      </c>
      <c r="K74" s="91">
        <v>1440</v>
      </c>
      <c r="L74" s="95">
        <v>90</v>
      </c>
      <c r="M74" s="673">
        <v>16</v>
      </c>
      <c r="N74" s="91">
        <f t="shared" si="45"/>
        <v>1350.2803738317764</v>
      </c>
      <c r="O74" s="95">
        <f t="shared" si="46"/>
        <v>84.392523364486024</v>
      </c>
      <c r="P74" s="97">
        <f t="shared" si="47"/>
        <v>0</v>
      </c>
      <c r="Q74" s="98">
        <f t="shared" si="48"/>
        <v>-5.6074766355139758</v>
      </c>
      <c r="R74" s="679">
        <f t="shared" si="44"/>
        <v>0.93769470404984467</v>
      </c>
      <c r="S74" s="912"/>
      <c r="T74" s="232">
        <v>0.58680555555555547</v>
      </c>
      <c r="U74" s="232">
        <v>0.66111111111111098</v>
      </c>
      <c r="V74" s="675">
        <v>22</v>
      </c>
      <c r="W74" s="672">
        <f t="shared" si="49"/>
        <v>106.99999999999994</v>
      </c>
      <c r="X74" s="254">
        <v>0.57638888888888895</v>
      </c>
      <c r="Y74" s="254">
        <v>0.58611111111111114</v>
      </c>
      <c r="Z74" s="189"/>
      <c r="AA74" s="189"/>
      <c r="AB74" s="897"/>
      <c r="AC74" s="897"/>
      <c r="AD74" s="688"/>
      <c r="AE74" s="688"/>
      <c r="AF74" s="97">
        <f t="shared" ref="AF74:AF80" si="51">N74-K74</f>
        <v>-89.719626168223613</v>
      </c>
      <c r="AG74" s="679">
        <f t="shared" ref="AG74:AG80" si="52">N74/K74</f>
        <v>0.93769470404984467</v>
      </c>
      <c r="AH74" s="912"/>
    </row>
    <row r="75" spans="1:34" ht="19.2" customHeight="1">
      <c r="A75" s="927"/>
      <c r="B75" s="675" t="s">
        <v>242</v>
      </c>
      <c r="C75" s="117"/>
      <c r="D75" s="250" t="s">
        <v>163</v>
      </c>
      <c r="E75" s="251"/>
      <c r="F75" s="90">
        <v>53.36</v>
      </c>
      <c r="G75" s="248">
        <v>730.94</v>
      </c>
      <c r="H75" s="92">
        <f t="shared" si="50"/>
        <v>39002.958400000003</v>
      </c>
      <c r="I75" s="675">
        <v>1</v>
      </c>
      <c r="J75" s="94">
        <v>19</v>
      </c>
      <c r="K75" s="248">
        <v>1636</v>
      </c>
      <c r="L75" s="95">
        <v>86.10526315789474</v>
      </c>
      <c r="M75" s="673">
        <v>19</v>
      </c>
      <c r="N75" s="91">
        <f t="shared" si="45"/>
        <v>1414.722580645159</v>
      </c>
      <c r="O75" s="95">
        <f t="shared" si="46"/>
        <v>74.459083191850482</v>
      </c>
      <c r="P75" s="97">
        <f t="shared" si="47"/>
        <v>0</v>
      </c>
      <c r="Q75" s="98">
        <f t="shared" si="48"/>
        <v>-11.646179966044258</v>
      </c>
      <c r="R75" s="679">
        <f t="shared" si="44"/>
        <v>0.86474485369508503</v>
      </c>
      <c r="S75" s="912"/>
      <c r="T75" s="232">
        <v>0.66666666666666652</v>
      </c>
      <c r="U75" s="232">
        <v>0.68819444444444433</v>
      </c>
      <c r="V75" s="675">
        <v>8</v>
      </c>
      <c r="W75" s="672">
        <f t="shared" si="49"/>
        <v>31.00000000000005</v>
      </c>
      <c r="X75" s="254"/>
      <c r="Y75" s="254"/>
      <c r="Z75" s="189"/>
      <c r="AA75" s="189"/>
      <c r="AB75" s="897"/>
      <c r="AC75" s="897"/>
      <c r="AD75" s="688"/>
      <c r="AE75" s="688"/>
      <c r="AF75" s="97">
        <f t="shared" si="51"/>
        <v>-221.27741935484096</v>
      </c>
      <c r="AG75" s="679">
        <f t="shared" si="52"/>
        <v>0.86474485369508503</v>
      </c>
      <c r="AH75" s="912"/>
    </row>
    <row r="76" spans="1:34" ht="19.2" customHeight="1">
      <c r="A76" s="927"/>
      <c r="B76" s="67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75"/>
      <c r="J76" s="94"/>
      <c r="K76" s="91"/>
      <c r="L76" s="95"/>
      <c r="M76" s="678"/>
      <c r="N76" s="91"/>
      <c r="O76" s="95"/>
      <c r="P76" s="97"/>
      <c r="Q76" s="98"/>
      <c r="R76" s="679"/>
      <c r="S76" s="912"/>
      <c r="T76" s="232"/>
      <c r="U76" s="232"/>
      <c r="V76" s="675"/>
      <c r="W76" s="672">
        <f t="shared" si="49"/>
        <v>0</v>
      </c>
      <c r="X76" s="254"/>
      <c r="Y76" s="254"/>
      <c r="Z76" s="189"/>
      <c r="AA76" s="189"/>
      <c r="AB76" s="897"/>
      <c r="AC76" s="897"/>
      <c r="AD76" s="688"/>
      <c r="AE76" s="688"/>
      <c r="AF76" s="97">
        <f t="shared" si="51"/>
        <v>0</v>
      </c>
      <c r="AG76" s="679" t="e">
        <f t="shared" si="52"/>
        <v>#DIV/0!</v>
      </c>
      <c r="AH76" s="912"/>
    </row>
    <row r="77" spans="1:34" ht="19.2" customHeight="1">
      <c r="A77" s="927"/>
      <c r="B77" s="675">
        <v>0</v>
      </c>
      <c r="C77" s="685"/>
      <c r="D77" s="88"/>
      <c r="E77" s="89"/>
      <c r="F77" s="90" t="s">
        <v>236</v>
      </c>
      <c r="G77" s="248"/>
      <c r="H77" s="92"/>
      <c r="I77" s="688"/>
      <c r="J77" s="94"/>
      <c r="K77" s="248"/>
      <c r="L77" s="95"/>
      <c r="M77" s="678"/>
      <c r="N77" s="91"/>
      <c r="O77" s="95"/>
      <c r="P77" s="97"/>
      <c r="Q77" s="98"/>
      <c r="R77" s="679"/>
      <c r="S77" s="912"/>
      <c r="T77" s="232"/>
      <c r="U77" s="232"/>
      <c r="V77" s="675"/>
      <c r="W77" s="672">
        <f t="shared" si="49"/>
        <v>0</v>
      </c>
      <c r="X77" s="254"/>
      <c r="Y77" s="254"/>
      <c r="Z77" s="189"/>
      <c r="AA77" s="189"/>
      <c r="AB77" s="897"/>
      <c r="AC77" s="897"/>
      <c r="AD77" s="688"/>
      <c r="AE77" s="688"/>
      <c r="AF77" s="97">
        <f t="shared" si="51"/>
        <v>0</v>
      </c>
      <c r="AG77" s="679" t="e">
        <f t="shared" si="52"/>
        <v>#DIV/0!</v>
      </c>
      <c r="AH77" s="912"/>
    </row>
    <row r="78" spans="1:34" ht="19.2" customHeight="1">
      <c r="A78" s="927"/>
      <c r="B78" s="675">
        <v>0</v>
      </c>
      <c r="C78" s="685"/>
      <c r="D78" s="88"/>
      <c r="E78" s="89"/>
      <c r="F78" s="90" t="s">
        <v>236</v>
      </c>
      <c r="G78" s="107"/>
      <c r="H78" s="92"/>
      <c r="I78" s="688"/>
      <c r="J78" s="157"/>
      <c r="K78" s="107"/>
      <c r="L78" s="142"/>
      <c r="M78" s="678"/>
      <c r="N78" s="91"/>
      <c r="O78" s="95"/>
      <c r="P78" s="97"/>
      <c r="Q78" s="98"/>
      <c r="R78" s="679"/>
      <c r="S78" s="912"/>
      <c r="T78" s="232"/>
      <c r="U78" s="232"/>
      <c r="V78" s="675"/>
      <c r="W78" s="672">
        <f t="shared" si="49"/>
        <v>0</v>
      </c>
      <c r="X78" s="254"/>
      <c r="Y78" s="254"/>
      <c r="Z78" s="189"/>
      <c r="AA78" s="189"/>
      <c r="AB78" s="897"/>
      <c r="AC78" s="897"/>
      <c r="AD78" s="688"/>
      <c r="AE78" s="688"/>
      <c r="AF78" s="97">
        <f t="shared" si="51"/>
        <v>0</v>
      </c>
      <c r="AG78" s="679" t="e">
        <f t="shared" si="52"/>
        <v>#DIV/0!</v>
      </c>
      <c r="AH78" s="912"/>
    </row>
    <row r="79" spans="1:34" ht="19.2" customHeight="1">
      <c r="A79" s="927"/>
      <c r="B79" s="675">
        <v>0</v>
      </c>
      <c r="C79" s="249"/>
      <c r="D79" s="250"/>
      <c r="E79" s="251"/>
      <c r="F79" s="90" t="s">
        <v>236</v>
      </c>
      <c r="G79" s="107"/>
      <c r="H79" s="92"/>
      <c r="I79" s="688"/>
      <c r="J79" s="157"/>
      <c r="K79" s="107"/>
      <c r="L79" s="142"/>
      <c r="M79" s="678"/>
      <c r="N79" s="107"/>
      <c r="O79" s="255"/>
      <c r="P79" s="168"/>
      <c r="Q79" s="256"/>
      <c r="R79" s="169"/>
      <c r="S79" s="912"/>
      <c r="T79" s="232"/>
      <c r="U79" s="232"/>
      <c r="V79" s="675"/>
      <c r="W79" s="672">
        <f t="shared" si="49"/>
        <v>0</v>
      </c>
      <c r="X79" s="254"/>
      <c r="Y79" s="254"/>
      <c r="Z79" s="189"/>
      <c r="AA79" s="189"/>
      <c r="AB79" s="897"/>
      <c r="AC79" s="897"/>
      <c r="AD79" s="688"/>
      <c r="AE79" s="688"/>
      <c r="AF79" s="97">
        <f t="shared" si="51"/>
        <v>0</v>
      </c>
      <c r="AG79" s="679" t="e">
        <f t="shared" si="52"/>
        <v>#DIV/0!</v>
      </c>
      <c r="AH79" s="912"/>
    </row>
    <row r="80" spans="1:34" ht="19.2" customHeight="1">
      <c r="A80" s="927"/>
      <c r="B80" s="675">
        <v>0</v>
      </c>
      <c r="C80" s="685"/>
      <c r="D80" s="88"/>
      <c r="E80" s="89"/>
      <c r="F80" s="90" t="s">
        <v>236</v>
      </c>
      <c r="G80" s="107"/>
      <c r="H80" s="92"/>
      <c r="I80" s="688"/>
      <c r="J80" s="157"/>
      <c r="K80" s="107"/>
      <c r="L80" s="142"/>
      <c r="M80" s="678"/>
      <c r="N80" s="107"/>
      <c r="O80" s="257"/>
      <c r="P80" s="105"/>
      <c r="Q80" s="143"/>
      <c r="R80" s="687"/>
      <c r="S80" s="912"/>
      <c r="T80" s="232"/>
      <c r="U80" s="232"/>
      <c r="V80" s="675"/>
      <c r="W80" s="672">
        <f t="shared" si="49"/>
        <v>0</v>
      </c>
      <c r="X80" s="254"/>
      <c r="Y80" s="254"/>
      <c r="Z80" s="189"/>
      <c r="AA80" s="189"/>
      <c r="AB80" s="897"/>
      <c r="AC80" s="897"/>
      <c r="AD80" s="688"/>
      <c r="AE80" s="688"/>
      <c r="AF80" s="97">
        <f t="shared" si="51"/>
        <v>0</v>
      </c>
      <c r="AG80" s="679" t="e">
        <f t="shared" si="52"/>
        <v>#DIV/0!</v>
      </c>
      <c r="AH80" s="912"/>
    </row>
    <row r="81" spans="1:34" ht="19.2" customHeight="1">
      <c r="A81" s="927"/>
      <c r="B81" s="675">
        <v>0</v>
      </c>
      <c r="C81" s="685"/>
      <c r="D81" s="88"/>
      <c r="E81" s="89"/>
      <c r="F81" s="90" t="s">
        <v>236</v>
      </c>
      <c r="G81" s="107"/>
      <c r="H81" s="140"/>
      <c r="I81" s="688"/>
      <c r="J81" s="157"/>
      <c r="K81" s="107"/>
      <c r="L81" s="142"/>
      <c r="M81" s="678"/>
      <c r="N81" s="107"/>
      <c r="O81" s="257"/>
      <c r="P81" s="105"/>
      <c r="Q81" s="143"/>
      <c r="R81" s="687"/>
      <c r="S81" s="912"/>
      <c r="T81" s="232"/>
      <c r="U81" s="232"/>
      <c r="V81" s="675"/>
      <c r="W81" s="672">
        <f t="shared" si="49"/>
        <v>0</v>
      </c>
      <c r="X81" s="254"/>
      <c r="Y81" s="254"/>
      <c r="Z81" s="189"/>
      <c r="AA81" s="189"/>
      <c r="AB81" s="897"/>
      <c r="AC81" s="897"/>
      <c r="AD81" s="688"/>
      <c r="AE81" s="688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167</v>
      </c>
      <c r="D82" s="893" t="s">
        <v>513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1360.0965581228782</v>
      </c>
      <c r="O82" s="260">
        <f t="shared" si="53"/>
        <v>77.962144728521722</v>
      </c>
      <c r="P82" s="178">
        <f>M82-J82</f>
        <v>0</v>
      </c>
      <c r="Q82" s="179">
        <f>N82-K82</f>
        <v>-155.23677521045511</v>
      </c>
      <c r="R82" s="245">
        <f>O82/L82</f>
        <v>0.89841184409641195</v>
      </c>
      <c r="S82" s="912"/>
      <c r="T82" s="232"/>
      <c r="U82" s="232"/>
      <c r="V82" s="675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0</v>
      </c>
      <c r="AF82" s="97">
        <f>N82-K82</f>
        <v>-155.23677521045511</v>
      </c>
      <c r="AG82" s="679">
        <f>N82/K82</f>
        <v>0.89755602163850301</v>
      </c>
      <c r="AH82" s="912"/>
    </row>
    <row r="83" spans="1:34" ht="19.2" customHeight="1">
      <c r="A83" s="920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1222</v>
      </c>
      <c r="H83" s="140">
        <f t="shared" ref="H83:H94" si="54">F83*G83</f>
        <v>34912.54</v>
      </c>
      <c r="I83" s="688"/>
      <c r="J83" s="157">
        <v>12</v>
      </c>
      <c r="K83" s="107">
        <v>1500</v>
      </c>
      <c r="L83" s="142">
        <v>125</v>
      </c>
      <c r="M83" s="678">
        <v>12</v>
      </c>
      <c r="N83" s="107">
        <f t="shared" ref="N83:N87" si="55">G83/W83*60</f>
        <v>1410.0000000000009</v>
      </c>
      <c r="O83" s="257">
        <f t="shared" ref="O83:O87" si="56">N83/M83</f>
        <v>117.50000000000007</v>
      </c>
      <c r="P83" s="105">
        <f t="shared" ref="P83:P85" si="57">M83-J83</f>
        <v>0</v>
      </c>
      <c r="Q83" s="143">
        <f t="shared" ref="Q83:Q85" si="58">O83-L83</f>
        <v>-7.4999999999999289</v>
      </c>
      <c r="R83" s="262">
        <f t="shared" ref="R83:R85" si="59">O83/L83</f>
        <v>0.94000000000000061</v>
      </c>
      <c r="S83" s="912">
        <f>R95</f>
        <v>0.9207406533664183</v>
      </c>
      <c r="T83" s="232">
        <v>0.33333333333333331</v>
      </c>
      <c r="U83" s="232">
        <v>0.36944444444444441</v>
      </c>
      <c r="V83" s="675">
        <v>5</v>
      </c>
      <c r="W83" s="672">
        <f t="shared" ref="W83:W93" si="60">(U83-T83)*24*60</f>
        <v>51.999999999999972</v>
      </c>
      <c r="X83" s="104"/>
      <c r="Y83" s="104"/>
      <c r="Z83" s="105"/>
      <c r="AA83" s="105"/>
      <c r="AB83" s="897"/>
      <c r="AC83" s="897"/>
      <c r="AD83" s="688"/>
      <c r="AE83" s="688"/>
      <c r="AF83" s="97">
        <f t="shared" ref="AF83:AF173" si="61">N83-K83</f>
        <v>-89.999999999999091</v>
      </c>
      <c r="AG83" s="679">
        <f t="shared" ref="AG83:AG173" si="62">N83/K83</f>
        <v>0.94000000000000061</v>
      </c>
      <c r="AH83" s="912">
        <f>AG95</f>
        <v>0.90658790034035697</v>
      </c>
    </row>
    <row r="84" spans="1:34" ht="19.2" customHeight="1">
      <c r="A84" s="921"/>
      <c r="B84" s="170" t="s">
        <v>242</v>
      </c>
      <c r="C84" s="685"/>
      <c r="D84" s="263" t="s">
        <v>170</v>
      </c>
      <c r="E84" s="89"/>
      <c r="F84" s="205">
        <v>61.02</v>
      </c>
      <c r="G84" s="91">
        <v>2578</v>
      </c>
      <c r="H84" s="140">
        <f t="shared" si="54"/>
        <v>157309.56</v>
      </c>
      <c r="I84" s="675"/>
      <c r="J84" s="157">
        <v>16</v>
      </c>
      <c r="K84" s="107">
        <v>1440</v>
      </c>
      <c r="L84" s="142">
        <v>90</v>
      </c>
      <c r="M84" s="678">
        <v>15</v>
      </c>
      <c r="N84" s="107">
        <f t="shared" si="55"/>
        <v>1267.8688524590159</v>
      </c>
      <c r="O84" s="257">
        <f t="shared" si="56"/>
        <v>84.524590163934391</v>
      </c>
      <c r="P84" s="105">
        <f t="shared" si="57"/>
        <v>-1</v>
      </c>
      <c r="Q84" s="143">
        <f t="shared" si="58"/>
        <v>-5.4754098360656087</v>
      </c>
      <c r="R84" s="262">
        <f t="shared" si="59"/>
        <v>0.93916211293260432</v>
      </c>
      <c r="S84" s="912"/>
      <c r="T84" s="232">
        <v>0.38472222222222219</v>
      </c>
      <c r="U84" s="232">
        <v>0.46944444444444444</v>
      </c>
      <c r="V84" s="675">
        <v>22</v>
      </c>
      <c r="W84" s="672">
        <f t="shared" si="60"/>
        <v>122.00000000000004</v>
      </c>
      <c r="X84" s="104">
        <v>0.37361111111111112</v>
      </c>
      <c r="Y84" s="104">
        <v>0.3833333333333333</v>
      </c>
      <c r="Z84" s="105"/>
      <c r="AA84" s="105"/>
      <c r="AB84" s="897"/>
      <c r="AC84" s="897"/>
      <c r="AD84" s="688"/>
      <c r="AE84" s="688"/>
      <c r="AF84" s="97">
        <f t="shared" si="61"/>
        <v>-172.1311475409841</v>
      </c>
      <c r="AG84" s="679">
        <f t="shared" si="62"/>
        <v>0.88046448087431661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2016</v>
      </c>
      <c r="H85" s="140">
        <f t="shared" si="54"/>
        <v>123157.44</v>
      </c>
      <c r="I85" s="675"/>
      <c r="J85" s="157">
        <v>17</v>
      </c>
      <c r="K85" s="107">
        <v>1440</v>
      </c>
      <c r="L85" s="142">
        <v>84.705882352941174</v>
      </c>
      <c r="M85" s="678">
        <v>17</v>
      </c>
      <c r="N85" s="107">
        <f t="shared" si="55"/>
        <v>1300.6451612903227</v>
      </c>
      <c r="O85" s="257">
        <f t="shared" si="56"/>
        <v>76.508538899430746</v>
      </c>
      <c r="P85" s="105">
        <f t="shared" si="57"/>
        <v>0</v>
      </c>
      <c r="Q85" s="143">
        <f t="shared" si="58"/>
        <v>-8.1973434535104275</v>
      </c>
      <c r="R85" s="262">
        <f t="shared" si="59"/>
        <v>0.90322580645161299</v>
      </c>
      <c r="S85" s="912"/>
      <c r="T85" s="232">
        <v>0.50972222222222219</v>
      </c>
      <c r="U85" s="232">
        <v>0.57430555555555551</v>
      </c>
      <c r="V85" s="675">
        <v>5</v>
      </c>
      <c r="W85" s="672">
        <f t="shared" si="60"/>
        <v>92.999999999999986</v>
      </c>
      <c r="X85" s="104"/>
      <c r="Y85" s="104"/>
      <c r="Z85" s="105"/>
      <c r="AA85" s="105"/>
      <c r="AB85" s="897"/>
      <c r="AC85" s="897"/>
      <c r="AD85" s="688"/>
      <c r="AE85" s="688"/>
      <c r="AF85" s="97">
        <f t="shared" si="61"/>
        <v>-139.35483870967732</v>
      </c>
      <c r="AG85" s="679">
        <f t="shared" si="62"/>
        <v>0.90322580645161299</v>
      </c>
      <c r="AH85" s="912"/>
    </row>
    <row r="86" spans="1:34" ht="19.2" customHeight="1">
      <c r="A86" s="921"/>
      <c r="B86" s="170" t="s">
        <v>242</v>
      </c>
      <c r="C86" s="155"/>
      <c r="D86" s="263" t="s">
        <v>190</v>
      </c>
      <c r="E86" s="89"/>
      <c r="F86" s="205">
        <v>59.54</v>
      </c>
      <c r="G86" s="91">
        <v>1174</v>
      </c>
      <c r="H86" s="140">
        <f t="shared" si="54"/>
        <v>69899.959999999992</v>
      </c>
      <c r="I86" s="675"/>
      <c r="J86" s="157">
        <v>18</v>
      </c>
      <c r="K86" s="107">
        <v>1385</v>
      </c>
      <c r="L86" s="142">
        <v>76.944444444444443</v>
      </c>
      <c r="M86" s="678">
        <v>18</v>
      </c>
      <c r="N86" s="107">
        <f t="shared" si="55"/>
        <v>1235.7894736842115</v>
      </c>
      <c r="O86" s="257">
        <f t="shared" si="56"/>
        <v>68.654970760233979</v>
      </c>
      <c r="P86" s="105">
        <f>M86-J86</f>
        <v>0</v>
      </c>
      <c r="Q86" s="143">
        <f>O86-L86</f>
        <v>-8.2894736842104635</v>
      </c>
      <c r="R86" s="262">
        <f>O86/L86</f>
        <v>0.89226676800304094</v>
      </c>
      <c r="S86" s="912"/>
      <c r="T86" s="232">
        <v>0.58958333333333324</v>
      </c>
      <c r="U86" s="232">
        <v>0.62916666666666654</v>
      </c>
      <c r="V86" s="675">
        <v>22</v>
      </c>
      <c r="W86" s="672">
        <f t="shared" si="60"/>
        <v>56.999999999999957</v>
      </c>
      <c r="X86" s="104">
        <v>0.57916666666666672</v>
      </c>
      <c r="Y86" s="104">
        <v>0.58888888888888891</v>
      </c>
      <c r="Z86" s="105"/>
      <c r="AA86" s="105"/>
      <c r="AB86" s="897"/>
      <c r="AC86" s="897"/>
      <c r="AD86" s="688"/>
      <c r="AE86" s="688"/>
      <c r="AF86" s="97">
        <f>N86-K86</f>
        <v>-149.21052631578846</v>
      </c>
      <c r="AG86" s="679">
        <f>N86/K86</f>
        <v>0.89226676800304083</v>
      </c>
      <c r="AH86" s="912"/>
    </row>
    <row r="87" spans="1:34" ht="19.2" customHeight="1">
      <c r="A87" s="921"/>
      <c r="B87" s="170" t="s">
        <v>241</v>
      </c>
      <c r="C87" s="155"/>
      <c r="D87" s="263" t="s">
        <v>1012</v>
      </c>
      <c r="E87" s="89"/>
      <c r="F87" s="205">
        <v>56.43</v>
      </c>
      <c r="G87" s="91">
        <v>2113</v>
      </c>
      <c r="H87" s="140">
        <f t="shared" si="54"/>
        <v>119236.59</v>
      </c>
      <c r="I87" s="675">
        <v>1</v>
      </c>
      <c r="J87" s="157">
        <v>19</v>
      </c>
      <c r="K87" s="107">
        <v>1385</v>
      </c>
      <c r="L87" s="142">
        <v>72.89473684210526</v>
      </c>
      <c r="M87" s="678">
        <v>19</v>
      </c>
      <c r="N87" s="107">
        <f t="shared" si="55"/>
        <v>1267.8000000000004</v>
      </c>
      <c r="O87" s="257">
        <f t="shared" si="56"/>
        <v>66.726315789473702</v>
      </c>
      <c r="P87" s="105">
        <f>M87-J87</f>
        <v>0</v>
      </c>
      <c r="Q87" s="143">
        <f>O87-L87</f>
        <v>-6.1684210526315582</v>
      </c>
      <c r="R87" s="262">
        <f>O87/L87</f>
        <v>0.91537906137184144</v>
      </c>
      <c r="S87" s="912"/>
      <c r="T87" s="232">
        <v>0.63333333333333319</v>
      </c>
      <c r="U87" s="232">
        <v>0.70277777777777761</v>
      </c>
      <c r="V87" s="675">
        <v>6</v>
      </c>
      <c r="W87" s="672">
        <f t="shared" si="60"/>
        <v>99.999999999999972</v>
      </c>
      <c r="X87" s="104"/>
      <c r="Y87" s="104"/>
      <c r="Z87" s="105"/>
      <c r="AA87" s="105"/>
      <c r="AB87" s="897"/>
      <c r="AC87" s="897"/>
      <c r="AD87" s="688">
        <v>1</v>
      </c>
      <c r="AE87" s="688"/>
      <c r="AF87" s="97">
        <f>N87-K87</f>
        <v>-117.19999999999959</v>
      </c>
      <c r="AG87" s="679">
        <f>N87/K87</f>
        <v>0.91537906137184144</v>
      </c>
      <c r="AH87" s="912"/>
    </row>
    <row r="88" spans="1:34" ht="19.2" customHeight="1">
      <c r="A88" s="921"/>
      <c r="B88" s="170">
        <v>0</v>
      </c>
      <c r="C88" s="685"/>
      <c r="D88" s="88"/>
      <c r="E88" s="89"/>
      <c r="F88" s="205" t="s">
        <v>236</v>
      </c>
      <c r="G88" s="107"/>
      <c r="H88" s="140">
        <f t="shared" si="54"/>
        <v>0</v>
      </c>
      <c r="I88" s="675">
        <v>1</v>
      </c>
      <c r="J88" s="157"/>
      <c r="K88" s="107"/>
      <c r="L88" s="142"/>
      <c r="M88" s="678"/>
      <c r="N88" s="107"/>
      <c r="O88" s="257"/>
      <c r="P88" s="105"/>
      <c r="Q88" s="143"/>
      <c r="R88" s="262"/>
      <c r="S88" s="912"/>
      <c r="T88" s="232"/>
      <c r="U88" s="232"/>
      <c r="V88" s="675"/>
      <c r="W88" s="672">
        <f t="shared" si="60"/>
        <v>0</v>
      </c>
      <c r="X88" s="104"/>
      <c r="Y88" s="104"/>
      <c r="Z88" s="105"/>
      <c r="AA88" s="105"/>
      <c r="AB88" s="897"/>
      <c r="AC88" s="897"/>
      <c r="AD88" s="688"/>
      <c r="AE88" s="688"/>
      <c r="AF88" s="97">
        <f>N88-K88</f>
        <v>0</v>
      </c>
      <c r="AG88" s="679" t="e">
        <f>N88/K88</f>
        <v>#DIV/0!</v>
      </c>
      <c r="AH88" s="912"/>
    </row>
    <row r="89" spans="1:34" ht="19.2" customHeight="1">
      <c r="A89" s="921"/>
      <c r="B89" s="170">
        <v>0</v>
      </c>
      <c r="C89" s="685"/>
      <c r="D89" s="88"/>
      <c r="E89" s="89"/>
      <c r="F89" s="205" t="s">
        <v>236</v>
      </c>
      <c r="G89" s="176"/>
      <c r="H89" s="140">
        <f t="shared" si="54"/>
        <v>0</v>
      </c>
      <c r="I89" s="675"/>
      <c r="J89" s="157"/>
      <c r="K89" s="107"/>
      <c r="L89" s="142"/>
      <c r="M89" s="678"/>
      <c r="N89" s="107"/>
      <c r="O89" s="257"/>
      <c r="P89" s="105"/>
      <c r="Q89" s="143"/>
      <c r="R89" s="262"/>
      <c r="S89" s="912"/>
      <c r="T89" s="232"/>
      <c r="U89" s="232"/>
      <c r="V89" s="675"/>
      <c r="W89" s="672">
        <f t="shared" si="60"/>
        <v>0</v>
      </c>
      <c r="X89" s="104"/>
      <c r="Y89" s="104"/>
      <c r="Z89" s="105"/>
      <c r="AA89" s="105"/>
      <c r="AB89" s="897"/>
      <c r="AC89" s="897"/>
      <c r="AD89" s="688"/>
      <c r="AE89" s="688"/>
      <c r="AF89" s="97">
        <f>N89-K89</f>
        <v>0</v>
      </c>
      <c r="AG89" s="679" t="e">
        <f>N89/K89</f>
        <v>#DIV/0!</v>
      </c>
      <c r="AH89" s="912"/>
    </row>
    <row r="90" spans="1:34" ht="19.2" customHeight="1">
      <c r="A90" s="921"/>
      <c r="B90" s="170">
        <v>0</v>
      </c>
      <c r="C90" s="68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78"/>
      <c r="N90" s="107"/>
      <c r="O90" s="257"/>
      <c r="P90" s="105"/>
      <c r="Q90" s="143"/>
      <c r="R90" s="262"/>
      <c r="S90" s="912"/>
      <c r="T90" s="232"/>
      <c r="U90" s="232"/>
      <c r="V90" s="675"/>
      <c r="W90" s="672">
        <f t="shared" si="60"/>
        <v>0</v>
      </c>
      <c r="X90" s="265"/>
      <c r="Y90" s="265"/>
      <c r="Z90" s="105"/>
      <c r="AA90" s="105"/>
      <c r="AB90" s="897"/>
      <c r="AC90" s="897"/>
      <c r="AD90" s="688"/>
      <c r="AE90" s="688"/>
      <c r="AF90" s="97">
        <f t="shared" si="61"/>
        <v>0</v>
      </c>
      <c r="AG90" s="679" t="e">
        <f t="shared" si="62"/>
        <v>#DIV/0!</v>
      </c>
      <c r="AH90" s="912"/>
    </row>
    <row r="91" spans="1:34" ht="19.2" customHeight="1">
      <c r="A91" s="921"/>
      <c r="B91" s="170">
        <v>0</v>
      </c>
      <c r="C91" s="68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78"/>
      <c r="N91" s="107"/>
      <c r="O91" s="257"/>
      <c r="P91" s="105"/>
      <c r="Q91" s="143"/>
      <c r="R91" s="262"/>
      <c r="S91" s="913"/>
      <c r="T91" s="232"/>
      <c r="U91" s="232"/>
      <c r="V91" s="675"/>
      <c r="W91" s="672">
        <f t="shared" si="60"/>
        <v>0</v>
      </c>
      <c r="X91" s="177"/>
      <c r="Y91" s="177"/>
      <c r="Z91" s="105"/>
      <c r="AA91" s="105"/>
      <c r="AB91" s="897"/>
      <c r="AC91" s="897"/>
      <c r="AD91" s="688"/>
      <c r="AE91" s="688"/>
      <c r="AF91" s="97">
        <f t="shared" si="61"/>
        <v>0</v>
      </c>
      <c r="AG91" s="679" t="e">
        <f t="shared" si="62"/>
        <v>#DIV/0!</v>
      </c>
      <c r="AH91" s="913"/>
    </row>
    <row r="92" spans="1:34" ht="19.2" customHeight="1">
      <c r="A92" s="921"/>
      <c r="B92" s="170">
        <v>0</v>
      </c>
      <c r="C92" s="68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675"/>
      <c r="W92" s="672">
        <f t="shared" si="60"/>
        <v>0</v>
      </c>
      <c r="X92" s="254"/>
      <c r="Y92" s="254"/>
      <c r="Z92" s="189"/>
      <c r="AA92" s="189"/>
      <c r="AB92" s="897"/>
      <c r="AC92" s="897"/>
      <c r="AD92" s="688"/>
      <c r="AE92" s="688"/>
      <c r="AF92" s="97">
        <f t="shared" si="61"/>
        <v>0</v>
      </c>
      <c r="AG92" s="679" t="e">
        <f t="shared" si="62"/>
        <v>#DIV/0!</v>
      </c>
      <c r="AH92" s="913"/>
    </row>
    <row r="93" spans="1:34" ht="19.2" customHeight="1">
      <c r="A93" s="921"/>
      <c r="B93" s="67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78"/>
      <c r="N93" s="107"/>
      <c r="O93" s="142"/>
      <c r="P93" s="105"/>
      <c r="Q93" s="143"/>
      <c r="R93" s="682"/>
      <c r="S93" s="922"/>
      <c r="T93" s="270"/>
      <c r="U93" s="270"/>
      <c r="V93" s="676"/>
      <c r="W93" s="672">
        <f t="shared" si="60"/>
        <v>0</v>
      </c>
      <c r="X93" s="271"/>
      <c r="Y93" s="271"/>
      <c r="Z93" s="189"/>
      <c r="AA93" s="189"/>
      <c r="AB93" s="897"/>
      <c r="AC93" s="897"/>
      <c r="AD93" s="688"/>
      <c r="AE93" s="688"/>
      <c r="AF93" s="97">
        <f t="shared" si="61"/>
        <v>0</v>
      </c>
      <c r="AG93" s="679" t="e">
        <f t="shared" si="62"/>
        <v>#DIV/0!</v>
      </c>
      <c r="AH93" s="913"/>
    </row>
    <row r="94" spans="1:34" ht="19.2" customHeight="1">
      <c r="A94" s="921"/>
      <c r="B94" s="67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82"/>
      <c r="S94" s="922"/>
      <c r="T94" s="270"/>
      <c r="U94" s="270"/>
      <c r="V94" s="676"/>
      <c r="W94" s="672">
        <f>(U94-T94)*24*60</f>
        <v>0</v>
      </c>
      <c r="X94" s="271"/>
      <c r="Y94" s="271"/>
      <c r="Z94" s="189"/>
      <c r="AA94" s="189"/>
      <c r="AB94" s="897"/>
      <c r="AC94" s="897"/>
      <c r="AD94" s="688"/>
      <c r="AE94" s="688"/>
      <c r="AF94" s="97">
        <f t="shared" si="61"/>
        <v>0</v>
      </c>
      <c r="AG94" s="679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176</v>
      </c>
      <c r="D95" s="893" t="s">
        <v>513</v>
      </c>
      <c r="E95" s="893"/>
      <c r="F95" s="121"/>
      <c r="G95" s="122"/>
      <c r="H95" s="275"/>
      <c r="I95" s="163"/>
      <c r="J95" s="276">
        <v>16.399999999999999</v>
      </c>
      <c r="K95" s="276">
        <v>1430</v>
      </c>
      <c r="L95" s="277">
        <v>89.909012727898173</v>
      </c>
      <c r="M95" s="276">
        <f t="shared" ref="M95:O95" si="63">AVERAGE(M83:M94)</f>
        <v>16.2</v>
      </c>
      <c r="N95" s="276">
        <f t="shared" si="63"/>
        <v>1296.4206974867104</v>
      </c>
      <c r="O95" s="277">
        <f t="shared" si="63"/>
        <v>82.782883122614578</v>
      </c>
      <c r="P95" s="278">
        <f>M95-J95</f>
        <v>-0.19999999999999929</v>
      </c>
      <c r="Q95" s="279">
        <f t="shared" ref="Q95:Q102" si="64">O95-L95</f>
        <v>-7.1261296052835945</v>
      </c>
      <c r="R95" s="280">
        <f>O95/L95</f>
        <v>0.9207406533664183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1"/>
        <v>-133.57930251328958</v>
      </c>
      <c r="AG95" s="680">
        <f t="shared" si="62"/>
        <v>0.90658790034035697</v>
      </c>
      <c r="AH95" s="913"/>
    </row>
    <row r="96" spans="1:34" ht="19.2" customHeight="1">
      <c r="A96" s="923" t="s">
        <v>177</v>
      </c>
      <c r="B96" s="675" t="s">
        <v>242</v>
      </c>
      <c r="C96" s="155"/>
      <c r="D96" s="156" t="s">
        <v>173</v>
      </c>
      <c r="E96" s="89"/>
      <c r="F96" s="90">
        <v>69.260000000000005</v>
      </c>
      <c r="G96" s="91">
        <v>1458.1</v>
      </c>
      <c r="H96" s="92">
        <f t="shared" ref="H96:H105" si="65">F96*G96</f>
        <v>100988.00599999999</v>
      </c>
      <c r="I96" s="675"/>
      <c r="J96" s="94">
        <v>20</v>
      </c>
      <c r="K96" s="91">
        <v>1385</v>
      </c>
      <c r="L96" s="95">
        <v>69.25</v>
      </c>
      <c r="M96" s="673">
        <v>20</v>
      </c>
      <c r="N96" s="91">
        <f t="shared" ref="N96:N102" si="66">G96/W96*60</f>
        <v>1215.0833333333335</v>
      </c>
      <c r="O96" s="95">
        <f t="shared" ref="O96:O102" si="67">N96/M96</f>
        <v>60.754166666666677</v>
      </c>
      <c r="P96" s="97">
        <f t="shared" ref="P96:P102" si="68">M96-J96</f>
        <v>0</v>
      </c>
      <c r="Q96" s="98">
        <f t="shared" si="64"/>
        <v>-8.4958333333333229</v>
      </c>
      <c r="R96" s="679">
        <f t="shared" ref="R96:R102" si="69">O96/L96</f>
        <v>0.87731648616125169</v>
      </c>
      <c r="S96" s="912">
        <f>R108</f>
        <v>0.87157011672713702</v>
      </c>
      <c r="T96" s="101">
        <v>0.33333333333333331</v>
      </c>
      <c r="U96" s="101">
        <v>0.3833333333333333</v>
      </c>
      <c r="V96" s="688">
        <v>5</v>
      </c>
      <c r="W96" s="146">
        <f t="shared" ref="W96:W133" si="70">(U96-T96)*24*60</f>
        <v>71.999999999999986</v>
      </c>
      <c r="X96" s="154"/>
      <c r="Y96" s="154"/>
      <c r="Z96" s="105"/>
      <c r="AA96" s="105"/>
      <c r="AB96" s="897"/>
      <c r="AC96" s="897"/>
      <c r="AD96" s="688"/>
      <c r="AE96" s="688"/>
      <c r="AF96" s="105">
        <f t="shared" si="61"/>
        <v>-169.91666666666652</v>
      </c>
      <c r="AG96" s="682">
        <f t="shared" si="62"/>
        <v>0.87731648616125157</v>
      </c>
      <c r="AH96" s="896">
        <f>AG108</f>
        <v>0.87030822552204934</v>
      </c>
    </row>
    <row r="97" spans="1:34" s="290" customFormat="1" ht="19.2" customHeight="1">
      <c r="A97" s="923"/>
      <c r="B97" s="675" t="s">
        <v>238</v>
      </c>
      <c r="C97" s="281"/>
      <c r="D97" s="282" t="s">
        <v>175</v>
      </c>
      <c r="E97" s="109"/>
      <c r="F97" s="283">
        <v>29.113149847094796</v>
      </c>
      <c r="G97" s="284">
        <v>2693</v>
      </c>
      <c r="H97" s="285">
        <f t="shared" si="65"/>
        <v>78401.712538226289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6"/>
        <v>1137.8873239436623</v>
      </c>
      <c r="O97" s="95">
        <f t="shared" si="67"/>
        <v>56.894366197183118</v>
      </c>
      <c r="P97" s="97">
        <f t="shared" si="68"/>
        <v>0</v>
      </c>
      <c r="Q97" s="98">
        <f t="shared" si="64"/>
        <v>-12.355633802816882</v>
      </c>
      <c r="R97" s="679">
        <f t="shared" si="69"/>
        <v>0.82157929526618223</v>
      </c>
      <c r="S97" s="912"/>
      <c r="T97" s="286">
        <v>0.39861111111111108</v>
      </c>
      <c r="U97" s="286">
        <v>0.49722222222222218</v>
      </c>
      <c r="V97" s="287">
        <v>22</v>
      </c>
      <c r="W97" s="146">
        <f t="shared" si="70"/>
        <v>141.99999999999997</v>
      </c>
      <c r="X97" s="104">
        <v>0.38750000000000001</v>
      </c>
      <c r="Y97" s="104">
        <v>0.3972222222222222</v>
      </c>
      <c r="Z97" s="105"/>
      <c r="AA97" s="105"/>
      <c r="AB97" s="897"/>
      <c r="AC97" s="897"/>
      <c r="AD97" s="287"/>
      <c r="AE97" s="287"/>
      <c r="AF97" s="288">
        <f t="shared" si="61"/>
        <v>-247.1126760563377</v>
      </c>
      <c r="AG97" s="289">
        <f t="shared" si="62"/>
        <v>0.82157929526618212</v>
      </c>
      <c r="AH97" s="896"/>
    </row>
    <row r="98" spans="1:34" s="293" customFormat="1" ht="19.2" customHeight="1">
      <c r="A98" s="923"/>
      <c r="B98" s="675" t="s">
        <v>241</v>
      </c>
      <c r="C98" s="108"/>
      <c r="D98" s="88" t="s">
        <v>164</v>
      </c>
      <c r="E98" s="138"/>
      <c r="F98" s="283">
        <v>51.44</v>
      </c>
      <c r="G98" s="107">
        <v>1049</v>
      </c>
      <c r="H98" s="285">
        <f t="shared" si="65"/>
        <v>53960.56</v>
      </c>
      <c r="I98" s="688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1165.5555555555561</v>
      </c>
      <c r="O98" s="95">
        <f t="shared" si="67"/>
        <v>58.277777777777807</v>
      </c>
      <c r="P98" s="97">
        <f t="shared" si="68"/>
        <v>0</v>
      </c>
      <c r="Q98" s="98">
        <f t="shared" si="64"/>
        <v>-13.722222222222193</v>
      </c>
      <c r="R98" s="679">
        <f t="shared" si="69"/>
        <v>0.80941358024691401</v>
      </c>
      <c r="S98" s="912"/>
      <c r="T98" s="101">
        <v>0.53680555555555554</v>
      </c>
      <c r="U98" s="101">
        <v>0.57430555555555551</v>
      </c>
      <c r="V98" s="688">
        <v>4</v>
      </c>
      <c r="W98" s="146">
        <f t="shared" si="70"/>
        <v>53.999999999999972</v>
      </c>
      <c r="X98" s="291"/>
      <c r="Y98" s="291"/>
      <c r="Z98" s="292"/>
      <c r="AA98" s="292"/>
      <c r="AB98" s="897"/>
      <c r="AC98" s="897"/>
      <c r="AD98" s="688"/>
      <c r="AE98" s="688"/>
      <c r="AF98" s="288">
        <f t="shared" si="61"/>
        <v>-274.44444444444389</v>
      </c>
      <c r="AG98" s="682">
        <f t="shared" si="62"/>
        <v>0.80941358024691401</v>
      </c>
      <c r="AH98" s="896"/>
    </row>
    <row r="99" spans="1:34" ht="19.2" customHeight="1">
      <c r="A99" s="923"/>
      <c r="B99" s="675" t="s">
        <v>239</v>
      </c>
      <c r="C99" s="136"/>
      <c r="D99" s="137" t="s">
        <v>174</v>
      </c>
      <c r="E99" s="138"/>
      <c r="F99" s="283">
        <v>68.88</v>
      </c>
      <c r="G99" s="107">
        <v>768</v>
      </c>
      <c r="H99" s="285">
        <f t="shared" si="65"/>
        <v>52899.839999999997</v>
      </c>
      <c r="I99" s="688"/>
      <c r="J99" s="94">
        <v>17</v>
      </c>
      <c r="K99" s="91">
        <v>1440</v>
      </c>
      <c r="L99" s="95">
        <v>84.705882352941174</v>
      </c>
      <c r="M99" s="673">
        <v>17</v>
      </c>
      <c r="N99" s="91">
        <f t="shared" si="66"/>
        <v>1279.9999999999991</v>
      </c>
      <c r="O99" s="95">
        <f t="shared" si="67"/>
        <v>75.294117647058769</v>
      </c>
      <c r="P99" s="97">
        <f t="shared" si="68"/>
        <v>0</v>
      </c>
      <c r="Q99" s="98">
        <f t="shared" si="64"/>
        <v>-9.4117647058824048</v>
      </c>
      <c r="R99" s="679">
        <f t="shared" si="69"/>
        <v>0.88888888888888828</v>
      </c>
      <c r="S99" s="912"/>
      <c r="T99" s="101">
        <v>0.57916666666666661</v>
      </c>
      <c r="U99" s="101">
        <v>0.60416666666666663</v>
      </c>
      <c r="V99" s="688">
        <v>7</v>
      </c>
      <c r="W99" s="146">
        <f t="shared" si="70"/>
        <v>36.000000000000028</v>
      </c>
      <c r="X99" s="254"/>
      <c r="Y99" s="254"/>
      <c r="Z99" s="189"/>
      <c r="AA99" s="189"/>
      <c r="AB99" s="897"/>
      <c r="AC99" s="897"/>
      <c r="AD99" s="688"/>
      <c r="AE99" s="688"/>
      <c r="AF99" s="288">
        <f t="shared" si="61"/>
        <v>-160.00000000000091</v>
      </c>
      <c r="AG99" s="289">
        <f t="shared" si="62"/>
        <v>0.88888888888888828</v>
      </c>
      <c r="AH99" s="896"/>
    </row>
    <row r="100" spans="1:34" s="293" customFormat="1" ht="19.2" customHeight="1">
      <c r="A100" s="923"/>
      <c r="B100" s="675" t="s">
        <v>238</v>
      </c>
      <c r="C100" s="108"/>
      <c r="D100" s="88" t="s">
        <v>178</v>
      </c>
      <c r="E100" s="138"/>
      <c r="F100" s="283">
        <v>28.26</v>
      </c>
      <c r="G100" s="107">
        <v>934</v>
      </c>
      <c r="H100" s="285">
        <f t="shared" si="65"/>
        <v>26394.84</v>
      </c>
      <c r="I100" s="688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1120.8000000000004</v>
      </c>
      <c r="O100" s="95">
        <f t="shared" si="67"/>
        <v>58.989473684210544</v>
      </c>
      <c r="P100" s="97">
        <f t="shared" si="68"/>
        <v>0</v>
      </c>
      <c r="Q100" s="98">
        <f t="shared" si="64"/>
        <v>-4.1684210526315582</v>
      </c>
      <c r="R100" s="679">
        <f t="shared" si="69"/>
        <v>0.93400000000000027</v>
      </c>
      <c r="S100" s="912"/>
      <c r="T100" s="286">
        <v>0.60833333333333328</v>
      </c>
      <c r="U100" s="286">
        <v>0.64305555555555549</v>
      </c>
      <c r="V100" s="287">
        <v>6</v>
      </c>
      <c r="W100" s="146">
        <f t="shared" si="70"/>
        <v>49.999999999999986</v>
      </c>
      <c r="X100" s="294"/>
      <c r="Y100" s="294"/>
      <c r="Z100" s="292"/>
      <c r="AA100" s="292"/>
      <c r="AB100" s="897"/>
      <c r="AC100" s="897"/>
      <c r="AD100" s="688">
        <v>1</v>
      </c>
      <c r="AE100" s="688"/>
      <c r="AF100" s="288">
        <f t="shared" si="61"/>
        <v>-79.199999999999591</v>
      </c>
      <c r="AG100" s="682">
        <f t="shared" si="62"/>
        <v>0.93400000000000039</v>
      </c>
      <c r="AH100" s="896"/>
    </row>
    <row r="101" spans="1:34" s="293" customFormat="1" ht="19.2" customHeight="1">
      <c r="A101" s="923"/>
      <c r="B101" s="675" t="s">
        <v>242</v>
      </c>
      <c r="C101" s="108"/>
      <c r="D101" s="137" t="s">
        <v>173</v>
      </c>
      <c r="E101" s="138"/>
      <c r="F101" s="283">
        <v>69.260000000000005</v>
      </c>
      <c r="G101" s="107">
        <v>624.9</v>
      </c>
      <c r="H101" s="285">
        <f t="shared" si="65"/>
        <v>43280.574000000001</v>
      </c>
      <c r="I101" s="688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6"/>
        <v>1209.4838709677399</v>
      </c>
      <c r="O101" s="95">
        <f t="shared" si="67"/>
        <v>60.474193548386992</v>
      </c>
      <c r="P101" s="97">
        <f t="shared" si="68"/>
        <v>0</v>
      </c>
      <c r="Q101" s="98">
        <f t="shared" si="64"/>
        <v>-8.7758064516130077</v>
      </c>
      <c r="R101" s="679">
        <f t="shared" si="69"/>
        <v>0.87327355304529952</v>
      </c>
      <c r="S101" s="912"/>
      <c r="T101" s="286">
        <v>0.65833333333333321</v>
      </c>
      <c r="U101" s="101">
        <v>0.67986111111111103</v>
      </c>
      <c r="V101" s="287">
        <v>22</v>
      </c>
      <c r="W101" s="146">
        <f t="shared" si="70"/>
        <v>31.00000000000005</v>
      </c>
      <c r="X101" s="295">
        <v>0.64722222222222225</v>
      </c>
      <c r="Y101" s="295">
        <v>0.65694444444444444</v>
      </c>
      <c r="Z101" s="292"/>
      <c r="AA101" s="292"/>
      <c r="AB101" s="897"/>
      <c r="AC101" s="897"/>
      <c r="AD101" s="688"/>
      <c r="AE101" s="688"/>
      <c r="AF101" s="288">
        <f t="shared" si="61"/>
        <v>-175.5161290322601</v>
      </c>
      <c r="AG101" s="289">
        <f t="shared" si="62"/>
        <v>0.87327355304529952</v>
      </c>
      <c r="AH101" s="896"/>
    </row>
    <row r="102" spans="1:34" s="293" customFormat="1" ht="19.2" customHeight="1">
      <c r="A102" s="923"/>
      <c r="B102" s="675" t="s">
        <v>239</v>
      </c>
      <c r="C102" s="249"/>
      <c r="D102" s="137" t="s">
        <v>139</v>
      </c>
      <c r="E102" s="251"/>
      <c r="F102" s="283">
        <v>49.52</v>
      </c>
      <c r="G102" s="107">
        <v>443.4</v>
      </c>
      <c r="H102" s="285">
        <f t="shared" si="65"/>
        <v>21957.168000000001</v>
      </c>
      <c r="I102" s="675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6"/>
        <v>1400.2105263157944</v>
      </c>
      <c r="O102" s="95">
        <f t="shared" si="67"/>
        <v>77.789473684210805</v>
      </c>
      <c r="P102" s="97">
        <f t="shared" si="68"/>
        <v>0</v>
      </c>
      <c r="Q102" s="98">
        <f t="shared" si="64"/>
        <v>-9.1549707602336383</v>
      </c>
      <c r="R102" s="679">
        <f t="shared" si="69"/>
        <v>0.89470321170338307</v>
      </c>
      <c r="S102" s="912"/>
      <c r="T102" s="286">
        <v>0.68402777777777768</v>
      </c>
      <c r="U102" s="286">
        <v>0.69722222222222208</v>
      </c>
      <c r="V102" s="287">
        <v>6</v>
      </c>
      <c r="W102" s="146">
        <f t="shared" si="70"/>
        <v>18.999999999999932</v>
      </c>
      <c r="X102" s="295"/>
      <c r="Y102" s="295"/>
      <c r="Z102" s="292"/>
      <c r="AA102" s="292"/>
      <c r="AB102" s="897"/>
      <c r="AC102" s="897"/>
      <c r="AD102" s="688"/>
      <c r="AE102" s="688"/>
      <c r="AF102" s="288">
        <f t="shared" si="61"/>
        <v>-164.78947368420563</v>
      </c>
      <c r="AG102" s="682">
        <f t="shared" si="62"/>
        <v>0.89470321170338296</v>
      </c>
      <c r="AH102" s="896"/>
    </row>
    <row r="103" spans="1:34" s="293" customFormat="1" ht="19.2" customHeight="1">
      <c r="A103" s="923"/>
      <c r="B103" s="675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679"/>
      <c r="S103" s="912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897"/>
      <c r="AC103" s="897"/>
      <c r="AD103" s="688"/>
      <c r="AE103" s="688"/>
      <c r="AF103" s="105">
        <f t="shared" si="61"/>
        <v>0</v>
      </c>
      <c r="AG103" s="682" t="e">
        <f t="shared" si="62"/>
        <v>#DIV/0!</v>
      </c>
      <c r="AH103" s="896"/>
    </row>
    <row r="104" spans="1:34" s="293" customFormat="1" ht="19.2" customHeight="1">
      <c r="A104" s="923"/>
      <c r="B104" s="675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79"/>
      <c r="S104" s="913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897"/>
      <c r="AC104" s="897"/>
      <c r="AD104" s="688"/>
      <c r="AE104" s="688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675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79"/>
      <c r="S105" s="913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897"/>
      <c r="AC105" s="897"/>
      <c r="AD105" s="688"/>
      <c r="AE105" s="688"/>
      <c r="AF105" s="105">
        <f t="shared" si="61"/>
        <v>0</v>
      </c>
      <c r="AG105" s="682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79"/>
      <c r="S106" s="922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897"/>
      <c r="AC106" s="897"/>
      <c r="AD106" s="688"/>
      <c r="AE106" s="688"/>
      <c r="AF106" s="105">
        <f t="shared" si="61"/>
        <v>0</v>
      </c>
      <c r="AG106" s="682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82"/>
      <c r="S107" s="922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897"/>
      <c r="AC107" s="897"/>
      <c r="AD107" s="688"/>
      <c r="AE107" s="688"/>
      <c r="AF107" s="292"/>
      <c r="AG107" s="682"/>
      <c r="AH107" s="896"/>
    </row>
    <row r="108" spans="1:34" ht="19.2" customHeight="1">
      <c r="A108" s="923"/>
      <c r="B108" s="170">
        <v>0</v>
      </c>
      <c r="C108" s="160" t="s">
        <v>1124</v>
      </c>
      <c r="D108" s="893" t="s">
        <v>513</v>
      </c>
      <c r="E108" s="893"/>
      <c r="F108" s="301"/>
      <c r="G108" s="126"/>
      <c r="H108" s="162"/>
      <c r="I108" s="163"/>
      <c r="J108" s="126">
        <v>19.142857142857142</v>
      </c>
      <c r="K108" s="126">
        <v>1400</v>
      </c>
      <c r="L108" s="164">
        <v>73.508317362032514</v>
      </c>
      <c r="M108" s="126">
        <f t="shared" ref="M108:O108" si="71">AVERAGE(M96:M107)</f>
        <v>19.142857142857142</v>
      </c>
      <c r="N108" s="126">
        <f t="shared" si="71"/>
        <v>1218.431515730869</v>
      </c>
      <c r="O108" s="164">
        <f t="shared" si="71"/>
        <v>64.067652743642114</v>
      </c>
      <c r="P108" s="105">
        <f t="shared" ref="P108:P116" si="72">M108-J108</f>
        <v>0</v>
      </c>
      <c r="Q108" s="143">
        <f t="shared" ref="Q108:Q116" si="73">O108-L108</f>
        <v>-9.4406646183904002</v>
      </c>
      <c r="R108" s="165">
        <f t="shared" ref="R108:R116" si="74">O108/L108</f>
        <v>0.87157011672713702</v>
      </c>
      <c r="S108" s="913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1"/>
        <v>-181.56848426913098</v>
      </c>
      <c r="AG108" s="682">
        <f t="shared" si="62"/>
        <v>0.87030822552204934</v>
      </c>
      <c r="AH108" s="896"/>
    </row>
    <row r="109" spans="1:34" ht="19.2" customHeight="1">
      <c r="A109" s="914" t="s">
        <v>181</v>
      </c>
      <c r="B109" s="675" t="s">
        <v>240</v>
      </c>
      <c r="C109" s="685"/>
      <c r="D109" s="302" t="s">
        <v>182</v>
      </c>
      <c r="E109" s="89"/>
      <c r="F109" s="90">
        <v>29.965493443754308</v>
      </c>
      <c r="G109" s="91">
        <v>1445</v>
      </c>
      <c r="H109" s="92">
        <f t="shared" ref="H109:H119" si="75">F109*G109</f>
        <v>43300.138026224973</v>
      </c>
      <c r="I109" s="675"/>
      <c r="J109" s="94">
        <v>18</v>
      </c>
      <c r="K109" s="91">
        <v>1200</v>
      </c>
      <c r="L109" s="95">
        <v>66.666666666666671</v>
      </c>
      <c r="M109" s="673">
        <v>18</v>
      </c>
      <c r="N109" s="91">
        <f t="shared" ref="N109:N116" si="76">G109/W109*60</f>
        <v>1083.7499999999995</v>
      </c>
      <c r="O109" s="95">
        <f t="shared" ref="O109:O116" si="77">N109/M109</f>
        <v>60.208333333333307</v>
      </c>
      <c r="P109" s="97">
        <f t="shared" si="72"/>
        <v>0</v>
      </c>
      <c r="Q109" s="98">
        <f t="shared" si="73"/>
        <v>-6.4583333333333641</v>
      </c>
      <c r="R109" s="679">
        <f t="shared" si="74"/>
        <v>0.90312499999999951</v>
      </c>
      <c r="S109" s="917">
        <f>R121</f>
        <v>0.91713061753897673</v>
      </c>
      <c r="T109" s="303">
        <v>0.5</v>
      </c>
      <c r="U109" s="303">
        <v>0.55555555555555558</v>
      </c>
      <c r="V109" s="304">
        <v>5</v>
      </c>
      <c r="W109" s="672">
        <f t="shared" si="70"/>
        <v>80.000000000000028</v>
      </c>
      <c r="X109" s="104"/>
      <c r="Y109" s="104"/>
      <c r="Z109" s="105"/>
      <c r="AA109" s="105"/>
      <c r="AB109" s="897"/>
      <c r="AC109" s="897"/>
      <c r="AD109" s="688">
        <v>1</v>
      </c>
      <c r="AE109" s="688"/>
      <c r="AF109" s="97">
        <f t="shared" si="61"/>
        <v>-116.25000000000045</v>
      </c>
      <c r="AG109" s="190">
        <f t="shared" si="62"/>
        <v>0.90312499999999962</v>
      </c>
      <c r="AH109" s="896">
        <f>AG121</f>
        <v>0.92098454883682634</v>
      </c>
    </row>
    <row r="110" spans="1:34" ht="19.2" customHeight="1">
      <c r="A110" s="915"/>
      <c r="B110" s="675" t="s">
        <v>240</v>
      </c>
      <c r="C110" s="249"/>
      <c r="D110" s="88" t="s">
        <v>143</v>
      </c>
      <c r="E110" s="251"/>
      <c r="F110" s="90">
        <v>34.229999999999997</v>
      </c>
      <c r="G110" s="248">
        <v>3074</v>
      </c>
      <c r="H110" s="92">
        <f t="shared" si="75"/>
        <v>105223.01999999999</v>
      </c>
      <c r="I110" s="675"/>
      <c r="J110" s="94">
        <v>13</v>
      </c>
      <c r="K110" s="91">
        <v>2250</v>
      </c>
      <c r="L110" s="95">
        <v>173.07692307692307</v>
      </c>
      <c r="M110" s="673">
        <v>13</v>
      </c>
      <c r="N110" s="91">
        <f t="shared" si="76"/>
        <v>2169.8823529411761</v>
      </c>
      <c r="O110" s="95">
        <f t="shared" si="77"/>
        <v>166.91402714932124</v>
      </c>
      <c r="P110" s="97">
        <f t="shared" si="72"/>
        <v>0</v>
      </c>
      <c r="Q110" s="98">
        <f t="shared" si="73"/>
        <v>-6.1628959276018236</v>
      </c>
      <c r="R110" s="679">
        <f t="shared" si="74"/>
        <v>0.96439215686274504</v>
      </c>
      <c r="S110" s="903"/>
      <c r="T110" s="303">
        <v>0.5708333333333333</v>
      </c>
      <c r="U110" s="303">
        <v>0.62986111111111109</v>
      </c>
      <c r="V110" s="304">
        <v>22</v>
      </c>
      <c r="W110" s="672">
        <f t="shared" si="70"/>
        <v>85.000000000000014</v>
      </c>
      <c r="X110" s="265">
        <v>0.55972222222222223</v>
      </c>
      <c r="Y110" s="265">
        <v>0.56944444444444442</v>
      </c>
      <c r="Z110" s="105"/>
      <c r="AA110" s="105"/>
      <c r="AB110" s="897"/>
      <c r="AC110" s="897"/>
      <c r="AD110" s="688"/>
      <c r="AE110" s="688"/>
      <c r="AF110" s="97">
        <f t="shared" si="61"/>
        <v>-80.117647058823877</v>
      </c>
      <c r="AG110" s="190">
        <f t="shared" si="62"/>
        <v>0.96439215686274493</v>
      </c>
      <c r="AH110" s="896"/>
    </row>
    <row r="111" spans="1:34" ht="19.2" customHeight="1">
      <c r="A111" s="915"/>
      <c r="B111" s="675" t="s">
        <v>240</v>
      </c>
      <c r="C111" s="249"/>
      <c r="D111" s="250" t="s">
        <v>144</v>
      </c>
      <c r="E111" s="251"/>
      <c r="F111" s="90">
        <v>35.83</v>
      </c>
      <c r="G111" s="107">
        <v>4501</v>
      </c>
      <c r="H111" s="92">
        <f t="shared" si="75"/>
        <v>161270.82999999999</v>
      </c>
      <c r="I111" s="688"/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6"/>
        <v>2126.4566929133853</v>
      </c>
      <c r="O111" s="95">
        <f t="shared" si="77"/>
        <v>193.31424481030774</v>
      </c>
      <c r="P111" s="97">
        <f t="shared" si="72"/>
        <v>0</v>
      </c>
      <c r="Q111" s="98">
        <f t="shared" si="73"/>
        <v>-11.231209735146791</v>
      </c>
      <c r="R111" s="679">
        <f t="shared" si="74"/>
        <v>0.94509186351706009</v>
      </c>
      <c r="S111" s="903"/>
      <c r="T111" s="303">
        <v>0.63472222222222219</v>
      </c>
      <c r="U111" s="303">
        <v>0.72291666666666665</v>
      </c>
      <c r="V111" s="304">
        <v>7</v>
      </c>
      <c r="W111" s="672">
        <f t="shared" si="70"/>
        <v>127.00000000000003</v>
      </c>
      <c r="X111" s="104"/>
      <c r="Y111" s="104"/>
      <c r="Z111" s="105"/>
      <c r="AA111" s="105"/>
      <c r="AB111" s="897"/>
      <c r="AC111" s="897"/>
      <c r="AD111" s="688"/>
      <c r="AE111" s="688"/>
      <c r="AF111" s="97">
        <f t="shared" si="61"/>
        <v>-123.54330708661473</v>
      </c>
      <c r="AG111" s="190">
        <f t="shared" si="62"/>
        <v>0.94509186351706009</v>
      </c>
      <c r="AH111" s="896"/>
    </row>
    <row r="112" spans="1:34" ht="19.2" customHeight="1">
      <c r="A112" s="915"/>
      <c r="B112" s="675" t="s">
        <v>241</v>
      </c>
      <c r="C112" s="249"/>
      <c r="D112" s="250" t="s">
        <v>184</v>
      </c>
      <c r="E112" s="138"/>
      <c r="F112" s="90">
        <v>55.56</v>
      </c>
      <c r="G112" s="107">
        <v>955</v>
      </c>
      <c r="H112" s="92">
        <f t="shared" si="75"/>
        <v>53059.8</v>
      </c>
      <c r="I112" s="688"/>
      <c r="J112" s="94">
        <v>16</v>
      </c>
      <c r="K112" s="91">
        <v>1440</v>
      </c>
      <c r="L112" s="95">
        <v>90</v>
      </c>
      <c r="M112" s="673">
        <v>16</v>
      </c>
      <c r="N112" s="91">
        <f t="shared" si="76"/>
        <v>1302.2727272727273</v>
      </c>
      <c r="O112" s="95">
        <f t="shared" si="77"/>
        <v>81.392045454545453</v>
      </c>
      <c r="P112" s="97">
        <f t="shared" si="72"/>
        <v>0</v>
      </c>
      <c r="Q112" s="98">
        <f t="shared" si="73"/>
        <v>-8.6079545454545467</v>
      </c>
      <c r="R112" s="679">
        <f t="shared" si="74"/>
        <v>0.90435606060606055</v>
      </c>
      <c r="S112" s="903"/>
      <c r="T112" s="303">
        <v>0.7631944444444444</v>
      </c>
      <c r="U112" s="303">
        <v>0.79374999999999996</v>
      </c>
      <c r="V112" s="304">
        <v>5</v>
      </c>
      <c r="W112" s="672">
        <f t="shared" si="70"/>
        <v>44</v>
      </c>
      <c r="X112" s="291"/>
      <c r="Y112" s="291"/>
      <c r="Z112" s="105"/>
      <c r="AA112" s="105"/>
      <c r="AB112" s="897"/>
      <c r="AC112" s="897"/>
      <c r="AD112" s="688"/>
      <c r="AE112" s="688"/>
      <c r="AF112" s="97">
        <f t="shared" si="61"/>
        <v>-137.72727272727275</v>
      </c>
      <c r="AG112" s="190">
        <f t="shared" si="62"/>
        <v>0.90435606060606055</v>
      </c>
      <c r="AH112" s="896"/>
    </row>
    <row r="113" spans="1:34" s="293" customFormat="1" ht="19.2" customHeight="1">
      <c r="A113" s="915"/>
      <c r="B113" s="675" t="s">
        <v>241</v>
      </c>
      <c r="C113" s="249"/>
      <c r="D113" s="250" t="s">
        <v>185</v>
      </c>
      <c r="E113" s="138"/>
      <c r="F113" s="90">
        <v>58.17</v>
      </c>
      <c r="G113" s="107">
        <v>943</v>
      </c>
      <c r="H113" s="92">
        <f t="shared" si="75"/>
        <v>54854.310000000005</v>
      </c>
      <c r="I113" s="688"/>
      <c r="J113" s="94">
        <v>14</v>
      </c>
      <c r="K113" s="91">
        <v>1440</v>
      </c>
      <c r="L113" s="95">
        <v>102.85714285714286</v>
      </c>
      <c r="M113" s="678">
        <v>14</v>
      </c>
      <c r="N113" s="91">
        <f t="shared" si="76"/>
        <v>1285.909090909091</v>
      </c>
      <c r="O113" s="95">
        <f t="shared" si="77"/>
        <v>91.850649350649363</v>
      </c>
      <c r="P113" s="97">
        <f t="shared" si="72"/>
        <v>0</v>
      </c>
      <c r="Q113" s="98">
        <f t="shared" si="73"/>
        <v>-11.006493506493499</v>
      </c>
      <c r="R113" s="679">
        <f t="shared" si="74"/>
        <v>0.89299242424242431</v>
      </c>
      <c r="S113" s="903"/>
      <c r="T113" s="303">
        <v>0.79791666666666661</v>
      </c>
      <c r="U113" s="303">
        <v>0.82847222222222217</v>
      </c>
      <c r="V113" s="304">
        <v>6</v>
      </c>
      <c r="W113" s="672">
        <f t="shared" si="70"/>
        <v>44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-154.09090909090901</v>
      </c>
      <c r="AG113" s="190">
        <f t="shared" si="62"/>
        <v>0.89299242424242431</v>
      </c>
      <c r="AH113" s="896"/>
    </row>
    <row r="114" spans="1:34" s="293" customFormat="1" ht="19.2" customHeight="1">
      <c r="A114" s="915"/>
      <c r="B114" s="675" t="s">
        <v>241</v>
      </c>
      <c r="C114" s="249"/>
      <c r="D114" s="137" t="s">
        <v>186</v>
      </c>
      <c r="E114" s="89"/>
      <c r="F114" s="90">
        <v>54.09</v>
      </c>
      <c r="G114" s="91">
        <v>938</v>
      </c>
      <c r="H114" s="92">
        <f t="shared" si="75"/>
        <v>50736.420000000006</v>
      </c>
      <c r="I114" s="688"/>
      <c r="J114" s="94">
        <v>14</v>
      </c>
      <c r="K114" s="91">
        <v>1440</v>
      </c>
      <c r="L114" s="95">
        <v>102.85714285714286</v>
      </c>
      <c r="M114" s="678">
        <v>14</v>
      </c>
      <c r="N114" s="91">
        <f t="shared" si="76"/>
        <v>1339.9999999999995</v>
      </c>
      <c r="O114" s="95">
        <f t="shared" si="77"/>
        <v>95.71428571428568</v>
      </c>
      <c r="P114" s="97">
        <f t="shared" si="72"/>
        <v>0</v>
      </c>
      <c r="Q114" s="98">
        <f t="shared" si="73"/>
        <v>-7.1428571428571814</v>
      </c>
      <c r="R114" s="679">
        <f t="shared" si="74"/>
        <v>0.93055555555555514</v>
      </c>
      <c r="S114" s="903"/>
      <c r="T114" s="303">
        <v>0.83263888888888882</v>
      </c>
      <c r="U114" s="303">
        <v>0.86180555555555549</v>
      </c>
      <c r="V114" s="304">
        <v>6</v>
      </c>
      <c r="W114" s="672">
        <f t="shared" si="70"/>
        <v>42.000000000000014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-100.00000000000045</v>
      </c>
      <c r="AG114" s="190">
        <f t="shared" si="62"/>
        <v>0.93055555555555525</v>
      </c>
      <c r="AH114" s="896"/>
    </row>
    <row r="115" spans="1:34" s="293" customFormat="1" ht="19.2" customHeight="1">
      <c r="A115" s="915"/>
      <c r="B115" s="675" t="s">
        <v>241</v>
      </c>
      <c r="C115" s="249"/>
      <c r="D115" s="137" t="s">
        <v>214</v>
      </c>
      <c r="E115" s="138"/>
      <c r="F115" s="90">
        <v>51.06</v>
      </c>
      <c r="G115" s="306">
        <v>1205</v>
      </c>
      <c r="H115" s="92">
        <f t="shared" si="75"/>
        <v>61527.3</v>
      </c>
      <c r="I115" s="688"/>
      <c r="J115" s="94">
        <v>16</v>
      </c>
      <c r="K115" s="91">
        <v>1500</v>
      </c>
      <c r="L115" s="95">
        <v>93.75</v>
      </c>
      <c r="M115" s="678">
        <v>16</v>
      </c>
      <c r="N115" s="91">
        <f t="shared" si="76"/>
        <v>1338.8888888888896</v>
      </c>
      <c r="O115" s="95">
        <f t="shared" si="77"/>
        <v>83.6805555555556</v>
      </c>
      <c r="P115" s="97">
        <f t="shared" si="72"/>
        <v>0</v>
      </c>
      <c r="Q115" s="98">
        <f t="shared" si="73"/>
        <v>-10.0694444444444</v>
      </c>
      <c r="R115" s="679">
        <f t="shared" si="74"/>
        <v>0.89259259259259305</v>
      </c>
      <c r="S115" s="903"/>
      <c r="T115" s="303">
        <v>0.87638888888888877</v>
      </c>
      <c r="U115" s="303">
        <v>0.91388888888888875</v>
      </c>
      <c r="V115" s="304">
        <v>21</v>
      </c>
      <c r="W115" s="672">
        <f t="shared" si="70"/>
        <v>53.999999999999972</v>
      </c>
      <c r="X115" s="291">
        <v>0.8666666666666667</v>
      </c>
      <c r="Y115" s="291">
        <v>0.875</v>
      </c>
      <c r="Z115" s="292"/>
      <c r="AA115" s="292"/>
      <c r="AB115" s="897"/>
      <c r="AC115" s="897"/>
      <c r="AD115" s="296"/>
      <c r="AE115" s="296"/>
      <c r="AF115" s="97">
        <f t="shared" si="61"/>
        <v>-161.1111111111104</v>
      </c>
      <c r="AG115" s="190">
        <f t="shared" si="62"/>
        <v>0.89259259259259305</v>
      </c>
      <c r="AH115" s="896"/>
    </row>
    <row r="116" spans="1:34" s="293" customFormat="1" ht="19.2" customHeight="1">
      <c r="A116" s="915"/>
      <c r="B116" s="675" t="s">
        <v>241</v>
      </c>
      <c r="C116" s="108"/>
      <c r="D116" s="137" t="s">
        <v>207</v>
      </c>
      <c r="E116" s="138"/>
      <c r="F116" s="90">
        <v>50.49</v>
      </c>
      <c r="G116" s="306">
        <v>1074</v>
      </c>
      <c r="H116" s="92">
        <f t="shared" si="75"/>
        <v>54226.26</v>
      </c>
      <c r="I116" s="688"/>
      <c r="J116" s="94">
        <v>14</v>
      </c>
      <c r="K116" s="91">
        <v>1440</v>
      </c>
      <c r="L116" s="95">
        <v>102.85714285714286</v>
      </c>
      <c r="M116" s="678">
        <v>15</v>
      </c>
      <c r="N116" s="91">
        <f t="shared" si="76"/>
        <v>1288.8000000000004</v>
      </c>
      <c r="O116" s="95">
        <f t="shared" si="77"/>
        <v>85.92000000000003</v>
      </c>
      <c r="P116" s="97">
        <f t="shared" si="72"/>
        <v>1</v>
      </c>
      <c r="Q116" s="98">
        <f t="shared" si="73"/>
        <v>-16.937142857142831</v>
      </c>
      <c r="R116" s="679">
        <f t="shared" si="74"/>
        <v>0.83533333333333359</v>
      </c>
      <c r="S116" s="903"/>
      <c r="T116" s="303">
        <v>0.91874999999999984</v>
      </c>
      <c r="U116" s="303">
        <v>0.95347222222222205</v>
      </c>
      <c r="V116" s="304">
        <v>7</v>
      </c>
      <c r="W116" s="672">
        <f t="shared" si="70"/>
        <v>49.999999999999986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-151.19999999999959</v>
      </c>
      <c r="AG116" s="190">
        <f t="shared" si="62"/>
        <v>0.89500000000000024</v>
      </c>
      <c r="AH116" s="896"/>
    </row>
    <row r="117" spans="1:34" s="293" customFormat="1" ht="19.2" customHeight="1">
      <c r="A117" s="915"/>
      <c r="B117" s="675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688"/>
      <c r="J117" s="94"/>
      <c r="K117" s="91"/>
      <c r="L117" s="95"/>
      <c r="M117" s="678"/>
      <c r="N117" s="91"/>
      <c r="O117" s="95"/>
      <c r="P117" s="97"/>
      <c r="Q117" s="98"/>
      <c r="R117" s="679"/>
      <c r="S117" s="903"/>
      <c r="T117" s="303"/>
      <c r="U117" s="303"/>
      <c r="V117" s="304"/>
      <c r="W117" s="672">
        <f t="shared" si="70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675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688"/>
      <c r="J118" s="94"/>
      <c r="K118" s="91"/>
      <c r="L118" s="95"/>
      <c r="M118" s="678"/>
      <c r="N118" s="91"/>
      <c r="O118" s="95"/>
      <c r="P118" s="97"/>
      <c r="Q118" s="98"/>
      <c r="R118" s="679"/>
      <c r="S118" s="903"/>
      <c r="T118" s="303"/>
      <c r="U118" s="303"/>
      <c r="V118" s="304"/>
      <c r="W118" s="672">
        <f t="shared" si="70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675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688"/>
      <c r="J119" s="94"/>
      <c r="K119" s="91"/>
      <c r="L119" s="95"/>
      <c r="M119" s="678"/>
      <c r="N119" s="91"/>
      <c r="O119" s="95"/>
      <c r="P119" s="97"/>
      <c r="Q119" s="98"/>
      <c r="R119" s="679"/>
      <c r="S119" s="903"/>
      <c r="T119" s="303"/>
      <c r="U119" s="303"/>
      <c r="V119" s="304"/>
      <c r="W119" s="672">
        <f t="shared" si="70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67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88"/>
      <c r="J120" s="252"/>
      <c r="K120" s="308"/>
      <c r="L120" s="95"/>
      <c r="M120" s="678"/>
      <c r="N120" s="253"/>
      <c r="O120" s="300"/>
      <c r="P120" s="231"/>
      <c r="Q120" s="98"/>
      <c r="R120" s="679"/>
      <c r="S120" s="903"/>
      <c r="T120" s="303"/>
      <c r="U120" s="303"/>
      <c r="V120" s="304"/>
      <c r="W120" s="672">
        <f t="shared" si="70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188</v>
      </c>
      <c r="D121" s="309" t="s">
        <v>513</v>
      </c>
      <c r="E121" s="310"/>
      <c r="F121" s="241"/>
      <c r="G121" s="311"/>
      <c r="H121" s="312"/>
      <c r="I121" s="313"/>
      <c r="J121" s="276">
        <v>14.5</v>
      </c>
      <c r="K121" s="276">
        <v>1620</v>
      </c>
      <c r="L121" s="277">
        <v>117.07630910755911</v>
      </c>
      <c r="M121" s="276">
        <f t="shared" ref="M121:O121" si="78">AVERAGE(M109:M120)</f>
        <v>14.625</v>
      </c>
      <c r="N121" s="276">
        <f t="shared" si="78"/>
        <v>1491.9949691156587</v>
      </c>
      <c r="O121" s="277">
        <f t="shared" si="78"/>
        <v>107.37426767099981</v>
      </c>
      <c r="P121" s="97">
        <f t="shared" ref="P121:P129" si="79">M121-J121</f>
        <v>0.125</v>
      </c>
      <c r="Q121" s="98">
        <f t="shared" ref="Q121:Q129" si="80">O121-L121</f>
        <v>-9.7020414365592984</v>
      </c>
      <c r="R121" s="245">
        <f t="shared" ref="R121:R129" si="81">O121/L121</f>
        <v>0.91713061753897673</v>
      </c>
      <c r="S121" s="911"/>
      <c r="T121" s="232"/>
      <c r="U121" s="232"/>
      <c r="V121" s="91"/>
      <c r="W121" s="672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0</v>
      </c>
      <c r="AF121" s="97">
        <f>N121-K121</f>
        <v>-128.00503088434129</v>
      </c>
      <c r="AG121" s="190">
        <f>N121/K121</f>
        <v>0.92098454883682634</v>
      </c>
      <c r="AH121" s="896"/>
    </row>
    <row r="122" spans="1:34" ht="19.2" customHeight="1">
      <c r="A122" s="918" t="s">
        <v>1125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1242</v>
      </c>
      <c r="H122" s="92">
        <f t="shared" ref="H122:H132" si="82">F122*G122</f>
        <v>72868.14</v>
      </c>
      <c r="I122" s="675"/>
      <c r="J122" s="94">
        <v>19</v>
      </c>
      <c r="K122" s="91">
        <v>1440</v>
      </c>
      <c r="L122" s="95">
        <v>75.78947368421052</v>
      </c>
      <c r="M122" s="673">
        <v>19</v>
      </c>
      <c r="N122" s="248">
        <f t="shared" ref="N122:N129" si="83">G122/W122*60</f>
        <v>1307.3684210526326</v>
      </c>
      <c r="O122" s="314">
        <f t="shared" ref="O122:O129" si="84">N122/M122</f>
        <v>68.808864265928037</v>
      </c>
      <c r="P122" s="168">
        <f t="shared" si="79"/>
        <v>0</v>
      </c>
      <c r="Q122" s="256">
        <f t="shared" si="80"/>
        <v>-6.9806094182824836</v>
      </c>
      <c r="R122" s="169">
        <f t="shared" si="81"/>
        <v>0.90789473684210609</v>
      </c>
      <c r="S122" s="912">
        <f>R134</f>
        <v>0.89265915170956067</v>
      </c>
      <c r="T122" s="232">
        <v>0.5</v>
      </c>
      <c r="U122" s="232">
        <v>0.5395833333333333</v>
      </c>
      <c r="V122" s="304">
        <v>5</v>
      </c>
      <c r="W122" s="672">
        <f t="shared" si="70"/>
        <v>56.999999999999957</v>
      </c>
      <c r="X122" s="104"/>
      <c r="Y122" s="104"/>
      <c r="Z122" s="105"/>
      <c r="AA122" s="105"/>
      <c r="AB122" s="897"/>
      <c r="AC122" s="897"/>
      <c r="AD122" s="688"/>
      <c r="AE122" s="688"/>
      <c r="AF122" s="97">
        <f t="shared" si="61"/>
        <v>-132.63157894736742</v>
      </c>
      <c r="AG122" s="679">
        <f t="shared" si="62"/>
        <v>0.90789473684210598</v>
      </c>
      <c r="AH122" s="911">
        <f>AG134</f>
        <v>0.89408589989548615</v>
      </c>
    </row>
    <row r="123" spans="1:34" ht="19.2" customHeight="1">
      <c r="A123" s="918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1959</v>
      </c>
      <c r="H123" s="92">
        <f t="shared" si="82"/>
        <v>116599.68000000001</v>
      </c>
      <c r="I123" s="688"/>
      <c r="J123" s="94">
        <v>21</v>
      </c>
      <c r="K123" s="91">
        <v>1385</v>
      </c>
      <c r="L123" s="95">
        <v>65.952380952380949</v>
      </c>
      <c r="M123" s="678">
        <v>21</v>
      </c>
      <c r="N123" s="107">
        <f t="shared" si="83"/>
        <v>1291.6483516483518</v>
      </c>
      <c r="O123" s="142">
        <f t="shared" si="84"/>
        <v>61.507064364207224</v>
      </c>
      <c r="P123" s="105">
        <f t="shared" si="79"/>
        <v>0</v>
      </c>
      <c r="Q123" s="143">
        <f t="shared" si="80"/>
        <v>-4.4453165881737249</v>
      </c>
      <c r="R123" s="682">
        <f t="shared" si="81"/>
        <v>0.932598087832745</v>
      </c>
      <c r="S123" s="912"/>
      <c r="T123" s="232">
        <v>0.5444444444444444</v>
      </c>
      <c r="U123" s="232">
        <v>0.60763888888888884</v>
      </c>
      <c r="V123" s="304">
        <v>7</v>
      </c>
      <c r="W123" s="672">
        <f t="shared" si="70"/>
        <v>91</v>
      </c>
      <c r="X123" s="104"/>
      <c r="Y123" s="104"/>
      <c r="Z123" s="105"/>
      <c r="AA123" s="105"/>
      <c r="AB123" s="897"/>
      <c r="AC123" s="897"/>
      <c r="AD123" s="688"/>
      <c r="AE123" s="688"/>
      <c r="AF123" s="97">
        <f t="shared" si="61"/>
        <v>-93.351648351648237</v>
      </c>
      <c r="AG123" s="679">
        <f t="shared" si="62"/>
        <v>0.932598087832745</v>
      </c>
      <c r="AH123" s="912"/>
    </row>
    <row r="124" spans="1:34" ht="19.2" customHeight="1">
      <c r="A124" s="918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1240</v>
      </c>
      <c r="H124" s="92">
        <f t="shared" si="82"/>
        <v>70419.600000000006</v>
      </c>
      <c r="I124" s="315"/>
      <c r="J124" s="94">
        <v>18</v>
      </c>
      <c r="K124" s="91">
        <v>1636</v>
      </c>
      <c r="L124" s="95">
        <v>90.888888888888886</v>
      </c>
      <c r="M124" s="673">
        <v>18</v>
      </c>
      <c r="N124" s="248">
        <f t="shared" si="83"/>
        <v>1377.7777777777785</v>
      </c>
      <c r="O124" s="314">
        <f t="shared" si="84"/>
        <v>76.543209876543244</v>
      </c>
      <c r="P124" s="168">
        <f t="shared" si="79"/>
        <v>0</v>
      </c>
      <c r="Q124" s="256">
        <f t="shared" si="80"/>
        <v>-14.345679012345641</v>
      </c>
      <c r="R124" s="169">
        <f t="shared" si="81"/>
        <v>0.84216245585438776</v>
      </c>
      <c r="S124" s="919"/>
      <c r="T124" s="232">
        <v>0.70833333333333337</v>
      </c>
      <c r="U124" s="232">
        <v>0.74583333333333335</v>
      </c>
      <c r="V124" s="304">
        <v>5</v>
      </c>
      <c r="W124" s="672">
        <f t="shared" si="70"/>
        <v>53.999999999999972</v>
      </c>
      <c r="X124" s="265"/>
      <c r="Y124" s="265"/>
      <c r="Z124" s="105"/>
      <c r="AA124" s="105"/>
      <c r="AB124" s="897"/>
      <c r="AC124" s="897"/>
      <c r="AD124" s="688"/>
      <c r="AE124" s="688"/>
      <c r="AF124" s="168">
        <f t="shared" si="61"/>
        <v>-258.22222222222149</v>
      </c>
      <c r="AG124" s="169">
        <f t="shared" si="62"/>
        <v>0.84216245585438787</v>
      </c>
      <c r="AH124" s="912"/>
    </row>
    <row r="125" spans="1:34" ht="19.2" customHeight="1">
      <c r="A125" s="918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982</v>
      </c>
      <c r="H125" s="92">
        <f t="shared" si="82"/>
        <v>55846.34</v>
      </c>
      <c r="I125" s="675"/>
      <c r="J125" s="94">
        <v>18</v>
      </c>
      <c r="K125" s="91">
        <v>1636</v>
      </c>
      <c r="L125" s="95">
        <v>90.888888888888886</v>
      </c>
      <c r="M125" s="673">
        <v>18</v>
      </c>
      <c r="N125" s="248">
        <f t="shared" si="83"/>
        <v>1402.8571428571424</v>
      </c>
      <c r="O125" s="314">
        <f t="shared" si="84"/>
        <v>77.936507936507908</v>
      </c>
      <c r="P125" s="168">
        <f t="shared" si="79"/>
        <v>0</v>
      </c>
      <c r="Q125" s="256">
        <f t="shared" si="80"/>
        <v>-12.952380952380977</v>
      </c>
      <c r="R125" s="169">
        <f t="shared" si="81"/>
        <v>0.85749214111072269</v>
      </c>
      <c r="S125" s="919"/>
      <c r="T125" s="232">
        <v>0.75</v>
      </c>
      <c r="U125" s="232">
        <v>0.77916666666666667</v>
      </c>
      <c r="V125" s="304">
        <v>6</v>
      </c>
      <c r="W125" s="672">
        <f t="shared" si="70"/>
        <v>42.000000000000014</v>
      </c>
      <c r="X125" s="116"/>
      <c r="Y125" s="116"/>
      <c r="Z125" s="105"/>
      <c r="AA125" s="105"/>
      <c r="AB125" s="897"/>
      <c r="AC125" s="897"/>
      <c r="AD125" s="688"/>
      <c r="AE125" s="688"/>
      <c r="AF125" s="97">
        <f t="shared" si="61"/>
        <v>-233.14285714285757</v>
      </c>
      <c r="AG125" s="679">
        <f t="shared" si="62"/>
        <v>0.85749214111072281</v>
      </c>
      <c r="AH125" s="913"/>
    </row>
    <row r="126" spans="1:34" ht="19.2" customHeight="1">
      <c r="A126" s="918"/>
      <c r="B126" s="199" t="s">
        <v>241</v>
      </c>
      <c r="C126" s="688"/>
      <c r="D126" s="317" t="s">
        <v>196</v>
      </c>
      <c r="E126" s="251"/>
      <c r="F126" s="90">
        <v>50.67</v>
      </c>
      <c r="G126" s="107">
        <v>1184</v>
      </c>
      <c r="H126" s="92">
        <f t="shared" si="82"/>
        <v>59993.279999999999</v>
      </c>
      <c r="I126" s="688"/>
      <c r="J126" s="94">
        <v>18</v>
      </c>
      <c r="K126" s="91">
        <v>1500</v>
      </c>
      <c r="L126" s="95">
        <v>83.333333333333329</v>
      </c>
      <c r="M126" s="678">
        <v>18</v>
      </c>
      <c r="N126" s="107">
        <f t="shared" si="83"/>
        <v>1392.9411764705887</v>
      </c>
      <c r="O126" s="142">
        <f t="shared" si="84"/>
        <v>77.385620915032703</v>
      </c>
      <c r="P126" s="105">
        <f t="shared" si="79"/>
        <v>0</v>
      </c>
      <c r="Q126" s="143">
        <f t="shared" si="80"/>
        <v>-5.9477124183006254</v>
      </c>
      <c r="R126" s="682">
        <f t="shared" si="81"/>
        <v>0.92862745098039245</v>
      </c>
      <c r="S126" s="919"/>
      <c r="T126" s="232">
        <v>0.78402777777777777</v>
      </c>
      <c r="U126" s="232">
        <v>0.81944444444444442</v>
      </c>
      <c r="V126" s="304">
        <v>7</v>
      </c>
      <c r="W126" s="672">
        <f t="shared" si="70"/>
        <v>50.999999999999979</v>
      </c>
      <c r="X126" s="116"/>
      <c r="Y126" s="116"/>
      <c r="Z126" s="105"/>
      <c r="AA126" s="105"/>
      <c r="AB126" s="897"/>
      <c r="AC126" s="897"/>
      <c r="AD126" s="688"/>
      <c r="AE126" s="688"/>
      <c r="AF126" s="168">
        <f t="shared" si="61"/>
        <v>-107.05882352941126</v>
      </c>
      <c r="AG126" s="169">
        <f t="shared" si="62"/>
        <v>0.92862745098039245</v>
      </c>
      <c r="AH126" s="913"/>
    </row>
    <row r="127" spans="1:34" ht="19.2" customHeight="1">
      <c r="A127" s="918"/>
      <c r="B127" s="199" t="s">
        <v>241</v>
      </c>
      <c r="C127" s="298"/>
      <c r="D127" s="318" t="s">
        <v>197</v>
      </c>
      <c r="E127" s="138"/>
      <c r="F127" s="90">
        <v>57.3</v>
      </c>
      <c r="G127" s="284">
        <v>821</v>
      </c>
      <c r="H127" s="92">
        <f t="shared" si="82"/>
        <v>47043.299999999996</v>
      </c>
      <c r="I127" s="296"/>
      <c r="J127" s="94">
        <v>19</v>
      </c>
      <c r="K127" s="91">
        <v>1440</v>
      </c>
      <c r="L127" s="95">
        <v>75.78947368421052</v>
      </c>
      <c r="M127" s="673">
        <v>19</v>
      </c>
      <c r="N127" s="107">
        <f t="shared" si="83"/>
        <v>1296.3157894736833</v>
      </c>
      <c r="O127" s="142">
        <f t="shared" si="84"/>
        <v>68.227146814404378</v>
      </c>
      <c r="P127" s="105">
        <f t="shared" si="79"/>
        <v>0</v>
      </c>
      <c r="Q127" s="143">
        <f t="shared" si="80"/>
        <v>-7.5623268698061423</v>
      </c>
      <c r="R127" s="682">
        <f t="shared" si="81"/>
        <v>0.90021929824561342</v>
      </c>
      <c r="S127" s="919"/>
      <c r="T127" s="232">
        <v>0.83472222222222214</v>
      </c>
      <c r="U127" s="232">
        <v>0.86111111111111105</v>
      </c>
      <c r="V127" s="675">
        <v>22</v>
      </c>
      <c r="W127" s="672">
        <f t="shared" si="70"/>
        <v>38.000000000000028</v>
      </c>
      <c r="X127" s="116">
        <v>0.82361111111111107</v>
      </c>
      <c r="Y127" s="116">
        <v>0.83333333333333337</v>
      </c>
      <c r="Z127" s="105"/>
      <c r="AA127" s="105"/>
      <c r="AB127" s="897"/>
      <c r="AC127" s="897"/>
      <c r="AD127" s="688"/>
      <c r="AE127" s="688"/>
      <c r="AF127" s="168">
        <f t="shared" si="61"/>
        <v>-143.68421052631675</v>
      </c>
      <c r="AG127" s="169">
        <f t="shared" si="62"/>
        <v>0.90021929824561342</v>
      </c>
      <c r="AH127" s="913"/>
    </row>
    <row r="128" spans="1:34" ht="19.2" customHeight="1">
      <c r="A128" s="918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840</v>
      </c>
      <c r="H128" s="92">
        <f t="shared" si="82"/>
        <v>48862.8</v>
      </c>
      <c r="I128" s="688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83"/>
        <v>1439.9999999999984</v>
      </c>
      <c r="O128" s="314">
        <f t="shared" si="84"/>
        <v>89.999999999999901</v>
      </c>
      <c r="P128" s="168">
        <f t="shared" si="79"/>
        <v>0</v>
      </c>
      <c r="Q128" s="256">
        <f t="shared" si="80"/>
        <v>-12.250000000000099</v>
      </c>
      <c r="R128" s="169">
        <f t="shared" si="81"/>
        <v>0.88019559902200395</v>
      </c>
      <c r="S128" s="919"/>
      <c r="T128" s="232">
        <v>0.86597222222222214</v>
      </c>
      <c r="U128" s="232">
        <v>0.89027777777777772</v>
      </c>
      <c r="V128" s="675">
        <v>7</v>
      </c>
      <c r="W128" s="672">
        <f t="shared" si="70"/>
        <v>35.000000000000036</v>
      </c>
      <c r="X128" s="116"/>
      <c r="Y128" s="116"/>
      <c r="Z128" s="105"/>
      <c r="AA128" s="105"/>
      <c r="AB128" s="897"/>
      <c r="AC128" s="897"/>
      <c r="AD128" s="688"/>
      <c r="AE128" s="688"/>
      <c r="AF128" s="97">
        <f t="shared" si="61"/>
        <v>-196.00000000000159</v>
      </c>
      <c r="AG128" s="679">
        <f t="shared" si="62"/>
        <v>0.88019559902200395</v>
      </c>
      <c r="AH128" s="913"/>
    </row>
    <row r="129" spans="1:34" ht="19.2" customHeight="1">
      <c r="A129" s="918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2290</v>
      </c>
      <c r="H129" s="92">
        <f t="shared" si="82"/>
        <v>109004</v>
      </c>
      <c r="I129" s="688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83"/>
        <v>1321.1538461538469</v>
      </c>
      <c r="O129" s="142">
        <f t="shared" si="84"/>
        <v>62.912087912087948</v>
      </c>
      <c r="P129" s="105">
        <f t="shared" si="79"/>
        <v>0</v>
      </c>
      <c r="Q129" s="143">
        <f t="shared" si="80"/>
        <v>-5.6593406593406215</v>
      </c>
      <c r="R129" s="682">
        <f t="shared" si="81"/>
        <v>0.91746794871794923</v>
      </c>
      <c r="S129" s="919"/>
      <c r="T129" s="232">
        <v>0.89513888888888882</v>
      </c>
      <c r="U129" s="232">
        <v>0.96736111111111101</v>
      </c>
      <c r="V129" s="675">
        <v>7</v>
      </c>
      <c r="W129" s="672">
        <f t="shared" si="70"/>
        <v>103.99999999999994</v>
      </c>
      <c r="X129" s="116"/>
      <c r="Y129" s="116"/>
      <c r="Z129" s="105"/>
      <c r="AA129" s="105"/>
      <c r="AB129" s="897"/>
      <c r="AC129" s="897"/>
      <c r="AD129" s="688">
        <v>1</v>
      </c>
      <c r="AE129" s="688"/>
      <c r="AF129" s="168">
        <f t="shared" si="61"/>
        <v>-118.84615384615313</v>
      </c>
      <c r="AG129" s="169">
        <f t="shared" si="62"/>
        <v>0.91746794871794923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688"/>
      <c r="J130" s="94"/>
      <c r="K130" s="91"/>
      <c r="L130" s="95"/>
      <c r="M130" s="678"/>
      <c r="N130" s="107"/>
      <c r="O130" s="142"/>
      <c r="P130" s="105"/>
      <c r="Q130" s="143"/>
      <c r="R130" s="682"/>
      <c r="S130" s="919"/>
      <c r="T130" s="232"/>
      <c r="U130" s="232"/>
      <c r="V130" s="675"/>
      <c r="W130" s="672">
        <f t="shared" si="70"/>
        <v>0</v>
      </c>
      <c r="X130" s="116"/>
      <c r="Y130" s="116"/>
      <c r="Z130" s="105"/>
      <c r="AA130" s="105"/>
      <c r="AB130" s="897"/>
      <c r="AC130" s="897"/>
      <c r="AD130" s="688"/>
      <c r="AE130" s="688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82"/>
      <c r="S131" s="919"/>
      <c r="T131" s="232"/>
      <c r="U131" s="232"/>
      <c r="V131" s="675"/>
      <c r="W131" s="672">
        <f t="shared" si="70"/>
        <v>0</v>
      </c>
      <c r="X131" s="116"/>
      <c r="Y131" s="116"/>
      <c r="Z131" s="105"/>
      <c r="AA131" s="105"/>
      <c r="AB131" s="897"/>
      <c r="AC131" s="897"/>
      <c r="AD131" s="688"/>
      <c r="AE131" s="688"/>
      <c r="AF131" s="97">
        <f t="shared" si="61"/>
        <v>0</v>
      </c>
      <c r="AG131" s="679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688"/>
      <c r="J132" s="157"/>
      <c r="K132" s="107"/>
      <c r="L132" s="142"/>
      <c r="M132" s="678"/>
      <c r="N132" s="107"/>
      <c r="O132" s="142"/>
      <c r="P132" s="105"/>
      <c r="Q132" s="143"/>
      <c r="R132" s="682"/>
      <c r="S132" s="919"/>
      <c r="T132" s="232"/>
      <c r="U132" s="232"/>
      <c r="V132" s="675"/>
      <c r="W132" s="672">
        <f t="shared" si="70"/>
        <v>0</v>
      </c>
      <c r="X132" s="116"/>
      <c r="Y132" s="116"/>
      <c r="Z132" s="105"/>
      <c r="AA132" s="105"/>
      <c r="AB132" s="897"/>
      <c r="AC132" s="897"/>
      <c r="AD132" s="688"/>
      <c r="AE132" s="688"/>
      <c r="AF132" s="127"/>
      <c r="AG132" s="680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88"/>
      <c r="J133" s="157"/>
      <c r="K133" s="107"/>
      <c r="L133" s="142"/>
      <c r="M133" s="678"/>
      <c r="N133" s="107"/>
      <c r="O133" s="142"/>
      <c r="P133" s="105"/>
      <c r="Q133" s="143"/>
      <c r="R133" s="682"/>
      <c r="S133" s="919"/>
      <c r="T133" s="232"/>
      <c r="U133" s="232"/>
      <c r="V133" s="675"/>
      <c r="W133" s="321">
        <f t="shared" si="70"/>
        <v>0</v>
      </c>
      <c r="X133" s="116"/>
      <c r="Y133" s="116"/>
      <c r="Z133" s="105"/>
      <c r="AA133" s="105"/>
      <c r="AB133" s="897"/>
      <c r="AC133" s="897"/>
      <c r="AD133" s="688"/>
      <c r="AE133" s="688"/>
      <c r="AF133" s="127"/>
      <c r="AG133" s="680"/>
      <c r="AH133" s="913"/>
    </row>
    <row r="134" spans="1:34" ht="19.2" customHeight="1">
      <c r="A134" s="918"/>
      <c r="B134" s="239">
        <v>0</v>
      </c>
      <c r="C134" s="160" t="s">
        <v>198</v>
      </c>
      <c r="D134" s="893" t="s">
        <v>513</v>
      </c>
      <c r="E134" s="893"/>
      <c r="F134" s="259"/>
      <c r="G134" s="126"/>
      <c r="H134" s="162"/>
      <c r="I134" s="322"/>
      <c r="J134" s="323">
        <v>18.75</v>
      </c>
      <c r="K134" s="323">
        <v>1514.125</v>
      </c>
      <c r="L134" s="324">
        <v>81.682983500417706</v>
      </c>
      <c r="M134" s="323">
        <f t="shared" ref="M134:O134" si="85">AVERAGE(M122:M133)</f>
        <v>18.75</v>
      </c>
      <c r="N134" s="323">
        <f t="shared" si="85"/>
        <v>1353.7578131792529</v>
      </c>
      <c r="O134" s="324">
        <f t="shared" si="85"/>
        <v>72.91506276058891</v>
      </c>
      <c r="P134" s="102">
        <f t="shared" ref="P134:P144" si="86">M134-J134</f>
        <v>0</v>
      </c>
      <c r="Q134" s="209">
        <f t="shared" ref="Q134:Q144" si="87">O134-L134</f>
        <v>-8.7679207398287957</v>
      </c>
      <c r="R134" s="325">
        <f t="shared" ref="R134:R144" si="88">O134/L134</f>
        <v>0.89265915170956067</v>
      </c>
      <c r="S134" s="912"/>
      <c r="T134" s="232"/>
      <c r="U134" s="232"/>
      <c r="V134" s="675"/>
      <c r="W134" s="675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0</v>
      </c>
      <c r="AF134" s="97">
        <f t="shared" si="61"/>
        <v>-160.36718682074707</v>
      </c>
      <c r="AG134" s="679">
        <f t="shared" si="62"/>
        <v>0.89408589989548615</v>
      </c>
      <c r="AH134" s="913"/>
    </row>
    <row r="135" spans="1:34" ht="19.2" customHeight="1">
      <c r="A135" s="899" t="s">
        <v>199</v>
      </c>
      <c r="B135" s="675" t="s">
        <v>241</v>
      </c>
      <c r="C135" s="688"/>
      <c r="D135" s="137" t="s">
        <v>161</v>
      </c>
      <c r="E135" s="138"/>
      <c r="F135" s="90">
        <v>54.09</v>
      </c>
      <c r="G135" s="107">
        <v>1548.3999999999999</v>
      </c>
      <c r="H135" s="326">
        <f t="shared" ref="H135:H146" si="89">F135*G135</f>
        <v>83752.955999999991</v>
      </c>
      <c r="I135" s="688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4" si="90">G135/W135*60</f>
        <v>1272.6575342465756</v>
      </c>
      <c r="O135" s="177">
        <f t="shared" ref="O135:O144" si="91">N135/M135</f>
        <v>74.862207896857385</v>
      </c>
      <c r="P135" s="105">
        <f t="shared" si="86"/>
        <v>1</v>
      </c>
      <c r="Q135" s="143">
        <f t="shared" si="87"/>
        <v>-18.887792103142615</v>
      </c>
      <c r="R135" s="682">
        <f t="shared" si="88"/>
        <v>0.79853021756647879</v>
      </c>
      <c r="S135" s="903">
        <f>R147</f>
        <v>0.8564444663901285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2">(U135-T135)*24*60</f>
        <v>72.999999999999986</v>
      </c>
      <c r="X135" s="104"/>
      <c r="Y135" s="104"/>
      <c r="Z135" s="105"/>
      <c r="AA135" s="105"/>
      <c r="AB135" s="897"/>
      <c r="AC135" s="897"/>
      <c r="AD135" s="688"/>
      <c r="AE135" s="688"/>
      <c r="AF135" s="178">
        <f t="shared" si="61"/>
        <v>-227.34246575342445</v>
      </c>
      <c r="AG135" s="184">
        <f t="shared" si="62"/>
        <v>0.84843835616438368</v>
      </c>
      <c r="AH135" s="896">
        <f>AG147</f>
        <v>0.8642253594686452</v>
      </c>
    </row>
    <row r="136" spans="1:34" ht="19.2" customHeight="1">
      <c r="A136" s="900"/>
      <c r="B136" s="675" t="s">
        <v>241</v>
      </c>
      <c r="C136" s="688"/>
      <c r="D136" s="137" t="s">
        <v>200</v>
      </c>
      <c r="E136" s="138"/>
      <c r="F136" s="90">
        <v>50.67</v>
      </c>
      <c r="G136" s="107">
        <v>1193</v>
      </c>
      <c r="H136" s="140">
        <f t="shared" si="89"/>
        <v>60449.310000000005</v>
      </c>
      <c r="I136" s="688"/>
      <c r="J136" s="94">
        <v>18</v>
      </c>
      <c r="K136" s="107">
        <v>1500</v>
      </c>
      <c r="L136" s="142">
        <v>83.333333333333329</v>
      </c>
      <c r="M136" s="678">
        <v>18</v>
      </c>
      <c r="N136" s="107">
        <f t="shared" si="90"/>
        <v>1301.4545454545464</v>
      </c>
      <c r="O136" s="142">
        <f t="shared" si="91"/>
        <v>72.303030303030354</v>
      </c>
      <c r="P136" s="105">
        <f t="shared" si="86"/>
        <v>0</v>
      </c>
      <c r="Q136" s="143">
        <f t="shared" si="87"/>
        <v>-11.030303030302974</v>
      </c>
      <c r="R136" s="682">
        <f t="shared" si="88"/>
        <v>0.86763636363636432</v>
      </c>
      <c r="S136" s="903"/>
      <c r="T136" s="327">
        <v>0.51388888888888884</v>
      </c>
      <c r="U136" s="232">
        <v>0.55208333333333326</v>
      </c>
      <c r="V136" s="182">
        <v>7</v>
      </c>
      <c r="W136" s="328">
        <f t="shared" si="92"/>
        <v>54.999999999999964</v>
      </c>
      <c r="X136" s="104"/>
      <c r="Y136" s="104"/>
      <c r="Z136" s="105"/>
      <c r="AA136" s="105"/>
      <c r="AB136" s="897"/>
      <c r="AC136" s="897"/>
      <c r="AD136" s="688"/>
      <c r="AE136" s="688"/>
      <c r="AF136" s="97">
        <f t="shared" si="61"/>
        <v>-198.54545454545359</v>
      </c>
      <c r="AG136" s="190">
        <f t="shared" si="62"/>
        <v>0.86763636363636432</v>
      </c>
      <c r="AH136" s="896"/>
    </row>
    <row r="137" spans="1:34" ht="19.2" customHeight="1">
      <c r="A137" s="900"/>
      <c r="B137" s="675" t="s">
        <v>241</v>
      </c>
      <c r="C137" s="688"/>
      <c r="D137" s="137" t="s">
        <v>201</v>
      </c>
      <c r="E137" s="138"/>
      <c r="F137" s="90">
        <v>53.27</v>
      </c>
      <c r="G137" s="284">
        <v>1330</v>
      </c>
      <c r="H137" s="140">
        <f t="shared" si="89"/>
        <v>70849.100000000006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0"/>
        <v>1287.0967741935494</v>
      </c>
      <c r="O137" s="177">
        <f t="shared" si="91"/>
        <v>80.44354838709684</v>
      </c>
      <c r="P137" s="105">
        <f t="shared" si="86"/>
        <v>0</v>
      </c>
      <c r="Q137" s="143">
        <f t="shared" si="87"/>
        <v>-13.30645161290316</v>
      </c>
      <c r="R137" s="682">
        <f t="shared" si="88"/>
        <v>0.85806451612903301</v>
      </c>
      <c r="S137" s="903"/>
      <c r="T137" s="232">
        <v>0.56736111111111098</v>
      </c>
      <c r="U137" s="232">
        <v>0.6104166666666665</v>
      </c>
      <c r="V137" s="329">
        <v>22</v>
      </c>
      <c r="W137" s="328">
        <f t="shared" si="92"/>
        <v>61.999999999999943</v>
      </c>
      <c r="X137" s="104">
        <v>0.55694444444444446</v>
      </c>
      <c r="Y137" s="104">
        <v>0.56666666666666665</v>
      </c>
      <c r="Z137" s="105"/>
      <c r="AA137" s="105"/>
      <c r="AB137" s="897"/>
      <c r="AC137" s="897"/>
      <c r="AD137" s="688"/>
      <c r="AE137" s="688"/>
      <c r="AF137" s="97">
        <f t="shared" si="61"/>
        <v>-212.90322580645056</v>
      </c>
      <c r="AG137" s="190">
        <f t="shared" si="62"/>
        <v>0.85806451612903301</v>
      </c>
      <c r="AH137" s="896"/>
    </row>
    <row r="138" spans="1:34" ht="19.2" customHeight="1">
      <c r="A138" s="900"/>
      <c r="B138" s="675" t="s">
        <v>241</v>
      </c>
      <c r="C138" s="298"/>
      <c r="D138" s="137" t="s">
        <v>202</v>
      </c>
      <c r="E138" s="138"/>
      <c r="F138" s="90">
        <v>57.734999999999999</v>
      </c>
      <c r="G138" s="107">
        <v>1529</v>
      </c>
      <c r="H138" s="140">
        <f t="shared" si="89"/>
        <v>88276.815000000002</v>
      </c>
      <c r="I138" s="688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0"/>
        <v>1292.1126760563366</v>
      </c>
      <c r="O138" s="142">
        <f t="shared" si="91"/>
        <v>80.757042253521035</v>
      </c>
      <c r="P138" s="105">
        <f t="shared" si="86"/>
        <v>0</v>
      </c>
      <c r="Q138" s="143">
        <f t="shared" si="87"/>
        <v>-17.055457746478965</v>
      </c>
      <c r="R138" s="682">
        <f t="shared" si="88"/>
        <v>0.82563110291139719</v>
      </c>
      <c r="S138" s="903"/>
      <c r="T138" s="232">
        <v>0.61527777777777759</v>
      </c>
      <c r="U138" s="232">
        <v>0.66458333333333319</v>
      </c>
      <c r="V138" s="329">
        <v>7</v>
      </c>
      <c r="W138" s="328">
        <f t="shared" si="92"/>
        <v>71.000000000000071</v>
      </c>
      <c r="X138" s="104"/>
      <c r="Y138" s="104"/>
      <c r="Z138" s="105"/>
      <c r="AA138" s="105"/>
      <c r="AB138" s="897"/>
      <c r="AC138" s="897"/>
      <c r="AD138" s="688"/>
      <c r="AE138" s="688"/>
      <c r="AF138" s="97">
        <f t="shared" si="61"/>
        <v>-272.88732394366343</v>
      </c>
      <c r="AG138" s="190">
        <f t="shared" si="62"/>
        <v>0.82563110291139719</v>
      </c>
      <c r="AH138" s="896"/>
    </row>
    <row r="139" spans="1:34" ht="19.2" customHeight="1">
      <c r="A139" s="900"/>
      <c r="B139" s="675" t="s">
        <v>241</v>
      </c>
      <c r="C139" s="685"/>
      <c r="D139" s="88" t="s">
        <v>203</v>
      </c>
      <c r="E139" s="89"/>
      <c r="F139" s="90">
        <v>50.98</v>
      </c>
      <c r="G139" s="107">
        <v>1372</v>
      </c>
      <c r="H139" s="140">
        <f t="shared" si="89"/>
        <v>69944.56</v>
      </c>
      <c r="I139" s="68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0"/>
        <v>1327.7419354838723</v>
      </c>
      <c r="O139" s="177">
        <f t="shared" si="91"/>
        <v>66.387096774193623</v>
      </c>
      <c r="P139" s="105">
        <f t="shared" si="86"/>
        <v>0</v>
      </c>
      <c r="Q139" s="143">
        <f t="shared" si="87"/>
        <v>-5.6129032258063773</v>
      </c>
      <c r="R139" s="682">
        <f t="shared" si="88"/>
        <v>0.92204301075268924</v>
      </c>
      <c r="S139" s="903"/>
      <c r="T139" s="232">
        <v>0.70833333333333337</v>
      </c>
      <c r="U139" s="232">
        <v>0.75138888888888888</v>
      </c>
      <c r="V139" s="330">
        <v>5</v>
      </c>
      <c r="W139" s="328">
        <f t="shared" si="92"/>
        <v>61.999999999999943</v>
      </c>
      <c r="X139" s="104"/>
      <c r="Y139" s="104"/>
      <c r="Z139" s="105"/>
      <c r="AA139" s="105"/>
      <c r="AB139" s="897"/>
      <c r="AC139" s="897"/>
      <c r="AD139" s="688"/>
      <c r="AE139" s="688"/>
      <c r="AF139" s="97">
        <f t="shared" si="61"/>
        <v>-112.25806451612766</v>
      </c>
      <c r="AG139" s="190">
        <f t="shared" si="62"/>
        <v>0.92204301075268913</v>
      </c>
      <c r="AH139" s="896"/>
    </row>
    <row r="140" spans="1:34" ht="19.2" customHeight="1">
      <c r="A140" s="901"/>
      <c r="B140" s="675" t="s">
        <v>241</v>
      </c>
      <c r="C140" s="685"/>
      <c r="D140" s="331" t="s">
        <v>204</v>
      </c>
      <c r="E140" s="138"/>
      <c r="F140" s="90">
        <v>50.67</v>
      </c>
      <c r="G140" s="107">
        <v>295</v>
      </c>
      <c r="H140" s="140">
        <f t="shared" si="89"/>
        <v>14947.65</v>
      </c>
      <c r="I140" s="688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0"/>
        <v>1106.2500000000039</v>
      </c>
      <c r="O140" s="142">
        <f t="shared" si="91"/>
        <v>65.073529411764937</v>
      </c>
      <c r="P140" s="105">
        <f t="shared" si="86"/>
        <v>0</v>
      </c>
      <c r="Q140" s="143">
        <f t="shared" si="87"/>
        <v>-23.161764705882121</v>
      </c>
      <c r="R140" s="682">
        <f t="shared" si="88"/>
        <v>0.7375000000000026</v>
      </c>
      <c r="S140" s="904"/>
      <c r="T140" s="270">
        <v>0.75555555555555554</v>
      </c>
      <c r="U140" s="332">
        <v>0.76666666666666661</v>
      </c>
      <c r="V140" s="333">
        <v>6</v>
      </c>
      <c r="W140" s="328">
        <f t="shared" si="92"/>
        <v>15.999999999999943</v>
      </c>
      <c r="X140" s="104"/>
      <c r="Y140" s="104"/>
      <c r="Z140" s="105"/>
      <c r="AA140" s="105"/>
      <c r="AB140" s="897"/>
      <c r="AC140" s="897"/>
      <c r="AD140" s="688"/>
      <c r="AE140" s="688"/>
      <c r="AF140" s="97">
        <f t="shared" si="61"/>
        <v>-393.74999999999613</v>
      </c>
      <c r="AG140" s="190">
        <f t="shared" si="62"/>
        <v>0.7375000000000026</v>
      </c>
      <c r="AH140" s="896"/>
    </row>
    <row r="141" spans="1:34" ht="19.2" customHeight="1">
      <c r="A141" s="901"/>
      <c r="B141" s="675" t="s">
        <v>241</v>
      </c>
      <c r="C141" s="685"/>
      <c r="D141" s="88" t="s">
        <v>205</v>
      </c>
      <c r="E141" s="334"/>
      <c r="F141" s="90">
        <v>50.92</v>
      </c>
      <c r="G141" s="107">
        <v>1402</v>
      </c>
      <c r="H141" s="140">
        <f t="shared" si="89"/>
        <v>71389.84</v>
      </c>
      <c r="I141" s="68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0"/>
        <v>1314.3750000000016</v>
      </c>
      <c r="O141" s="177">
        <f t="shared" si="91"/>
        <v>69.177631578947455</v>
      </c>
      <c r="P141" s="105">
        <f t="shared" si="86"/>
        <v>0</v>
      </c>
      <c r="Q141" s="143">
        <f t="shared" si="87"/>
        <v>-6.6118421052630652</v>
      </c>
      <c r="R141" s="682">
        <f t="shared" si="88"/>
        <v>0.91276041666666785</v>
      </c>
      <c r="S141" s="904"/>
      <c r="T141" s="270">
        <v>0.77083333333333326</v>
      </c>
      <c r="U141" s="332">
        <v>0.81527777777777766</v>
      </c>
      <c r="V141" s="108">
        <v>6</v>
      </c>
      <c r="W141" s="328">
        <f t="shared" si="92"/>
        <v>63.999999999999929</v>
      </c>
      <c r="X141" s="104"/>
      <c r="Y141" s="104"/>
      <c r="Z141" s="105"/>
      <c r="AA141" s="105"/>
      <c r="AB141" s="897"/>
      <c r="AC141" s="897"/>
      <c r="AD141" s="688"/>
      <c r="AE141" s="688"/>
      <c r="AF141" s="97">
        <f t="shared" si="61"/>
        <v>-125.62499999999841</v>
      </c>
      <c r="AG141" s="190">
        <f t="shared" si="62"/>
        <v>0.91276041666666774</v>
      </c>
      <c r="AH141" s="896"/>
    </row>
    <row r="142" spans="1:34" ht="19.2" customHeight="1">
      <c r="A142" s="901"/>
      <c r="B142" s="675" t="s">
        <v>241</v>
      </c>
      <c r="C142" s="685"/>
      <c r="D142" s="88" t="s">
        <v>213</v>
      </c>
      <c r="E142" s="334"/>
      <c r="F142" s="90">
        <v>54.09</v>
      </c>
      <c r="G142" s="107">
        <v>1048</v>
      </c>
      <c r="H142" s="140">
        <f t="shared" si="89"/>
        <v>56686.320000000007</v>
      </c>
      <c r="I142" s="688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0"/>
        <v>1310.0000000000005</v>
      </c>
      <c r="O142" s="142">
        <f t="shared" si="91"/>
        <v>68.947368421052659</v>
      </c>
      <c r="P142" s="105">
        <f t="shared" si="86"/>
        <v>0</v>
      </c>
      <c r="Q142" s="143">
        <f t="shared" si="87"/>
        <v>-6.8421052631578618</v>
      </c>
      <c r="R142" s="682">
        <f t="shared" si="88"/>
        <v>0.90972222222222265</v>
      </c>
      <c r="S142" s="904"/>
      <c r="T142" s="270">
        <v>0.83055555555555538</v>
      </c>
      <c r="U142" s="332">
        <v>0.86388888888888871</v>
      </c>
      <c r="V142" s="108">
        <v>22</v>
      </c>
      <c r="W142" s="328">
        <f t="shared" si="92"/>
        <v>47.999999999999986</v>
      </c>
      <c r="X142" s="104">
        <v>0.81944444444444453</v>
      </c>
      <c r="Y142" s="104">
        <v>0.82986111111111116</v>
      </c>
      <c r="Z142" s="105"/>
      <c r="AA142" s="105"/>
      <c r="AB142" s="897"/>
      <c r="AC142" s="897"/>
      <c r="AD142" s="688"/>
      <c r="AE142" s="688"/>
      <c r="AF142" s="97">
        <f t="shared" si="61"/>
        <v>-129.99999999999955</v>
      </c>
      <c r="AG142" s="190">
        <f t="shared" si="62"/>
        <v>0.90972222222222254</v>
      </c>
      <c r="AH142" s="896"/>
    </row>
    <row r="143" spans="1:34" ht="19.2" customHeight="1">
      <c r="A143" s="901"/>
      <c r="B143" s="675" t="s">
        <v>241</v>
      </c>
      <c r="C143" s="335"/>
      <c r="D143" s="137" t="s">
        <v>187</v>
      </c>
      <c r="E143" s="138"/>
      <c r="F143" s="90">
        <v>56.43</v>
      </c>
      <c r="G143" s="107">
        <v>830</v>
      </c>
      <c r="H143" s="140">
        <f t="shared" si="89"/>
        <v>46836.9</v>
      </c>
      <c r="I143" s="688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0"/>
        <v>1276.9230769230762</v>
      </c>
      <c r="O143" s="142">
        <f t="shared" si="91"/>
        <v>79.807692307692264</v>
      </c>
      <c r="P143" s="105">
        <f t="shared" si="86"/>
        <v>0</v>
      </c>
      <c r="Q143" s="143">
        <f t="shared" si="87"/>
        <v>-13.942307692307736</v>
      </c>
      <c r="R143" s="682">
        <f t="shared" si="88"/>
        <v>0.85128205128205081</v>
      </c>
      <c r="S143" s="904"/>
      <c r="T143" s="270">
        <v>0.86805555555555536</v>
      </c>
      <c r="U143" s="332">
        <v>0.89513888888888871</v>
      </c>
      <c r="V143" s="108">
        <v>6</v>
      </c>
      <c r="W143" s="328">
        <f t="shared" si="92"/>
        <v>39.000000000000021</v>
      </c>
      <c r="X143" s="104"/>
      <c r="Y143" s="104"/>
      <c r="Z143" s="105"/>
      <c r="AA143" s="105"/>
      <c r="AB143" s="897"/>
      <c r="AC143" s="897"/>
      <c r="AD143" s="688"/>
      <c r="AE143" s="688"/>
      <c r="AF143" s="97">
        <f t="shared" si="61"/>
        <v>-223.07692307692378</v>
      </c>
      <c r="AG143" s="190">
        <f t="shared" si="62"/>
        <v>0.85128205128205081</v>
      </c>
      <c r="AH143" s="896"/>
    </row>
    <row r="144" spans="1:34" ht="19.2" customHeight="1">
      <c r="A144" s="901"/>
      <c r="B144" s="675" t="s">
        <v>241</v>
      </c>
      <c r="C144" s="685"/>
      <c r="D144" s="88" t="s">
        <v>206</v>
      </c>
      <c r="E144" s="334"/>
      <c r="F144" s="90">
        <v>50.67</v>
      </c>
      <c r="G144" s="107">
        <v>750</v>
      </c>
      <c r="H144" s="140">
        <f t="shared" si="89"/>
        <v>38002.5</v>
      </c>
      <c r="I144" s="688"/>
      <c r="J144" s="157">
        <v>17</v>
      </c>
      <c r="K144" s="107">
        <v>1440</v>
      </c>
      <c r="L144" s="142">
        <v>84.705882352941174</v>
      </c>
      <c r="M144" s="678">
        <v>17</v>
      </c>
      <c r="N144" s="107">
        <f t="shared" si="90"/>
        <v>1323.5294117647043</v>
      </c>
      <c r="O144" s="177">
        <f t="shared" si="91"/>
        <v>77.854671280276719</v>
      </c>
      <c r="P144" s="105">
        <f t="shared" si="86"/>
        <v>0</v>
      </c>
      <c r="Q144" s="143">
        <f t="shared" si="87"/>
        <v>-6.8512110726644551</v>
      </c>
      <c r="R144" s="682">
        <f t="shared" si="88"/>
        <v>0.91911764705882237</v>
      </c>
      <c r="S144" s="904"/>
      <c r="T144" s="270">
        <v>0.8999999999999998</v>
      </c>
      <c r="U144" s="332">
        <v>0.92361111111111094</v>
      </c>
      <c r="V144" s="108">
        <v>7</v>
      </c>
      <c r="W144" s="328">
        <f t="shared" si="92"/>
        <v>34.000000000000043</v>
      </c>
      <c r="X144" s="104"/>
      <c r="Y144" s="104"/>
      <c r="Z144" s="105"/>
      <c r="AA144" s="105"/>
      <c r="AB144" s="897"/>
      <c r="AC144" s="897"/>
      <c r="AD144" s="688"/>
      <c r="AE144" s="688"/>
      <c r="AF144" s="97">
        <f t="shared" si="61"/>
        <v>-116.47058823529574</v>
      </c>
      <c r="AG144" s="190">
        <f t="shared" si="62"/>
        <v>0.91911764705882237</v>
      </c>
      <c r="AH144" s="896"/>
    </row>
    <row r="145" spans="1:34" ht="19.2" customHeight="1">
      <c r="A145" s="901"/>
      <c r="B145" s="675">
        <v>0</v>
      </c>
      <c r="C145" s="685"/>
      <c r="D145" s="88"/>
      <c r="E145" s="334"/>
      <c r="F145" s="90" t="s">
        <v>236</v>
      </c>
      <c r="G145" s="107"/>
      <c r="H145" s="140">
        <f t="shared" si="89"/>
        <v>0</v>
      </c>
      <c r="I145" s="688"/>
      <c r="J145" s="157"/>
      <c r="K145" s="107"/>
      <c r="L145" s="142"/>
      <c r="M145" s="678"/>
      <c r="N145" s="107"/>
      <c r="O145" s="142"/>
      <c r="P145" s="105"/>
      <c r="Q145" s="143"/>
      <c r="R145" s="682"/>
      <c r="S145" s="904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897"/>
      <c r="AC145" s="897"/>
      <c r="AD145" s="688"/>
      <c r="AE145" s="688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677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688"/>
      <c r="J146" s="157"/>
      <c r="K146" s="107"/>
      <c r="L146" s="142"/>
      <c r="M146" s="678"/>
      <c r="N146" s="107"/>
      <c r="O146" s="142"/>
      <c r="P146" s="105"/>
      <c r="Q146" s="143"/>
      <c r="R146" s="682"/>
      <c r="S146" s="904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897"/>
      <c r="AC146" s="897"/>
      <c r="AD146" s="688"/>
      <c r="AE146" s="688"/>
      <c r="AF146" s="105"/>
      <c r="AG146" s="682"/>
      <c r="AH146" s="896"/>
    </row>
    <row r="147" spans="1:34" ht="19.2" customHeight="1">
      <c r="A147" s="902"/>
      <c r="B147" s="337">
        <v>0</v>
      </c>
      <c r="C147" s="160" t="s">
        <v>208</v>
      </c>
      <c r="D147" s="893" t="s">
        <v>513</v>
      </c>
      <c r="E147" s="893"/>
      <c r="F147" s="338"/>
      <c r="G147" s="126"/>
      <c r="H147" s="162"/>
      <c r="I147" s="163"/>
      <c r="J147" s="126">
        <v>17.399999999999999</v>
      </c>
      <c r="K147" s="126">
        <v>1482.5</v>
      </c>
      <c r="L147" s="164">
        <v>85.891595717234253</v>
      </c>
      <c r="M147" s="323">
        <f t="shared" ref="M147:O147" si="93">AVERAGE(M135:M146)</f>
        <v>17.5</v>
      </c>
      <c r="N147" s="323">
        <f t="shared" si="93"/>
        <v>1281.2140954122665</v>
      </c>
      <c r="O147" s="324">
        <f t="shared" si="93"/>
        <v>73.561381861443337</v>
      </c>
      <c r="P147" s="102">
        <f t="shared" ref="P147:P150" si="94">M147-J147</f>
        <v>0.10000000000000142</v>
      </c>
      <c r="Q147" s="209">
        <f t="shared" ref="Q147:Q150" si="95">O147-L147</f>
        <v>-12.330213855790916</v>
      </c>
      <c r="R147" s="339">
        <f t="shared" ref="R147:R150" si="96">O147/L147</f>
        <v>0.8564444663901285</v>
      </c>
      <c r="S147" s="905"/>
      <c r="T147" s="270"/>
      <c r="U147" s="270"/>
      <c r="V147" s="108"/>
      <c r="W147" s="672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1"/>
        <v>-201.28590458773351</v>
      </c>
      <c r="AG147" s="340">
        <f t="shared" si="62"/>
        <v>0.8642253594686452</v>
      </c>
      <c r="AH147" s="896"/>
    </row>
    <row r="148" spans="1:34" ht="19.2" customHeight="1">
      <c r="A148" s="908" t="s">
        <v>1126</v>
      </c>
      <c r="B148" s="688" t="s">
        <v>238</v>
      </c>
      <c r="C148" s="186"/>
      <c r="D148" s="247" t="s">
        <v>210</v>
      </c>
      <c r="E148" s="89"/>
      <c r="F148" s="205">
        <v>55.51</v>
      </c>
      <c r="G148" s="107">
        <v>115</v>
      </c>
      <c r="H148" s="140">
        <f t="shared" ref="H148:H172" si="97">F148*G148</f>
        <v>6383.65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0" si="98">G148/W148*60</f>
        <v>1150.0000000000041</v>
      </c>
      <c r="O148" s="95">
        <f t="shared" ref="O148:O150" si="99">N148/M148</f>
        <v>143.75000000000051</v>
      </c>
      <c r="P148" s="97">
        <f t="shared" si="94"/>
        <v>0</v>
      </c>
      <c r="Q148" s="98">
        <f t="shared" si="95"/>
        <v>-43.749999999999488</v>
      </c>
      <c r="R148" s="679">
        <f t="shared" si="96"/>
        <v>0.76666666666666938</v>
      </c>
      <c r="S148" s="909">
        <f>R160</f>
        <v>0.83064940030913681</v>
      </c>
      <c r="T148" s="327">
        <v>0.70833333333333337</v>
      </c>
      <c r="U148" s="232">
        <v>0.71250000000000002</v>
      </c>
      <c r="V148" s="675">
        <v>5</v>
      </c>
      <c r="W148" s="672">
        <f>(U148-T148)*24*60</f>
        <v>5.9999999999999787</v>
      </c>
      <c r="X148" s="104"/>
      <c r="Y148" s="104"/>
      <c r="Z148" s="105"/>
      <c r="AA148" s="105"/>
      <c r="AB148" s="897"/>
      <c r="AC148" s="897"/>
      <c r="AD148" s="688"/>
      <c r="AE148" s="688"/>
      <c r="AF148" s="97">
        <f t="shared" si="61"/>
        <v>-349.99999999999591</v>
      </c>
      <c r="AG148" s="190">
        <f t="shared" si="62"/>
        <v>0.76666666666666938</v>
      </c>
      <c r="AH148" s="896">
        <f>AG160</f>
        <v>0.8534408990930733</v>
      </c>
    </row>
    <row r="149" spans="1:34" ht="19.2" customHeight="1">
      <c r="A149" s="908"/>
      <c r="B149" s="688" t="s">
        <v>240</v>
      </c>
      <c r="C149" s="296"/>
      <c r="D149" s="331" t="s">
        <v>211</v>
      </c>
      <c r="E149" s="112"/>
      <c r="F149" s="205">
        <v>28.57</v>
      </c>
      <c r="G149" s="107">
        <v>1644</v>
      </c>
      <c r="H149" s="140">
        <f t="shared" si="97"/>
        <v>46969.08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98"/>
        <v>1517.5384615384633</v>
      </c>
      <c r="O149" s="95">
        <f t="shared" si="99"/>
        <v>168.61538461538481</v>
      </c>
      <c r="P149" s="97">
        <f t="shared" si="94"/>
        <v>1</v>
      </c>
      <c r="Q149" s="98">
        <f t="shared" si="95"/>
        <v>-18.884615384615188</v>
      </c>
      <c r="R149" s="679">
        <f t="shared" si="96"/>
        <v>0.8992820512820523</v>
      </c>
      <c r="S149" s="910"/>
      <c r="T149" s="327">
        <v>0.71527777777777779</v>
      </c>
      <c r="U149" s="232">
        <v>0.76041666666666663</v>
      </c>
      <c r="V149" s="675">
        <v>4</v>
      </c>
      <c r="W149" s="672">
        <f t="shared" ref="W149:W159" si="100">(U149-T149)*24*60</f>
        <v>64.999999999999929</v>
      </c>
      <c r="X149" s="104"/>
      <c r="Y149" s="104"/>
      <c r="Z149" s="105"/>
      <c r="AA149" s="105"/>
      <c r="AB149" s="897"/>
      <c r="AC149" s="897"/>
      <c r="AD149" s="688"/>
      <c r="AE149" s="688"/>
      <c r="AF149" s="97">
        <f t="shared" si="61"/>
        <v>17.538461538463253</v>
      </c>
      <c r="AG149" s="190">
        <f t="shared" si="62"/>
        <v>1.0116923076923088</v>
      </c>
      <c r="AH149" s="898"/>
    </row>
    <row r="150" spans="1:34" ht="19.2" customHeight="1">
      <c r="A150" s="908"/>
      <c r="B150" s="688" t="s">
        <v>241</v>
      </c>
      <c r="C150" s="296"/>
      <c r="D150" s="250" t="s">
        <v>212</v>
      </c>
      <c r="E150" s="112"/>
      <c r="F150" s="205">
        <v>54.5</v>
      </c>
      <c r="G150" s="107">
        <v>430</v>
      </c>
      <c r="H150" s="140">
        <f t="shared" si="97"/>
        <v>23435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98"/>
        <v>1121.7391304347786</v>
      </c>
      <c r="O150" s="95">
        <f t="shared" si="99"/>
        <v>56.086956521738934</v>
      </c>
      <c r="P150" s="97">
        <f t="shared" si="94"/>
        <v>-1</v>
      </c>
      <c r="Q150" s="98">
        <f t="shared" si="95"/>
        <v>-12.484472049689636</v>
      </c>
      <c r="R150" s="679">
        <f t="shared" si="96"/>
        <v>0.81793478260869279</v>
      </c>
      <c r="S150" s="910"/>
      <c r="T150" s="327">
        <v>0.76527777777777772</v>
      </c>
      <c r="U150" s="232">
        <v>0.78125</v>
      </c>
      <c r="V150" s="675">
        <v>7</v>
      </c>
      <c r="W150" s="672">
        <f t="shared" si="100"/>
        <v>23.000000000000078</v>
      </c>
      <c r="X150" s="291"/>
      <c r="Y150" s="291"/>
      <c r="Z150" s="292"/>
      <c r="AA150" s="292"/>
      <c r="AB150" s="897"/>
      <c r="AC150" s="897"/>
      <c r="AD150" s="688"/>
      <c r="AE150" s="688"/>
      <c r="AF150" s="97">
        <f t="shared" si="61"/>
        <v>-318.26086956522136</v>
      </c>
      <c r="AG150" s="190">
        <f t="shared" si="62"/>
        <v>0.77898550724637405</v>
      </c>
      <c r="AH150" s="898"/>
    </row>
    <row r="151" spans="1:34" s="293" customFormat="1" ht="19.2" customHeight="1">
      <c r="A151" s="908"/>
      <c r="B151" s="688">
        <v>0</v>
      </c>
      <c r="C151" s="296"/>
      <c r="D151" s="110"/>
      <c r="E151" s="112"/>
      <c r="F151" s="205" t="s">
        <v>236</v>
      </c>
      <c r="G151" s="107"/>
      <c r="H151" s="140">
        <f t="shared" si="97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679"/>
      <c r="S151" s="910"/>
      <c r="T151" s="327"/>
      <c r="U151" s="232"/>
      <c r="V151" s="675"/>
      <c r="W151" s="672">
        <f t="shared" si="100"/>
        <v>0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0</v>
      </c>
      <c r="AG151" s="190" t="e">
        <f t="shared" si="62"/>
        <v>#DIV/0!</v>
      </c>
      <c r="AH151" s="898"/>
    </row>
    <row r="152" spans="1:34" s="293" customFormat="1" ht="19.2" customHeight="1">
      <c r="A152" s="908"/>
      <c r="B152" s="688">
        <v>0</v>
      </c>
      <c r="C152" s="296"/>
      <c r="D152" s="110"/>
      <c r="E152" s="112"/>
      <c r="F152" s="205" t="s">
        <v>236</v>
      </c>
      <c r="G152" s="107"/>
      <c r="H152" s="140">
        <f t="shared" si="97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679"/>
      <c r="S152" s="910"/>
      <c r="T152" s="342"/>
      <c r="U152" s="270"/>
      <c r="V152" s="676"/>
      <c r="W152" s="672">
        <f t="shared" si="100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688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679"/>
      <c r="S153" s="910"/>
      <c r="T153" s="342"/>
      <c r="U153" s="270"/>
      <c r="V153" s="676"/>
      <c r="W153" s="672">
        <f t="shared" si="100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688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79"/>
      <c r="S154" s="910"/>
      <c r="T154" s="342"/>
      <c r="U154" s="270"/>
      <c r="V154" s="676"/>
      <c r="W154" s="672">
        <f t="shared" si="100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688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79"/>
      <c r="S155" s="910"/>
      <c r="T155" s="342"/>
      <c r="U155" s="270"/>
      <c r="V155" s="676"/>
      <c r="W155" s="672">
        <f t="shared" si="100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79"/>
      <c r="S156" s="910"/>
      <c r="T156" s="342"/>
      <c r="U156" s="270"/>
      <c r="V156" s="676"/>
      <c r="W156" s="343">
        <f t="shared" si="100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676"/>
      <c r="W157" s="343">
        <f t="shared" si="100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676"/>
      <c r="W158" s="343">
        <f t="shared" si="100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678"/>
      <c r="N159" s="253"/>
      <c r="O159" s="300"/>
      <c r="P159" s="346"/>
      <c r="Q159" s="128"/>
      <c r="R159" s="200"/>
      <c r="S159" s="910"/>
      <c r="T159" s="342"/>
      <c r="U159" s="270"/>
      <c r="V159" s="676"/>
      <c r="W159" s="348">
        <f t="shared" si="100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215</v>
      </c>
      <c r="D160" s="906" t="s">
        <v>513</v>
      </c>
      <c r="E160" s="907"/>
      <c r="F160" s="121"/>
      <c r="G160" s="276"/>
      <c r="H160" s="275"/>
      <c r="I160" s="124"/>
      <c r="J160" s="350">
        <v>12.333333333333334</v>
      </c>
      <c r="K160" s="350">
        <v>1480</v>
      </c>
      <c r="L160" s="351">
        <v>147.85714285714286</v>
      </c>
      <c r="M160" s="350">
        <f t="shared" ref="M160:O160" si="101">AVERAGE(M148:M159)</f>
        <v>12.333333333333334</v>
      </c>
      <c r="N160" s="350">
        <f t="shared" si="101"/>
        <v>1263.0925306577485</v>
      </c>
      <c r="O160" s="351">
        <f t="shared" si="101"/>
        <v>122.81744704570809</v>
      </c>
      <c r="P160" s="127">
        <f t="shared" ref="P160:P165" si="102">M160-J160</f>
        <v>0</v>
      </c>
      <c r="Q160" s="128">
        <f t="shared" ref="Q160:Q165" si="103">O160-L160</f>
        <v>-25.039695811434768</v>
      </c>
      <c r="R160" s="352">
        <f>O160/L160</f>
        <v>0.83064940030913681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>
        <f t="shared" si="61"/>
        <v>-216.90746934225149</v>
      </c>
      <c r="AG160" s="200">
        <f t="shared" si="62"/>
        <v>0.8534408990930733</v>
      </c>
      <c r="AH160" s="898"/>
    </row>
    <row r="161" spans="1:36" ht="19.2" customHeight="1">
      <c r="A161" s="895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2308</v>
      </c>
      <c r="H161" s="140">
        <f t="shared" ref="H161:H170" si="104">F161*G161</f>
        <v>69540.039999999994</v>
      </c>
      <c r="I161" s="68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05">G161/W161*60</f>
        <v>1107.8400000000001</v>
      </c>
      <c r="O161" s="142">
        <f t="shared" ref="O161:O165" si="106">N161/M161</f>
        <v>61.546666666666674</v>
      </c>
      <c r="P161" s="105">
        <f t="shared" si="102"/>
        <v>0</v>
      </c>
      <c r="Q161" s="143">
        <f t="shared" si="103"/>
        <v>-5.1199999999999974</v>
      </c>
      <c r="R161" s="682">
        <f t="shared" ref="R161:R165" si="107">O161/L161</f>
        <v>0.92320000000000002</v>
      </c>
      <c r="S161" s="896">
        <f>R173</f>
        <v>0.91257376677296687</v>
      </c>
      <c r="T161" s="101">
        <v>0.16666666666666666</v>
      </c>
      <c r="U161" s="101">
        <v>0.25347222222222221</v>
      </c>
      <c r="V161" s="688">
        <v>5</v>
      </c>
      <c r="W161" s="146">
        <f t="shared" ref="W161:W172" si="108">(U161-T161)*24*60</f>
        <v>124.99999999999999</v>
      </c>
      <c r="X161" s="154"/>
      <c r="Y161" s="154"/>
      <c r="Z161" s="105"/>
      <c r="AA161" s="105"/>
      <c r="AB161" s="897"/>
      <c r="AC161" s="897"/>
      <c r="AD161" s="688"/>
      <c r="AE161" s="688"/>
      <c r="AF161" s="105">
        <f t="shared" si="61"/>
        <v>-92.159999999999854</v>
      </c>
      <c r="AG161" s="682">
        <f t="shared" si="62"/>
        <v>0.92320000000000013</v>
      </c>
      <c r="AH161" s="896">
        <f>AG173</f>
        <v>0.91677748188707253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2934</v>
      </c>
      <c r="H162" s="140">
        <f t="shared" si="104"/>
        <v>100430.81999999999</v>
      </c>
      <c r="I162" s="68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2173.3333333333326</v>
      </c>
      <c r="O162" s="142">
        <f t="shared" si="106"/>
        <v>167.17948717948713</v>
      </c>
      <c r="P162" s="105">
        <f t="shared" si="102"/>
        <v>0</v>
      </c>
      <c r="Q162" s="143">
        <f t="shared" si="103"/>
        <v>-5.8974358974359404</v>
      </c>
      <c r="R162" s="682">
        <f t="shared" si="107"/>
        <v>0.96592592592592563</v>
      </c>
      <c r="S162" s="896"/>
      <c r="T162" s="101">
        <v>0.26874999999999999</v>
      </c>
      <c r="U162" s="101">
        <v>0.32500000000000001</v>
      </c>
      <c r="V162" s="688">
        <v>22</v>
      </c>
      <c r="W162" s="146">
        <f t="shared" si="108"/>
        <v>81.000000000000028</v>
      </c>
      <c r="X162" s="154">
        <v>0.25833333333333336</v>
      </c>
      <c r="Y162" s="154">
        <v>0.26805555555555555</v>
      </c>
      <c r="Z162" s="105"/>
      <c r="AA162" s="105"/>
      <c r="AB162" s="897"/>
      <c r="AC162" s="897"/>
      <c r="AD162" s="688"/>
      <c r="AE162" s="688">
        <v>1</v>
      </c>
      <c r="AF162" s="105">
        <f t="shared" si="61"/>
        <v>-76.666666666667425</v>
      </c>
      <c r="AG162" s="682">
        <f t="shared" si="62"/>
        <v>0.96592592592592563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3750</v>
      </c>
      <c r="H163" s="140">
        <f t="shared" si="104"/>
        <v>128362.49999999999</v>
      </c>
      <c r="I163" s="68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2205.8823529411757</v>
      </c>
      <c r="O163" s="142">
        <f t="shared" si="106"/>
        <v>200.53475935828871</v>
      </c>
      <c r="P163" s="105">
        <f t="shared" si="102"/>
        <v>0</v>
      </c>
      <c r="Q163" s="143">
        <f t="shared" si="103"/>
        <v>-4.0106951871658225</v>
      </c>
      <c r="R163" s="682">
        <f t="shared" si="107"/>
        <v>0.98039215686274483</v>
      </c>
      <c r="S163" s="896"/>
      <c r="T163" s="101">
        <v>0.32916666666666666</v>
      </c>
      <c r="U163" s="101">
        <v>0.4</v>
      </c>
      <c r="V163" s="688">
        <v>6</v>
      </c>
      <c r="W163" s="146">
        <f t="shared" si="108"/>
        <v>102.00000000000004</v>
      </c>
      <c r="X163" s="154"/>
      <c r="Y163" s="154"/>
      <c r="Z163" s="105"/>
      <c r="AA163" s="105"/>
      <c r="AB163" s="897"/>
      <c r="AC163" s="897"/>
      <c r="AD163" s="688"/>
      <c r="AE163" s="688"/>
      <c r="AF163" s="105">
        <f t="shared" si="61"/>
        <v>-44.117647058824332</v>
      </c>
      <c r="AG163" s="682">
        <f t="shared" si="62"/>
        <v>0.98039215686274472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3524.5</v>
      </c>
      <c r="H164" s="140">
        <f t="shared" si="104"/>
        <v>128327.04499999998</v>
      </c>
      <c r="I164" s="68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2430.689655172413</v>
      </c>
      <c r="O164" s="142">
        <f t="shared" si="106"/>
        <v>243.06896551724131</v>
      </c>
      <c r="P164" s="105">
        <f t="shared" si="102"/>
        <v>0</v>
      </c>
      <c r="Q164" s="143">
        <f t="shared" si="103"/>
        <v>-33.831034482758668</v>
      </c>
      <c r="R164" s="682">
        <f t="shared" si="107"/>
        <v>0.87782219399509331</v>
      </c>
      <c r="S164" s="896"/>
      <c r="T164" s="101">
        <v>0.40486111111111112</v>
      </c>
      <c r="U164" s="101">
        <v>0.46527777777777779</v>
      </c>
      <c r="V164" s="688">
        <v>7</v>
      </c>
      <c r="W164" s="146">
        <f t="shared" si="108"/>
        <v>87.000000000000014</v>
      </c>
      <c r="X164" s="154"/>
      <c r="Y164" s="154"/>
      <c r="Z164" s="105"/>
      <c r="AA164" s="105"/>
      <c r="AB164" s="897"/>
      <c r="AC164" s="897"/>
      <c r="AD164" s="688"/>
      <c r="AE164" s="688"/>
      <c r="AF164" s="105">
        <f>N164-K164</f>
        <v>-338.31034482758696</v>
      </c>
      <c r="AG164" s="682">
        <f>N164/K164</f>
        <v>0.8778221939950932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1510.5</v>
      </c>
      <c r="H165" s="140">
        <f t="shared" si="104"/>
        <v>54997.304999999993</v>
      </c>
      <c r="I165" s="68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5"/>
        <v>2384.9999999999982</v>
      </c>
      <c r="O165" s="142">
        <f t="shared" si="106"/>
        <v>238.49999999999983</v>
      </c>
      <c r="P165" s="105">
        <f t="shared" si="102"/>
        <v>0</v>
      </c>
      <c r="Q165" s="143">
        <f t="shared" si="103"/>
        <v>-38.400000000000148</v>
      </c>
      <c r="R165" s="682">
        <f t="shared" si="107"/>
        <v>0.86132177681473399</v>
      </c>
      <c r="S165" s="896"/>
      <c r="T165" s="101">
        <v>0.50555555555555554</v>
      </c>
      <c r="U165" s="101">
        <v>0.53194444444444444</v>
      </c>
      <c r="V165" s="688">
        <v>5</v>
      </c>
      <c r="W165" s="146">
        <f t="shared" si="108"/>
        <v>38.000000000000028</v>
      </c>
      <c r="X165" s="154"/>
      <c r="Y165" s="154"/>
      <c r="Z165" s="105"/>
      <c r="AA165" s="105"/>
      <c r="AB165" s="897"/>
      <c r="AC165" s="897"/>
      <c r="AD165" s="688"/>
      <c r="AE165" s="688"/>
      <c r="AF165" s="105">
        <f>N165-K165</f>
        <v>-384.00000000000182</v>
      </c>
      <c r="AG165" s="682">
        <f>N165/K165</f>
        <v>0.86132177681473387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688"/>
      <c r="J166" s="157"/>
      <c r="K166" s="107"/>
      <c r="L166" s="142"/>
      <c r="M166" s="157"/>
      <c r="N166" s="107"/>
      <c r="O166" s="142"/>
      <c r="P166" s="105"/>
      <c r="Q166" s="143"/>
      <c r="R166" s="682"/>
      <c r="S166" s="896"/>
      <c r="T166" s="101"/>
      <c r="U166" s="101"/>
      <c r="V166" s="688"/>
      <c r="W166" s="146">
        <f t="shared" si="108"/>
        <v>0</v>
      </c>
      <c r="X166" s="154"/>
      <c r="Y166" s="154"/>
      <c r="Z166" s="105"/>
      <c r="AA166" s="105"/>
      <c r="AB166" s="897"/>
      <c r="AC166" s="897"/>
      <c r="AD166" s="688"/>
      <c r="AE166" s="688"/>
      <c r="AF166" s="105">
        <f>N166-K166</f>
        <v>0</v>
      </c>
      <c r="AG166" s="682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688"/>
      <c r="J167" s="157"/>
      <c r="K167" s="107"/>
      <c r="L167" s="142"/>
      <c r="M167" s="157"/>
      <c r="N167" s="107"/>
      <c r="O167" s="142"/>
      <c r="P167" s="105"/>
      <c r="Q167" s="143"/>
      <c r="R167" s="682"/>
      <c r="S167" s="896"/>
      <c r="T167" s="101"/>
      <c r="U167" s="101"/>
      <c r="V167" s="688"/>
      <c r="W167" s="146">
        <f t="shared" si="108"/>
        <v>0</v>
      </c>
      <c r="X167" s="154"/>
      <c r="Y167" s="154"/>
      <c r="Z167" s="105"/>
      <c r="AA167" s="105"/>
      <c r="AB167" s="897"/>
      <c r="AC167" s="897"/>
      <c r="AD167" s="688"/>
      <c r="AE167" s="688"/>
      <c r="AF167" s="105">
        <f t="shared" si="61"/>
        <v>0</v>
      </c>
      <c r="AG167" s="682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688"/>
      <c r="J168" s="157"/>
      <c r="K168" s="107"/>
      <c r="L168" s="142"/>
      <c r="M168" s="157"/>
      <c r="N168" s="107"/>
      <c r="O168" s="142"/>
      <c r="P168" s="105"/>
      <c r="Q168" s="143"/>
      <c r="R168" s="682"/>
      <c r="S168" s="896"/>
      <c r="T168" s="101"/>
      <c r="U168" s="101"/>
      <c r="V168" s="688"/>
      <c r="W168" s="146">
        <f t="shared" si="108"/>
        <v>0</v>
      </c>
      <c r="X168" s="154"/>
      <c r="Y168" s="154"/>
      <c r="Z168" s="105"/>
      <c r="AA168" s="105"/>
      <c r="AB168" s="897"/>
      <c r="AC168" s="897"/>
      <c r="AD168" s="688"/>
      <c r="AE168" s="688"/>
      <c r="AF168" s="105">
        <f t="shared" si="61"/>
        <v>0</v>
      </c>
      <c r="AG168" s="682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688"/>
      <c r="J169" s="157"/>
      <c r="K169" s="107"/>
      <c r="L169" s="142"/>
      <c r="M169" s="157"/>
      <c r="N169" s="107"/>
      <c r="O169" s="142"/>
      <c r="P169" s="105"/>
      <c r="Q169" s="143"/>
      <c r="R169" s="682"/>
      <c r="S169" s="896"/>
      <c r="T169" s="101"/>
      <c r="U169" s="101"/>
      <c r="V169" s="688"/>
      <c r="W169" s="146">
        <f t="shared" si="108"/>
        <v>0</v>
      </c>
      <c r="X169" s="154"/>
      <c r="Y169" s="154"/>
      <c r="Z169" s="105"/>
      <c r="AA169" s="105"/>
      <c r="AB169" s="897"/>
      <c r="AC169" s="897"/>
      <c r="AD169" s="688"/>
      <c r="AE169" s="688"/>
      <c r="AF169" s="105">
        <f t="shared" si="61"/>
        <v>0</v>
      </c>
      <c r="AG169" s="682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688"/>
      <c r="J170" s="157"/>
      <c r="K170" s="107"/>
      <c r="L170" s="142"/>
      <c r="M170" s="157"/>
      <c r="N170" s="107"/>
      <c r="O170" s="142"/>
      <c r="P170" s="105"/>
      <c r="Q170" s="143"/>
      <c r="R170" s="682"/>
      <c r="S170" s="896"/>
      <c r="T170" s="101"/>
      <c r="U170" s="101"/>
      <c r="V170" s="688"/>
      <c r="W170" s="146">
        <f t="shared" si="108"/>
        <v>0</v>
      </c>
      <c r="X170" s="154"/>
      <c r="Y170" s="154"/>
      <c r="Z170" s="105"/>
      <c r="AA170" s="105"/>
      <c r="AB170" s="897"/>
      <c r="AC170" s="897"/>
      <c r="AD170" s="688"/>
      <c r="AE170" s="688"/>
      <c r="AF170" s="105">
        <f t="shared" si="61"/>
        <v>0</v>
      </c>
      <c r="AG170" s="682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688"/>
      <c r="J171" s="157"/>
      <c r="K171" s="107"/>
      <c r="L171" s="142"/>
      <c r="M171" s="157"/>
      <c r="N171" s="107"/>
      <c r="O171" s="142"/>
      <c r="P171" s="105"/>
      <c r="Q171" s="143"/>
      <c r="R171" s="682"/>
      <c r="S171" s="896"/>
      <c r="T171" s="101"/>
      <c r="U171" s="101"/>
      <c r="V171" s="688"/>
      <c r="W171" s="146">
        <f t="shared" si="108"/>
        <v>0</v>
      </c>
      <c r="X171" s="154"/>
      <c r="Y171" s="154"/>
      <c r="Z171" s="105"/>
      <c r="AA171" s="105"/>
      <c r="AB171" s="897"/>
      <c r="AC171" s="897"/>
      <c r="AD171" s="688"/>
      <c r="AE171" s="688"/>
      <c r="AF171" s="105"/>
      <c r="AG171" s="682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688"/>
      <c r="J172" s="157"/>
      <c r="K172" s="107"/>
      <c r="L172" s="142"/>
      <c r="M172" s="157"/>
      <c r="N172" s="107"/>
      <c r="O172" s="142"/>
      <c r="P172" s="105"/>
      <c r="Q172" s="143"/>
      <c r="R172" s="682"/>
      <c r="S172" s="896"/>
      <c r="T172" s="101"/>
      <c r="U172" s="101"/>
      <c r="V172" s="688"/>
      <c r="W172" s="146">
        <f t="shared" si="108"/>
        <v>0</v>
      </c>
      <c r="X172" s="154"/>
      <c r="Y172" s="154"/>
      <c r="Z172" s="105"/>
      <c r="AA172" s="105"/>
      <c r="AB172" s="897"/>
      <c r="AC172" s="897"/>
      <c r="AD172" s="688"/>
      <c r="AE172" s="688"/>
      <c r="AF172" s="105"/>
      <c r="AG172" s="682"/>
      <c r="AH172" s="896"/>
    </row>
    <row r="173" spans="1:36" ht="19.2" customHeight="1">
      <c r="A173" s="895"/>
      <c r="B173" s="186">
        <v>0</v>
      </c>
      <c r="C173" s="160" t="s">
        <v>221</v>
      </c>
      <c r="D173" s="893" t="s">
        <v>513</v>
      </c>
      <c r="E173" s="893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09">AVERAGE(M161:M172)</f>
        <v>12.4</v>
      </c>
      <c r="N173" s="126">
        <f t="shared" si="109"/>
        <v>2060.5490682893842</v>
      </c>
      <c r="O173" s="164">
        <f t="shared" si="109"/>
        <v>182.16597574433672</v>
      </c>
      <c r="P173" s="105">
        <f>M173-J173</f>
        <v>0</v>
      </c>
      <c r="Q173" s="143">
        <f>O173-L173</f>
        <v>-17.451833113472105</v>
      </c>
      <c r="R173" s="165">
        <f>O173/L173</f>
        <v>0.91257376677296687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1</v>
      </c>
      <c r="AF173" s="105">
        <f t="shared" si="61"/>
        <v>-187.05093171061571</v>
      </c>
      <c r="AG173" s="682">
        <f t="shared" si="62"/>
        <v>0.91677748188707253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1127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13" sqref="H1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1235</v>
      </c>
      <c r="E3" s="829"/>
      <c r="F3" s="818" t="s">
        <v>2</v>
      </c>
      <c r="G3" s="779"/>
      <c r="H3" s="830">
        <v>224467.19999999998</v>
      </c>
      <c r="I3" s="831"/>
      <c r="J3" s="818" t="s">
        <v>3</v>
      </c>
      <c r="K3" s="779"/>
      <c r="L3" s="823">
        <v>6784094.572729107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431.97091990326891</v>
      </c>
      <c r="G6" s="820"/>
      <c r="H6" s="798">
        <f>AVERAGE(D13:P13,Q13)</f>
        <v>138.56852337668516</v>
      </c>
      <c r="I6" s="799"/>
      <c r="J6" s="798">
        <f>AVERAGE(D30:E30,G30:H30)</f>
        <v>811.86053077357428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6</v>
      </c>
      <c r="Q6" s="787">
        <v>4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363.65822732553607</v>
      </c>
      <c r="G7" s="791"/>
      <c r="H7" s="792">
        <f>AVERAGE(D14:P14,Q14)</f>
        <v>115.90728665521149</v>
      </c>
      <c r="I7" s="793"/>
      <c r="J7" s="792">
        <f>AVERAGE(D31:E31,G31:H31)</f>
        <v>724.17768659363981</v>
      </c>
      <c r="K7" s="793"/>
      <c r="L7" s="794">
        <f>AVERAGE(J31:M31)</f>
        <v>870.26706040356839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0.8799675911081104</v>
      </c>
      <c r="G8" s="797"/>
      <c r="H8" s="796">
        <f>AVERAGE(D15:O15,P15:Q15)</f>
        <v>0.89444611805665264</v>
      </c>
      <c r="I8" s="797"/>
      <c r="J8" s="796">
        <f>AVERAGE(D32:E32,G32:H32)</f>
        <v>0.8488276265843524</v>
      </c>
      <c r="K8" s="797"/>
      <c r="L8" s="796">
        <f>AVERAGE(J32:M32)</f>
        <v>0.86405234304910694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107.88281979458451</v>
      </c>
      <c r="F13" s="18">
        <v>150.400302312067</v>
      </c>
      <c r="G13" s="18">
        <v>301.94047619047615</v>
      </c>
      <c r="H13" s="18">
        <v>232.14285714285714</v>
      </c>
      <c r="I13" s="18">
        <v>83.9047250479139</v>
      </c>
      <c r="J13" s="18">
        <v>87.468425966877973</v>
      </c>
      <c r="K13" s="18">
        <v>70.509451148880601</v>
      </c>
      <c r="L13" s="18">
        <v>119.00510204081631</v>
      </c>
      <c r="M13" s="18">
        <v>85.287002227791689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128.16089911049497</v>
      </c>
      <c r="E14" s="18">
        <v>96.436561719566242</v>
      </c>
      <c r="F14" s="18">
        <v>123.47910058888202</v>
      </c>
      <c r="G14" s="18">
        <v>267.41390026397352</v>
      </c>
      <c r="H14" s="18">
        <v>224.53199340152727</v>
      </c>
      <c r="I14" s="18">
        <v>73.878368773276065</v>
      </c>
      <c r="J14" s="18">
        <v>80.073162537420458</v>
      </c>
      <c r="K14" s="18">
        <v>60.846108727571952</v>
      </c>
      <c r="L14" s="18">
        <v>105.5653687210998</v>
      </c>
      <c r="M14" s="18">
        <v>74.478230958648908</v>
      </c>
      <c r="N14" s="18">
        <v>75.429244961467205</v>
      </c>
      <c r="O14" s="18">
        <v>0</v>
      </c>
      <c r="P14" s="18">
        <v>167.89246156692727</v>
      </c>
      <c r="Q14" s="8">
        <v>144.51661184210528</v>
      </c>
    </row>
    <row r="15" spans="2:17" ht="39.9" customHeight="1">
      <c r="B15" s="772"/>
      <c r="C15" s="28" t="s">
        <v>61</v>
      </c>
      <c r="D15" s="9">
        <f t="shared" ref="D15:Q15" si="0">D14/D13</f>
        <v>0.88265932861391883</v>
      </c>
      <c r="E15" s="9">
        <f t="shared" si="0"/>
        <v>0.89390101133050992</v>
      </c>
      <c r="F15" s="9">
        <f t="shared" si="0"/>
        <v>0.82100300791067615</v>
      </c>
      <c r="G15" s="9">
        <f t="shared" si="0"/>
        <v>0.88565105161746549</v>
      </c>
      <c r="H15" s="9">
        <f t="shared" si="0"/>
        <v>0.96721474080657899</v>
      </c>
      <c r="I15" s="9">
        <f t="shared" si="0"/>
        <v>0.88050307930915372</v>
      </c>
      <c r="J15" s="9">
        <f t="shared" si="0"/>
        <v>0.91545219491822216</v>
      </c>
      <c r="K15" s="9">
        <f t="shared" si="0"/>
        <v>0.86294968598033028</v>
      </c>
      <c r="L15" s="9">
        <f t="shared" si="0"/>
        <v>0.8870659065095633</v>
      </c>
      <c r="M15" s="9">
        <f t="shared" si="0"/>
        <v>0.87326590234378498</v>
      </c>
      <c r="N15" s="9">
        <f t="shared" si="0"/>
        <v>0.86349147628167888</v>
      </c>
      <c r="O15" s="9"/>
      <c r="P15" s="30">
        <f t="shared" si="0"/>
        <v>0.93119807016723299</v>
      </c>
      <c r="Q15" s="10">
        <f t="shared" si="0"/>
        <v>0.9634440789473685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0.70833333333333337</v>
      </c>
      <c r="M16" s="11">
        <v>0.70833333333333337</v>
      </c>
      <c r="N16" s="11">
        <v>0.5</v>
      </c>
      <c r="O16" s="21">
        <v>0</v>
      </c>
      <c r="P16" s="11">
        <v>0.16666666666666666</v>
      </c>
      <c r="Q16" s="31">
        <v>0.36458333333333331</v>
      </c>
    </row>
    <row r="17" spans="2:23" ht="22.8" customHeight="1">
      <c r="B17" s="774"/>
      <c r="C17" s="28" t="s">
        <v>36</v>
      </c>
      <c r="D17" s="11">
        <v>0.69444444444444431</v>
      </c>
      <c r="E17" s="11">
        <v>0.48819444444444438</v>
      </c>
      <c r="F17" s="11">
        <v>0.5430555555555554</v>
      </c>
      <c r="G17" s="11">
        <v>0.54791666666666661</v>
      </c>
      <c r="H17" s="11">
        <v>0.54722222222222217</v>
      </c>
      <c r="I17" s="11">
        <v>0.63541666666666652</v>
      </c>
      <c r="J17" s="11">
        <v>0.67361111111111094</v>
      </c>
      <c r="K17" s="11">
        <v>0.6729166666666665</v>
      </c>
      <c r="L17" s="11">
        <v>0.92847222222222203</v>
      </c>
      <c r="M17" s="11">
        <v>0.96111111111111103</v>
      </c>
      <c r="N17" s="11">
        <v>0.94999999999999984</v>
      </c>
      <c r="O17" s="21">
        <v>0</v>
      </c>
      <c r="P17" s="11">
        <v>0.47222222222222221</v>
      </c>
      <c r="Q17" s="31">
        <v>0.53472222222222221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>
        <v>2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17.625</v>
      </c>
      <c r="E22" s="35">
        <v>16.571428571428573</v>
      </c>
      <c r="F22" s="35">
        <v>13.428571428571429</v>
      </c>
      <c r="G22" s="35">
        <v>6.125</v>
      </c>
      <c r="H22" s="35">
        <v>6.5</v>
      </c>
      <c r="I22" s="35">
        <v>17.714285714285715</v>
      </c>
      <c r="J22" s="35">
        <v>17</v>
      </c>
      <c r="K22" s="35">
        <v>19.571428571428573</v>
      </c>
      <c r="L22" s="35">
        <v>13.714285714285714</v>
      </c>
      <c r="M22" s="35">
        <v>18.333333333333332</v>
      </c>
      <c r="N22" s="35">
        <v>17.2</v>
      </c>
      <c r="O22" s="35">
        <v>0</v>
      </c>
      <c r="P22" s="35">
        <v>13</v>
      </c>
      <c r="Q22" s="36">
        <v>11.5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148.14285714285708</v>
      </c>
      <c r="E31" s="7">
        <v>857.22980677858811</v>
      </c>
      <c r="F31" s="7">
        <v>804.71490338929425</v>
      </c>
      <c r="G31" s="7">
        <v>842.45817950165883</v>
      </c>
      <c r="H31" s="44">
        <v>1048.8799029514553</v>
      </c>
      <c r="I31" s="43">
        <v>0</v>
      </c>
      <c r="J31" s="7">
        <v>755.18181818181768</v>
      </c>
      <c r="K31" s="7">
        <v>824.40000000000032</v>
      </c>
      <c r="L31" s="7">
        <v>899.65266275069769</v>
      </c>
      <c r="M31" s="44">
        <v>1001.8337606817577</v>
      </c>
      <c r="N31" s="27"/>
      <c r="O31" s="27"/>
      <c r="P31" s="27"/>
      <c r="Q31" s="27"/>
    </row>
    <row r="32" spans="2:23" ht="39.9" customHeight="1">
      <c r="B32" s="772"/>
      <c r="C32" s="690" t="s">
        <v>61</v>
      </c>
      <c r="D32" s="45">
        <f t="shared" ref="D32:M32" si="1">D31/D30</f>
        <v>0.67337662337662307</v>
      </c>
      <c r="E32" s="9">
        <f t="shared" si="1"/>
        <v>0.90918312840153281</v>
      </c>
      <c r="F32" s="9">
        <f t="shared" si="1"/>
        <v>0.85348550359470599</v>
      </c>
      <c r="G32" s="9">
        <f t="shared" si="1"/>
        <v>0.89706195039528491</v>
      </c>
      <c r="H32" s="9">
        <f t="shared" si="1"/>
        <v>0.91568880416396881</v>
      </c>
      <c r="I32" s="43">
        <f t="shared" si="1"/>
        <v>0</v>
      </c>
      <c r="J32" s="9">
        <f t="shared" si="1"/>
        <v>0.80095041322313998</v>
      </c>
      <c r="K32" s="9">
        <f t="shared" si="1"/>
        <v>0.87436363636363668</v>
      </c>
      <c r="L32" s="9">
        <f t="shared" si="1"/>
        <v>0.89965266275069766</v>
      </c>
      <c r="M32" s="10">
        <f t="shared" si="1"/>
        <v>0.88124265985895345</v>
      </c>
      <c r="N32" s="27"/>
      <c r="O32" s="27"/>
      <c r="P32" s="27"/>
      <c r="Q32" s="27"/>
    </row>
    <row r="33" spans="2:17" ht="28.8" customHeight="1">
      <c r="B33" s="773" t="s">
        <v>62</v>
      </c>
      <c r="C33" s="690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2986.1538461538476</v>
      </c>
      <c r="H33" s="31">
        <v>0.17708333333333334</v>
      </c>
      <c r="I33" s="46">
        <v>0</v>
      </c>
      <c r="J33" s="11">
        <v>0.72152777777777777</v>
      </c>
      <c r="K33" s="11">
        <v>0.72152777777777777</v>
      </c>
      <c r="L33" s="11">
        <v>0.72361111111111109</v>
      </c>
      <c r="M33" s="12">
        <v>0.72152777777777777</v>
      </c>
      <c r="N33" s="27"/>
      <c r="O33" s="27"/>
      <c r="P33" s="27"/>
      <c r="Q33" s="27"/>
    </row>
    <row r="34" spans="2:17" ht="28.8" customHeight="1">
      <c r="B34" s="774"/>
      <c r="C34" s="690" t="s">
        <v>36</v>
      </c>
      <c r="D34" s="46">
        <v>0.32291666666666669</v>
      </c>
      <c r="E34" s="11">
        <v>0.36874999999999997</v>
      </c>
      <c r="F34" s="11">
        <v>0.22916666666666666</v>
      </c>
      <c r="G34" s="11">
        <v>1075.6521739130435</v>
      </c>
      <c r="H34" s="31">
        <v>0.44305555555555554</v>
      </c>
      <c r="I34" s="22">
        <v>0</v>
      </c>
      <c r="J34" s="11">
        <v>0.79166666666666663</v>
      </c>
      <c r="K34" s="11">
        <v>0.91111111111111109</v>
      </c>
      <c r="L34" s="11">
        <v>0.9784722222222223</v>
      </c>
      <c r="M34" s="12">
        <v>46284.052083333336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O7" sqref="O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1129</v>
      </c>
      <c r="B1" s="361"/>
      <c r="C1" s="362"/>
      <c r="D1" s="363" t="s">
        <v>482</v>
      </c>
      <c r="E1" s="364">
        <f>SUM(G5:G124)</f>
        <v>96139</v>
      </c>
      <c r="F1" s="365" t="s">
        <v>3</v>
      </c>
      <c r="G1" s="366">
        <f>SUM(H5:H124)</f>
        <v>1793847.1616883115</v>
      </c>
      <c r="H1" s="367" t="s">
        <v>1047</v>
      </c>
      <c r="I1" s="368">
        <f>+J16+J64+J24+J38+J51+J81+J100+J91+J57+J124+J111</f>
        <v>51.016666666666666</v>
      </c>
      <c r="J1" s="873" t="s">
        <v>1048</v>
      </c>
      <c r="K1" s="874"/>
      <c r="L1" s="875"/>
      <c r="M1" s="873" t="s">
        <v>484</v>
      </c>
      <c r="N1" s="874"/>
      <c r="O1" s="874"/>
      <c r="P1" s="874"/>
      <c r="Q1" s="874"/>
      <c r="R1" s="875"/>
    </row>
    <row r="2" spans="1:18" ht="26.25" customHeight="1" thickBot="1">
      <c r="A2" s="879" t="s">
        <v>1130</v>
      </c>
      <c r="B2" s="880"/>
      <c r="C2" s="370"/>
      <c r="D2" s="692" t="s">
        <v>490</v>
      </c>
      <c r="E2" s="372">
        <f>AVERAGE(L16,L24,L38,L51,L100,L111,L91)</f>
        <v>633.40552286933712</v>
      </c>
      <c r="F2" s="373" t="s">
        <v>91</v>
      </c>
      <c r="G2" s="374">
        <f>G1/E1</f>
        <v>18.658891414392823</v>
      </c>
      <c r="H2" s="375" t="s">
        <v>1131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491</v>
      </c>
      <c r="B3" s="883" t="s">
        <v>1132</v>
      </c>
      <c r="C3" s="694"/>
      <c r="D3" s="884" t="s">
        <v>492</v>
      </c>
      <c r="E3" s="884"/>
      <c r="F3" s="885" t="s">
        <v>96</v>
      </c>
      <c r="G3" s="886" t="s">
        <v>1133</v>
      </c>
      <c r="H3" s="887" t="s">
        <v>1134</v>
      </c>
      <c r="I3" s="888" t="s">
        <v>493</v>
      </c>
      <c r="J3" s="861" t="s">
        <v>495</v>
      </c>
      <c r="K3" s="863" t="s">
        <v>494</v>
      </c>
      <c r="L3" s="865" t="s">
        <v>490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694"/>
      <c r="D4" s="884"/>
      <c r="E4" s="884"/>
      <c r="F4" s="885"/>
      <c r="G4" s="886"/>
      <c r="H4" s="887"/>
      <c r="I4" s="889"/>
      <c r="J4" s="862"/>
      <c r="K4" s="864"/>
      <c r="L4" s="866"/>
      <c r="M4" s="698" t="s">
        <v>113</v>
      </c>
      <c r="N4" s="698" t="s">
        <v>114</v>
      </c>
      <c r="O4" s="862"/>
      <c r="P4" s="892"/>
      <c r="Q4" s="380" t="s">
        <v>115</v>
      </c>
      <c r="R4" s="380" t="s">
        <v>1135</v>
      </c>
    </row>
    <row r="5" spans="1:18">
      <c r="A5" s="867" t="s">
        <v>1136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1042</v>
      </c>
      <c r="H5" s="385">
        <f>F5*G5</f>
        <v>26716.880000000001</v>
      </c>
      <c r="I5" s="696"/>
      <c r="J5" s="387">
        <v>10</v>
      </c>
      <c r="K5" s="388">
        <f t="shared" ref="K5:K8" si="0">G5/P5*60</f>
        <v>1562.9999999999993</v>
      </c>
      <c r="L5" s="389">
        <f t="shared" ref="L5:L8" si="1">K5/J5</f>
        <v>156.29999999999993</v>
      </c>
      <c r="M5" s="390">
        <v>0.36458333333333331</v>
      </c>
      <c r="N5" s="390">
        <v>0.3923611111111111</v>
      </c>
      <c r="O5" s="380">
        <v>5</v>
      </c>
      <c r="P5" s="699">
        <f t="shared" ref="P5:P8" si="2">(N5-M5)*24*60</f>
        <v>40.000000000000014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694">
        <v>2804</v>
      </c>
      <c r="H6" s="385">
        <f t="shared" ref="H6:H15" si="3">F6*G6</f>
        <v>83699.400000000009</v>
      </c>
      <c r="I6" s="696"/>
      <c r="J6" s="387">
        <v>12</v>
      </c>
      <c r="K6" s="388">
        <f t="shared" si="0"/>
        <v>1770.9473684210516</v>
      </c>
      <c r="L6" s="389">
        <f t="shared" si="1"/>
        <v>147.57894736842096</v>
      </c>
      <c r="M6" s="390">
        <v>0.39583333333333331</v>
      </c>
      <c r="N6" s="390">
        <v>0.46180555555555558</v>
      </c>
      <c r="O6" s="380">
        <v>5</v>
      </c>
      <c r="P6" s="699">
        <f t="shared" si="2"/>
        <v>95.000000000000057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694">
        <v>2403</v>
      </c>
      <c r="H7" s="385">
        <f t="shared" si="3"/>
        <v>70936.56</v>
      </c>
      <c r="I7" s="696"/>
      <c r="J7" s="387">
        <v>12</v>
      </c>
      <c r="K7" s="388">
        <f t="shared" si="0"/>
        <v>1802.2499999999975</v>
      </c>
      <c r="L7" s="389">
        <f t="shared" si="1"/>
        <v>150.1874999999998</v>
      </c>
      <c r="M7" s="390">
        <v>0.46527777777777773</v>
      </c>
      <c r="N7" s="390">
        <v>0.52083333333333337</v>
      </c>
      <c r="O7" s="380">
        <v>5</v>
      </c>
      <c r="P7" s="699">
        <f t="shared" si="2"/>
        <v>80.000000000000114</v>
      </c>
      <c r="Q7" s="392"/>
      <c r="R7" s="392"/>
    </row>
    <row r="8" spans="1:18">
      <c r="A8" s="867"/>
      <c r="B8" s="381" t="s">
        <v>314</v>
      </c>
      <c r="C8" s="381"/>
      <c r="D8" s="382" t="s">
        <v>1137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12</v>
      </c>
      <c r="K8" s="388">
        <f t="shared" si="0"/>
        <v>1488.0000000000055</v>
      </c>
      <c r="L8" s="389">
        <f t="shared" si="1"/>
        <v>124.00000000000045</v>
      </c>
      <c r="M8" s="390">
        <v>0.52430555555555558</v>
      </c>
      <c r="N8" s="390">
        <v>0.53472222222222221</v>
      </c>
      <c r="O8" s="380">
        <v>5</v>
      </c>
      <c r="P8" s="699">
        <f t="shared" si="2"/>
        <v>14.999999999999947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868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869"/>
      <c r="B16" s="381">
        <v>0</v>
      </c>
      <c r="C16" s="398" t="s">
        <v>1138</v>
      </c>
      <c r="D16" s="852" t="s">
        <v>130</v>
      </c>
      <c r="E16" s="852"/>
      <c r="F16" s="399"/>
      <c r="G16" s="400"/>
      <c r="H16" s="401"/>
      <c r="I16" s="402"/>
      <c r="J16" s="403">
        <f>AVERAGE(J5:J15)</f>
        <v>11.5</v>
      </c>
      <c r="K16" s="403">
        <f>AVERAGE(K5:K15)</f>
        <v>1656.0493421052633</v>
      </c>
      <c r="L16" s="404">
        <f>AVERAGE(L5:L15)</f>
        <v>144.51661184210528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1139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2403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1602</v>
      </c>
      <c r="L17" s="389">
        <f>K17/J17</f>
        <v>160.19999999999999</v>
      </c>
      <c r="M17" s="390">
        <v>0.17013888888888887</v>
      </c>
      <c r="N17" s="390">
        <v>0.23263888888888887</v>
      </c>
      <c r="O17" s="380">
        <v>5</v>
      </c>
      <c r="P17" s="699">
        <f>(N17-M17)*24*60</f>
        <v>90</v>
      </c>
      <c r="Q17" s="380"/>
      <c r="R17" s="380"/>
    </row>
    <row r="18" spans="1:18" ht="15.75" customHeight="1">
      <c r="A18" s="870"/>
      <c r="B18" s="381">
        <v>0</v>
      </c>
      <c r="C18" s="695"/>
      <c r="D18" s="382" t="s">
        <v>261</v>
      </c>
      <c r="E18" s="382"/>
      <c r="F18" s="384" t="s">
        <v>236</v>
      </c>
      <c r="G18" s="693">
        <v>2804</v>
      </c>
      <c r="H18" s="385">
        <f t="shared" si="4"/>
        <v>0</v>
      </c>
      <c r="I18" s="696"/>
      <c r="J18" s="387">
        <v>10</v>
      </c>
      <c r="K18" s="388">
        <f t="shared" si="5"/>
        <v>1602.2857142857147</v>
      </c>
      <c r="L18" s="389">
        <f t="shared" ref="L18:L19" si="6">K18/J18</f>
        <v>160.22857142857146</v>
      </c>
      <c r="M18" s="390">
        <v>0.23611111111111113</v>
      </c>
      <c r="N18" s="390">
        <v>0.30902777777777779</v>
      </c>
      <c r="O18" s="380">
        <v>5</v>
      </c>
      <c r="P18" s="699">
        <f t="shared" ref="P18:P19" si="7">(N18-M18)*24*60</f>
        <v>104.99999999999999</v>
      </c>
      <c r="Q18" s="392"/>
      <c r="R18" s="392"/>
    </row>
    <row r="19" spans="1:18" ht="15.75" customHeight="1">
      <c r="A19" s="870"/>
      <c r="B19" s="381">
        <v>0</v>
      </c>
      <c r="C19" s="695"/>
      <c r="D19" s="382" t="s">
        <v>1140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12</v>
      </c>
      <c r="K19" s="388">
        <f t="shared" si="5"/>
        <v>1487.9999999999973</v>
      </c>
      <c r="L19" s="389">
        <f t="shared" si="6"/>
        <v>123.99999999999977</v>
      </c>
      <c r="M19" s="390">
        <v>0.3125</v>
      </c>
      <c r="N19" s="390">
        <v>0.32291666666666669</v>
      </c>
      <c r="O19" s="380">
        <v>5</v>
      </c>
      <c r="P19" s="699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871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871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871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871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872"/>
      <c r="B24" s="381">
        <v>0</v>
      </c>
      <c r="C24" s="240" t="s">
        <v>1141</v>
      </c>
      <c r="D24" s="852" t="s">
        <v>130</v>
      </c>
      <c r="E24" s="852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1564.0952380952374</v>
      </c>
      <c r="L24" s="404">
        <f>AVERAGE(L17:L23)</f>
        <v>148.14285714285708</v>
      </c>
      <c r="M24" s="390"/>
      <c r="N24" s="390"/>
      <c r="O24" s="380"/>
      <c r="P24" s="380"/>
      <c r="Q24" s="380"/>
      <c r="R24" s="380"/>
    </row>
    <row r="25" spans="1:18">
      <c r="A25" s="859" t="s">
        <v>1142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1649</v>
      </c>
      <c r="H25" s="385">
        <f t="shared" ref="H25:H37" si="8">F25*G25</f>
        <v>30555.97</v>
      </c>
      <c r="I25" s="696"/>
      <c r="J25" s="387">
        <v>3</v>
      </c>
      <c r="K25" s="388">
        <f t="shared" ref="K25:K30" si="9">G25/P25*60</f>
        <v>2826.8571428571463</v>
      </c>
      <c r="L25" s="389">
        <f t="shared" ref="L25:L30" si="10">K25/J25</f>
        <v>942.28571428571547</v>
      </c>
      <c r="M25" s="390">
        <v>0.17361111111111113</v>
      </c>
      <c r="N25" s="390">
        <v>0.19791666666666666</v>
      </c>
      <c r="O25" s="380">
        <v>10</v>
      </c>
      <c r="P25" s="699">
        <f>(N25-M25)*24*60</f>
        <v>34.999999999999957</v>
      </c>
      <c r="Q25" s="392"/>
      <c r="R25" s="392"/>
    </row>
    <row r="26" spans="1:18">
      <c r="A26" s="859"/>
      <c r="B26" s="381" t="s">
        <v>240</v>
      </c>
      <c r="C26" s="408"/>
      <c r="D26" s="382" t="s">
        <v>1143</v>
      </c>
      <c r="E26" s="411"/>
      <c r="F26" s="384">
        <v>18.18</v>
      </c>
      <c r="G26" s="694">
        <v>2552</v>
      </c>
      <c r="H26" s="385">
        <f t="shared" si="8"/>
        <v>46395.360000000001</v>
      </c>
      <c r="I26" s="696"/>
      <c r="J26" s="387">
        <v>4</v>
      </c>
      <c r="K26" s="388">
        <f t="shared" si="9"/>
        <v>2783.9999999999995</v>
      </c>
      <c r="L26" s="389">
        <f t="shared" si="10"/>
        <v>695.99999999999989</v>
      </c>
      <c r="M26" s="390">
        <v>0.20833333333333334</v>
      </c>
      <c r="N26" s="390">
        <v>0.24652777777777779</v>
      </c>
      <c r="O26" s="380">
        <v>15</v>
      </c>
      <c r="P26" s="699">
        <f>(N26-M26)*24*60</f>
        <v>55.000000000000007</v>
      </c>
      <c r="Q26" s="392"/>
      <c r="R26" s="392"/>
    </row>
    <row r="27" spans="1:18">
      <c r="A27" s="859"/>
      <c r="B27" s="381" t="s">
        <v>314</v>
      </c>
      <c r="C27" s="408"/>
      <c r="D27" s="409" t="s">
        <v>1144</v>
      </c>
      <c r="E27" s="411"/>
      <c r="F27" s="384">
        <v>22.32</v>
      </c>
      <c r="G27" s="694">
        <v>2051</v>
      </c>
      <c r="H27" s="385">
        <f t="shared" si="8"/>
        <v>45778.32</v>
      </c>
      <c r="I27" s="696"/>
      <c r="J27" s="387">
        <v>4</v>
      </c>
      <c r="K27" s="388">
        <f t="shared" si="9"/>
        <v>3001.4634146341455</v>
      </c>
      <c r="L27" s="389">
        <f t="shared" si="10"/>
        <v>750.36585365853637</v>
      </c>
      <c r="M27" s="390">
        <v>0.2590277777777778</v>
      </c>
      <c r="N27" s="390">
        <v>0.28750000000000003</v>
      </c>
      <c r="O27" s="380">
        <v>18</v>
      </c>
      <c r="P27" s="699">
        <f t="shared" ref="P27:P30" si="11">(N27-M27)*24*60</f>
        <v>41.000000000000014</v>
      </c>
      <c r="Q27" s="392"/>
      <c r="R27" s="392"/>
    </row>
    <row r="28" spans="1:18">
      <c r="A28" s="859"/>
      <c r="B28" s="381" t="s">
        <v>240</v>
      </c>
      <c r="C28" s="695"/>
      <c r="D28" s="410" t="s">
        <v>1145</v>
      </c>
      <c r="E28" s="411"/>
      <c r="F28" s="384">
        <v>17.890909090909091</v>
      </c>
      <c r="G28" s="694">
        <v>1870</v>
      </c>
      <c r="H28" s="385">
        <f t="shared" si="8"/>
        <v>33456</v>
      </c>
      <c r="I28" s="696"/>
      <c r="J28" s="387">
        <v>3</v>
      </c>
      <c r="K28" s="388">
        <f t="shared" si="9"/>
        <v>3299.9999999999959</v>
      </c>
      <c r="L28" s="389">
        <f t="shared" si="10"/>
        <v>1099.9999999999986</v>
      </c>
      <c r="M28" s="390">
        <v>0.30138888888888887</v>
      </c>
      <c r="N28" s="390">
        <v>0.32500000000000001</v>
      </c>
      <c r="O28" s="380">
        <v>20</v>
      </c>
      <c r="P28" s="699">
        <f t="shared" si="11"/>
        <v>34.000000000000043</v>
      </c>
      <c r="Q28" s="392"/>
      <c r="R28" s="392"/>
    </row>
    <row r="29" spans="1:18">
      <c r="A29" s="859"/>
      <c r="B29" s="381" t="s">
        <v>314</v>
      </c>
      <c r="C29" s="694"/>
      <c r="D29" s="382" t="s">
        <v>269</v>
      </c>
      <c r="E29" s="411"/>
      <c r="F29" s="384">
        <v>18.77</v>
      </c>
      <c r="G29" s="694">
        <v>936</v>
      </c>
      <c r="H29" s="385">
        <f t="shared" si="8"/>
        <v>17568.72</v>
      </c>
      <c r="I29" s="696"/>
      <c r="J29" s="387">
        <v>4</v>
      </c>
      <c r="K29" s="388">
        <f t="shared" si="9"/>
        <v>2808.00000000001</v>
      </c>
      <c r="L29" s="389">
        <f t="shared" si="10"/>
        <v>702.0000000000025</v>
      </c>
      <c r="M29" s="390">
        <v>0.3354166666666667</v>
      </c>
      <c r="N29" s="390">
        <v>0.34930555555555554</v>
      </c>
      <c r="O29" s="380">
        <v>15</v>
      </c>
      <c r="P29" s="699">
        <f t="shared" si="11"/>
        <v>19.999999999999929</v>
      </c>
      <c r="Q29" s="392"/>
      <c r="R29" s="392"/>
    </row>
    <row r="30" spans="1:18">
      <c r="A30" s="859"/>
      <c r="B30" s="381" t="s">
        <v>240</v>
      </c>
      <c r="C30" s="694"/>
      <c r="D30" s="409" t="s">
        <v>1146</v>
      </c>
      <c r="E30" s="411"/>
      <c r="F30" s="384">
        <v>24.93</v>
      </c>
      <c r="G30" s="694">
        <v>524</v>
      </c>
      <c r="H30" s="385">
        <f t="shared" si="8"/>
        <v>13063.32</v>
      </c>
      <c r="I30" s="696"/>
      <c r="J30" s="387">
        <v>3</v>
      </c>
      <c r="K30" s="388">
        <f t="shared" si="9"/>
        <v>2858.181818181828</v>
      </c>
      <c r="L30" s="389">
        <f t="shared" si="10"/>
        <v>952.72727272727604</v>
      </c>
      <c r="M30" s="390">
        <v>0.3611111111111111</v>
      </c>
      <c r="N30" s="390">
        <v>0.36874999999999997</v>
      </c>
      <c r="O30" s="380">
        <v>17</v>
      </c>
      <c r="P30" s="699">
        <f t="shared" si="11"/>
        <v>10.999999999999961</v>
      </c>
      <c r="Q30" s="392"/>
      <c r="R30" s="392"/>
    </row>
    <row r="31" spans="1:18" ht="15.75" customHeight="1">
      <c r="A31" s="859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859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859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2929.7503959455207</v>
      </c>
      <c r="L38" s="404">
        <f>AVERAGE(L25:L37)</f>
        <v>857.22980677858811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1147</v>
      </c>
      <c r="B39" s="381" t="s">
        <v>240</v>
      </c>
      <c r="C39" s="695"/>
      <c r="D39" s="409" t="s">
        <v>1148</v>
      </c>
      <c r="E39" s="383"/>
      <c r="F39" s="384">
        <v>16.66</v>
      </c>
      <c r="G39" s="694">
        <v>3761</v>
      </c>
      <c r="H39" s="385">
        <f t="shared" ref="H39:H47" si="12">F39*G39</f>
        <v>62658.26</v>
      </c>
      <c r="I39" s="696"/>
      <c r="J39" s="387">
        <v>4</v>
      </c>
      <c r="K39" s="388">
        <f t="shared" ref="K39" si="13">G39/P39*60</f>
        <v>3008.8000000000011</v>
      </c>
      <c r="L39" s="389">
        <f t="shared" ref="L39" si="14">K39/J39</f>
        <v>752.20000000000027</v>
      </c>
      <c r="M39" s="390">
        <v>0.17708333333333334</v>
      </c>
      <c r="N39" s="390">
        <v>0.22916666666666666</v>
      </c>
      <c r="O39" s="380">
        <v>15</v>
      </c>
      <c r="P39" s="699">
        <f t="shared" ref="P39" si="15">(N39-M39)*24*60</f>
        <v>74.999999999999972</v>
      </c>
      <c r="Q39" s="392"/>
      <c r="R39" s="392"/>
    </row>
    <row r="40" spans="1:18">
      <c r="A40" s="849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849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849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849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849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850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850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850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130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2969.2751979727609</v>
      </c>
      <c r="L51" s="404">
        <f>AVERAGE(L38:L50)</f>
        <v>804.71490338929425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1149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600</v>
      </c>
      <c r="H52" s="385">
        <f>F52*G52</f>
        <v>15018</v>
      </c>
      <c r="I52" s="696"/>
      <c r="J52" s="387">
        <v>4</v>
      </c>
      <c r="K52" s="388">
        <f>G52/P52*60</f>
        <v>3272.7272727272843</v>
      </c>
      <c r="L52" s="389">
        <f>K52/J52</f>
        <v>818.18181818182109</v>
      </c>
      <c r="M52" s="390">
        <v>0.17361111111111113</v>
      </c>
      <c r="N52" s="390">
        <v>0.18124999999999999</v>
      </c>
      <c r="O52" s="388">
        <v>10</v>
      </c>
      <c r="P52" s="699">
        <f>(N52-M52)*24*60</f>
        <v>10.999999999999961</v>
      </c>
      <c r="Q52" s="392"/>
      <c r="R52" s="392"/>
    </row>
    <row r="53" spans="1:18" ht="15.6" customHeight="1">
      <c r="A53" s="854"/>
      <c r="B53" s="381" t="s">
        <v>240</v>
      </c>
      <c r="C53" s="695"/>
      <c r="D53" s="410" t="s">
        <v>276</v>
      </c>
      <c r="E53" s="426"/>
      <c r="F53" s="384">
        <v>24.82</v>
      </c>
      <c r="G53" s="393">
        <v>788</v>
      </c>
      <c r="H53" s="385">
        <f t="shared" ref="H53:H116" si="16">F53*G53</f>
        <v>19558.16</v>
      </c>
      <c r="I53" s="696"/>
      <c r="J53" s="387">
        <v>4</v>
      </c>
      <c r="K53" s="388">
        <f t="shared" ref="K53:K57" si="17">G53/P53*60</f>
        <v>3377.1428571428596</v>
      </c>
      <c r="L53" s="389">
        <f t="shared" ref="L53:L57" si="18">K53/J53</f>
        <v>844.2857142857149</v>
      </c>
      <c r="M53" s="390">
        <v>0.19166666666666665</v>
      </c>
      <c r="N53" s="390">
        <v>0.20138888888888887</v>
      </c>
      <c r="O53" s="388">
        <v>15</v>
      </c>
      <c r="P53" s="699">
        <f t="shared" ref="P53:P57" si="19">(N53-M53)*24*60</f>
        <v>13.999999999999989</v>
      </c>
      <c r="Q53" s="392"/>
      <c r="R53" s="392"/>
    </row>
    <row r="54" spans="1:18" ht="15.6" customHeight="1">
      <c r="A54" s="854"/>
      <c r="B54" s="381" t="s">
        <v>240</v>
      </c>
      <c r="C54" s="695"/>
      <c r="D54" s="410" t="s">
        <v>277</v>
      </c>
      <c r="E54" s="383"/>
      <c r="F54" s="384">
        <v>30</v>
      </c>
      <c r="G54" s="393">
        <v>1150</v>
      </c>
      <c r="H54" s="385">
        <f t="shared" si="16"/>
        <v>34500</v>
      </c>
      <c r="I54" s="696"/>
      <c r="J54" s="387">
        <v>4</v>
      </c>
      <c r="K54" s="388">
        <f t="shared" si="17"/>
        <v>3136.3636363636419</v>
      </c>
      <c r="L54" s="389">
        <f t="shared" si="18"/>
        <v>784.09090909091049</v>
      </c>
      <c r="M54" s="390">
        <v>0.21388888888888891</v>
      </c>
      <c r="N54" s="390">
        <v>0.22916666666666666</v>
      </c>
      <c r="O54" s="388">
        <v>18</v>
      </c>
      <c r="P54" s="699">
        <f t="shared" si="19"/>
        <v>21.999999999999961</v>
      </c>
      <c r="Q54" s="392"/>
      <c r="R54" s="392"/>
    </row>
    <row r="55" spans="1:18" ht="15.6" customHeight="1">
      <c r="A55" s="854"/>
      <c r="B55" s="381" t="s">
        <v>240</v>
      </c>
      <c r="C55" s="695"/>
      <c r="D55" s="412" t="s">
        <v>1150</v>
      </c>
      <c r="E55" s="411"/>
      <c r="F55" s="384">
        <v>30</v>
      </c>
      <c r="G55" s="393">
        <v>647</v>
      </c>
      <c r="H55" s="385">
        <f t="shared" si="16"/>
        <v>19410</v>
      </c>
      <c r="I55" s="696"/>
      <c r="J55" s="387">
        <v>4</v>
      </c>
      <c r="K55" s="388">
        <f t="shared" si="17"/>
        <v>2986.1538461538476</v>
      </c>
      <c r="L55" s="389">
        <f t="shared" si="18"/>
        <v>746.53846153846189</v>
      </c>
      <c r="M55" s="390">
        <v>0.23958333333333334</v>
      </c>
      <c r="N55" s="390">
        <v>0.24861111111111112</v>
      </c>
      <c r="O55" s="388">
        <v>15</v>
      </c>
      <c r="P55" s="699">
        <f t="shared" si="19"/>
        <v>12.999999999999993</v>
      </c>
      <c r="Q55" s="392"/>
      <c r="R55" s="392"/>
    </row>
    <row r="56" spans="1:18" ht="15.6" customHeight="1">
      <c r="A56" s="854"/>
      <c r="B56" s="381" t="s">
        <v>240</v>
      </c>
      <c r="C56" s="695"/>
      <c r="D56" s="410" t="s">
        <v>1151</v>
      </c>
      <c r="E56" s="411"/>
      <c r="F56" s="384">
        <v>27.48</v>
      </c>
      <c r="G56" s="393">
        <v>1237</v>
      </c>
      <c r="H56" s="385">
        <f t="shared" si="16"/>
        <v>33992.76</v>
      </c>
      <c r="I56" s="696"/>
      <c r="J56" s="387">
        <v>3</v>
      </c>
      <c r="K56" s="388">
        <f t="shared" si="17"/>
        <v>3226.9565217391305</v>
      </c>
      <c r="L56" s="389">
        <f t="shared" si="18"/>
        <v>1075.6521739130435</v>
      </c>
      <c r="M56" s="390">
        <v>0.26250000000000001</v>
      </c>
      <c r="N56" s="390">
        <v>0.27847222222222223</v>
      </c>
      <c r="O56" s="388">
        <v>20</v>
      </c>
      <c r="P56" s="699">
        <f t="shared" si="19"/>
        <v>23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1152</v>
      </c>
      <c r="E57" s="411"/>
      <c r="F57" s="384">
        <v>23.8</v>
      </c>
      <c r="G57" s="393">
        <v>1572</v>
      </c>
      <c r="H57" s="385">
        <f t="shared" si="16"/>
        <v>37413.599999999999</v>
      </c>
      <c r="I57" s="696"/>
      <c r="J57" s="387">
        <v>4</v>
      </c>
      <c r="K57" s="388">
        <f t="shared" si="17"/>
        <v>3144.0000000000027</v>
      </c>
      <c r="L57" s="389">
        <f t="shared" si="18"/>
        <v>786.00000000000068</v>
      </c>
      <c r="M57" s="390">
        <v>0.2902777777777778</v>
      </c>
      <c r="N57" s="390">
        <v>0.31111111111111112</v>
      </c>
      <c r="O57" s="388">
        <v>17</v>
      </c>
      <c r="P57" s="699">
        <f t="shared" si="19"/>
        <v>29.999999999999972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854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854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854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854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855"/>
      <c r="B64" s="381">
        <v>0</v>
      </c>
      <c r="C64" s="240" t="s">
        <v>1153</v>
      </c>
      <c r="D64" s="852" t="s">
        <v>130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3190.5573556877939</v>
      </c>
      <c r="L64" s="404">
        <f>AVERAGE(L52:L63)</f>
        <v>842.45817950165883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1154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890</v>
      </c>
      <c r="H65" s="385">
        <f>F65*G65</f>
        <v>16180.199999999999</v>
      </c>
      <c r="I65" s="696"/>
      <c r="J65" s="387">
        <v>3</v>
      </c>
      <c r="K65" s="388">
        <f t="shared" ref="K65:K71" si="20">G65/P65*60</f>
        <v>3337.5000000000036</v>
      </c>
      <c r="L65" s="389">
        <f t="shared" ref="L65:L71" si="21">K65/J65</f>
        <v>1112.5000000000011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857"/>
      <c r="B66" s="381" t="s">
        <v>240</v>
      </c>
      <c r="C66" s="695"/>
      <c r="D66" s="432" t="s">
        <v>284</v>
      </c>
      <c r="E66" s="426"/>
      <c r="F66" s="384">
        <v>14.03</v>
      </c>
      <c r="G66" s="393">
        <v>3524</v>
      </c>
      <c r="H66" s="385">
        <f t="shared" ref="H66:H74" si="22">F66*G66</f>
        <v>49441.72</v>
      </c>
      <c r="I66" s="696"/>
      <c r="J66" s="387">
        <v>3</v>
      </c>
      <c r="K66" s="388">
        <f t="shared" si="20"/>
        <v>3252.9230769230762</v>
      </c>
      <c r="L66" s="389">
        <f t="shared" si="21"/>
        <v>1084.3076923076922</v>
      </c>
      <c r="M66" s="390">
        <v>0.19999999999999998</v>
      </c>
      <c r="N66" s="390">
        <v>0.24513888888888888</v>
      </c>
      <c r="O66" s="388">
        <v>17</v>
      </c>
      <c r="P66" s="699">
        <f t="shared" ref="P66:P71" si="23">(N66-M66)*24*60</f>
        <v>65.000000000000014</v>
      </c>
      <c r="Q66" s="392"/>
      <c r="R66" s="392"/>
    </row>
    <row r="67" spans="1:18" ht="15.6" customHeight="1">
      <c r="A67" s="857"/>
      <c r="B67" s="381" t="s">
        <v>240</v>
      </c>
      <c r="C67" s="695"/>
      <c r="D67" s="409" t="s">
        <v>285</v>
      </c>
      <c r="E67" s="411"/>
      <c r="F67" s="384">
        <v>18.18</v>
      </c>
      <c r="G67" s="393">
        <v>1550</v>
      </c>
      <c r="H67" s="385">
        <f t="shared" si="22"/>
        <v>28179</v>
      </c>
      <c r="I67" s="696"/>
      <c r="J67" s="387">
        <v>3</v>
      </c>
      <c r="K67" s="388">
        <f t="shared" si="20"/>
        <v>3206.8965517241404</v>
      </c>
      <c r="L67" s="389">
        <f t="shared" si="21"/>
        <v>1068.9655172413802</v>
      </c>
      <c r="M67" s="390">
        <v>0.2590277777777778</v>
      </c>
      <c r="N67" s="390">
        <v>0.27916666666666667</v>
      </c>
      <c r="O67" s="388">
        <v>20</v>
      </c>
      <c r="P67" s="699">
        <f t="shared" si="23"/>
        <v>28.999999999999979</v>
      </c>
      <c r="Q67" s="392"/>
      <c r="R67" s="392"/>
    </row>
    <row r="68" spans="1:18" ht="15.6" customHeight="1">
      <c r="A68" s="857"/>
      <c r="B68" s="381" t="s">
        <v>240</v>
      </c>
      <c r="C68" s="695"/>
      <c r="D68" s="410" t="s">
        <v>1155</v>
      </c>
      <c r="E68" s="411"/>
      <c r="F68" s="384">
        <v>17.07</v>
      </c>
      <c r="G68" s="393">
        <v>1054</v>
      </c>
      <c r="H68" s="385">
        <f t="shared" si="22"/>
        <v>17991.78</v>
      </c>
      <c r="I68" s="696"/>
      <c r="J68" s="387">
        <v>3</v>
      </c>
      <c r="K68" s="388">
        <f t="shared" si="20"/>
        <v>3513.3333333333458</v>
      </c>
      <c r="L68" s="389">
        <f t="shared" si="21"/>
        <v>1171.1111111111152</v>
      </c>
      <c r="M68" s="390">
        <v>0.28958333333333336</v>
      </c>
      <c r="N68" s="390">
        <v>0.30208333333333331</v>
      </c>
      <c r="O68" s="388">
        <v>15</v>
      </c>
      <c r="P68" s="699">
        <f t="shared" si="23"/>
        <v>17.999999999999936</v>
      </c>
      <c r="Q68" s="392"/>
      <c r="R68" s="392"/>
    </row>
    <row r="69" spans="1:18" ht="15.6" customHeight="1">
      <c r="A69" s="857"/>
      <c r="B69" s="381" t="s">
        <v>240</v>
      </c>
      <c r="C69" s="695"/>
      <c r="D69" s="412" t="s">
        <v>1156</v>
      </c>
      <c r="E69" s="411"/>
      <c r="F69" s="384">
        <v>20.72</v>
      </c>
      <c r="G69" s="393">
        <v>510</v>
      </c>
      <c r="H69" s="385">
        <f t="shared" si="22"/>
        <v>10567.199999999999</v>
      </c>
      <c r="I69" s="696"/>
      <c r="J69" s="387">
        <v>3</v>
      </c>
      <c r="K69" s="388">
        <f t="shared" si="20"/>
        <v>3059.9999999999864</v>
      </c>
      <c r="L69" s="389">
        <f t="shared" si="21"/>
        <v>1019.9999999999955</v>
      </c>
      <c r="M69" s="390">
        <v>0.31458333333333333</v>
      </c>
      <c r="N69" s="390">
        <v>0.3215277777777778</v>
      </c>
      <c r="O69" s="388">
        <v>18</v>
      </c>
      <c r="P69" s="699">
        <f t="shared" si="23"/>
        <v>10.000000000000044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5382</v>
      </c>
      <c r="H70" s="385">
        <f t="shared" si="22"/>
        <v>76885.714285714275</v>
      </c>
      <c r="I70" s="696"/>
      <c r="J70" s="387">
        <v>3</v>
      </c>
      <c r="K70" s="388">
        <f t="shared" si="20"/>
        <v>3229.2000000000007</v>
      </c>
      <c r="L70" s="389">
        <f t="shared" si="21"/>
        <v>1076.4000000000003</v>
      </c>
      <c r="M70" s="390">
        <v>0.33194444444444443</v>
      </c>
      <c r="N70" s="390">
        <v>0.40138888888888885</v>
      </c>
      <c r="O70" s="388">
        <v>15</v>
      </c>
      <c r="P70" s="699">
        <f t="shared" si="23"/>
        <v>99.999999999999972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1157</v>
      </c>
      <c r="E71" s="411"/>
      <c r="F71" s="384">
        <v>24.76</v>
      </c>
      <c r="G71" s="428">
        <v>2157</v>
      </c>
      <c r="H71" s="385">
        <f t="shared" si="22"/>
        <v>53407.320000000007</v>
      </c>
      <c r="I71" s="696"/>
      <c r="J71" s="387">
        <v>4</v>
      </c>
      <c r="K71" s="388">
        <f t="shared" si="20"/>
        <v>3235.5000000000055</v>
      </c>
      <c r="L71" s="389">
        <f t="shared" si="21"/>
        <v>808.87500000000136</v>
      </c>
      <c r="M71" s="390">
        <v>0.4152777777777778</v>
      </c>
      <c r="N71" s="390">
        <v>0.44305555555555554</v>
      </c>
      <c r="O71" s="388">
        <v>20</v>
      </c>
      <c r="P71" s="699">
        <f t="shared" si="23"/>
        <v>39.999999999999936</v>
      </c>
      <c r="Q71" s="392"/>
      <c r="R71" s="392"/>
    </row>
    <row r="72" spans="1:18" ht="15.6" customHeight="1">
      <c r="A72" s="857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857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857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858"/>
      <c r="B75" s="381">
        <v>0</v>
      </c>
      <c r="C75" s="240" t="s">
        <v>1158</v>
      </c>
      <c r="D75" s="852" t="s">
        <v>130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3262.1932802829365</v>
      </c>
      <c r="L75" s="404">
        <f>AVERAGE(L65:L74)</f>
        <v>1048.8799029514553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130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1159</v>
      </c>
      <c r="B82" s="381" t="s">
        <v>240</v>
      </c>
      <c r="C82" s="408"/>
      <c r="D82" s="410" t="s">
        <v>1160</v>
      </c>
      <c r="E82" s="438"/>
      <c r="F82" s="384">
        <v>22.32</v>
      </c>
      <c r="G82" s="413">
        <v>2282</v>
      </c>
      <c r="H82" s="439">
        <f t="shared" ref="H82:H90" si="24">F82*G82</f>
        <v>50934.239999999998</v>
      </c>
      <c r="I82" s="696"/>
      <c r="J82" s="387">
        <v>4</v>
      </c>
      <c r="K82" s="388">
        <f>G82/P82*60</f>
        <v>3042.6666666666665</v>
      </c>
      <c r="L82" s="389">
        <f t="shared" ref="L82:L83" si="25">K82/J82</f>
        <v>760.66666666666663</v>
      </c>
      <c r="M82" s="390">
        <v>0.72152777777777777</v>
      </c>
      <c r="N82" s="390">
        <v>0.75277777777777777</v>
      </c>
      <c r="O82" s="388">
        <v>19</v>
      </c>
      <c r="P82" s="699">
        <f>(N82-M82)*24*60</f>
        <v>45</v>
      </c>
      <c r="Q82" s="392"/>
      <c r="R82" s="392"/>
    </row>
    <row r="83" spans="1:18">
      <c r="A83" s="843"/>
      <c r="B83" s="381" t="s">
        <v>240</v>
      </c>
      <c r="C83" s="408"/>
      <c r="D83" s="444" t="s">
        <v>1161</v>
      </c>
      <c r="E83" s="438"/>
      <c r="F83" s="384">
        <v>24.54</v>
      </c>
      <c r="G83" s="413">
        <v>1237</v>
      </c>
      <c r="H83" s="439">
        <f t="shared" si="24"/>
        <v>30355.98</v>
      </c>
      <c r="I83" s="696"/>
      <c r="J83" s="387">
        <v>3</v>
      </c>
      <c r="K83" s="388">
        <f t="shared" ref="K83" si="26">G83/P83*60</f>
        <v>2249.0909090909063</v>
      </c>
      <c r="L83" s="389">
        <f t="shared" si="25"/>
        <v>749.69696969696872</v>
      </c>
      <c r="M83" s="390">
        <v>0.76874999999999993</v>
      </c>
      <c r="N83" s="390">
        <v>0.79166666666666663</v>
      </c>
      <c r="O83" s="388">
        <v>23</v>
      </c>
      <c r="P83" s="699">
        <f t="shared" ref="P83" si="27">(N83-M83)*24*60</f>
        <v>33.000000000000043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1142</v>
      </c>
      <c r="D91" s="844" t="s">
        <v>130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2645.8787878787862</v>
      </c>
      <c r="L91" s="404">
        <f>AVERAGE(L82:L90)</f>
        <v>755.18181818181768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1162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7018</v>
      </c>
      <c r="H92" s="385">
        <f t="shared" ref="H92:H99" si="28">F92*G92</f>
        <v>116919.88</v>
      </c>
      <c r="I92" s="696"/>
      <c r="J92" s="387">
        <v>4</v>
      </c>
      <c r="K92" s="388">
        <f>G92/P92*60</f>
        <v>2807.2000000000012</v>
      </c>
      <c r="L92" s="389">
        <f t="shared" ref="L92:L93" si="29">K92/J92</f>
        <v>701.8000000000003</v>
      </c>
      <c r="M92" s="390">
        <v>0.72152777777777777</v>
      </c>
      <c r="N92" s="390">
        <v>0.8256944444444444</v>
      </c>
      <c r="O92" s="380">
        <v>19</v>
      </c>
      <c r="P92" s="699">
        <f>(N92-M92)*24*60</f>
        <v>149.99999999999994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4735</v>
      </c>
      <c r="H93" s="385">
        <f t="shared" si="28"/>
        <v>84713.454545454544</v>
      </c>
      <c r="I93" s="696"/>
      <c r="J93" s="387">
        <v>3</v>
      </c>
      <c r="K93" s="388">
        <f t="shared" ref="K93" si="30">G93/P93*60</f>
        <v>2841.0000000000009</v>
      </c>
      <c r="L93" s="389">
        <f t="shared" si="29"/>
        <v>947.00000000000034</v>
      </c>
      <c r="M93" s="390">
        <v>0.84166666666666667</v>
      </c>
      <c r="N93" s="390">
        <v>0.91111111111111109</v>
      </c>
      <c r="O93" s="380">
        <v>23</v>
      </c>
      <c r="P93" s="699">
        <f>(N93-M93)*24*60</f>
        <v>99.999999999999972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847"/>
      <c r="B100" s="381">
        <v>0</v>
      </c>
      <c r="C100" s="240" t="s">
        <v>1163</v>
      </c>
      <c r="D100" s="840" t="s">
        <v>130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2824.1000000000013</v>
      </c>
      <c r="L100" s="404">
        <f>AVERAGE(L92:L99)</f>
        <v>824.40000000000032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1164</v>
      </c>
      <c r="B101" s="381" t="s">
        <v>240</v>
      </c>
      <c r="C101" s="240"/>
      <c r="D101" s="410" t="s">
        <v>1165</v>
      </c>
      <c r="E101" s="700"/>
      <c r="F101" s="384">
        <v>30</v>
      </c>
      <c r="G101" s="694">
        <v>2070</v>
      </c>
      <c r="H101" s="385">
        <f t="shared" ref="H101:H110" si="31">F101*G101</f>
        <v>62100</v>
      </c>
      <c r="I101" s="696"/>
      <c r="J101" s="387">
        <v>3</v>
      </c>
      <c r="K101" s="388">
        <f>G101/P101*60</f>
        <v>3104.9999999999864</v>
      </c>
      <c r="L101" s="389">
        <f t="shared" ref="L101:L105" si="32">K101/J101</f>
        <v>1034.9999999999955</v>
      </c>
      <c r="M101" s="390">
        <v>0.72361111111111109</v>
      </c>
      <c r="N101" s="390">
        <v>0.75138888888888899</v>
      </c>
      <c r="O101" s="380">
        <v>22</v>
      </c>
      <c r="P101" s="388">
        <f t="shared" ref="P101:P103" si="33">(N101-M101)*24*60</f>
        <v>40.000000000000178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1832</v>
      </c>
      <c r="H102" s="385">
        <f t="shared" si="31"/>
        <v>45470.239999999998</v>
      </c>
      <c r="I102" s="696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0.76527777777777783</v>
      </c>
      <c r="N102" s="390">
        <v>0.7895833333333333</v>
      </c>
      <c r="O102" s="380">
        <v>20</v>
      </c>
      <c r="P102" s="388">
        <f t="shared" si="33"/>
        <v>34.999999999999872</v>
      </c>
      <c r="Q102" s="392"/>
      <c r="R102" s="392"/>
    </row>
    <row r="103" spans="1:18">
      <c r="A103" s="832"/>
      <c r="B103" s="381" t="s">
        <v>240</v>
      </c>
      <c r="C103" s="240"/>
      <c r="D103" s="410" t="s">
        <v>1166</v>
      </c>
      <c r="E103" s="410"/>
      <c r="F103" s="384">
        <v>23.8</v>
      </c>
      <c r="G103" s="694">
        <v>1721</v>
      </c>
      <c r="H103" s="385">
        <f t="shared" si="31"/>
        <v>40959.800000000003</v>
      </c>
      <c r="I103" s="696"/>
      <c r="J103" s="387">
        <v>4</v>
      </c>
      <c r="K103" s="388">
        <f t="shared" si="34"/>
        <v>3330.9677419354957</v>
      </c>
      <c r="L103" s="389">
        <f t="shared" si="32"/>
        <v>832.74193548387393</v>
      </c>
      <c r="M103" s="390">
        <v>0.8041666666666667</v>
      </c>
      <c r="N103" s="390">
        <v>0.8256944444444444</v>
      </c>
      <c r="O103" s="380">
        <v>21</v>
      </c>
      <c r="P103" s="388">
        <f t="shared" si="33"/>
        <v>30.99999999999989</v>
      </c>
      <c r="Q103" s="392"/>
      <c r="R103" s="392"/>
    </row>
    <row r="104" spans="1:18">
      <c r="A104" s="832"/>
      <c r="B104" s="381" t="s">
        <v>240</v>
      </c>
      <c r="C104" s="240"/>
      <c r="D104" s="410" t="s">
        <v>1167</v>
      </c>
      <c r="E104" s="429"/>
      <c r="F104" s="384">
        <v>24.76</v>
      </c>
      <c r="G104" s="694">
        <v>2195</v>
      </c>
      <c r="H104" s="385">
        <f t="shared" si="31"/>
        <v>54348.200000000004</v>
      </c>
      <c r="I104" s="696"/>
      <c r="J104" s="387">
        <v>4</v>
      </c>
      <c r="K104" s="388">
        <f t="shared" si="34"/>
        <v>3292.4999999999986</v>
      </c>
      <c r="L104" s="389">
        <f t="shared" si="32"/>
        <v>823.12499999999966</v>
      </c>
      <c r="M104" s="390">
        <v>0.83819444444444446</v>
      </c>
      <c r="N104" s="390">
        <v>0.86597222222222225</v>
      </c>
      <c r="O104" s="380">
        <v>18</v>
      </c>
      <c r="P104" s="388">
        <f>(N104-M104)*24*60</f>
        <v>40.000000000000014</v>
      </c>
      <c r="Q104" s="392"/>
      <c r="R104" s="392"/>
    </row>
    <row r="105" spans="1:18">
      <c r="A105" s="832"/>
      <c r="B105" s="381" t="s">
        <v>240</v>
      </c>
      <c r="C105" s="240"/>
      <c r="D105" s="410" t="s">
        <v>1168</v>
      </c>
      <c r="E105" s="412"/>
      <c r="F105" s="384">
        <v>14.03</v>
      </c>
      <c r="G105" s="694">
        <v>7258</v>
      </c>
      <c r="H105" s="385">
        <f t="shared" si="31"/>
        <v>101829.73999999999</v>
      </c>
      <c r="I105" s="696"/>
      <c r="J105" s="387">
        <v>3</v>
      </c>
      <c r="K105" s="388">
        <f t="shared" si="34"/>
        <v>3066.7605633802787</v>
      </c>
      <c r="L105" s="389">
        <f t="shared" si="32"/>
        <v>1022.2535211267596</v>
      </c>
      <c r="M105" s="390">
        <v>0.87986111111111109</v>
      </c>
      <c r="N105" s="390">
        <v>0.9784722222222223</v>
      </c>
      <c r="O105" s="380">
        <v>20</v>
      </c>
      <c r="P105" s="388">
        <f>(N105-M105)*24*60</f>
        <v>142.00000000000014</v>
      </c>
      <c r="Q105" s="389"/>
      <c r="R105" s="392"/>
    </row>
    <row r="106" spans="1:18">
      <c r="A106" s="832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1153</v>
      </c>
      <c r="D111" s="833" t="s">
        <v>130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3187.1599467774395</v>
      </c>
      <c r="L111" s="404">
        <f>AVERAGE(L101:L110)</f>
        <v>899.65266275069769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1169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3584</v>
      </c>
      <c r="H112" s="439">
        <f t="shared" si="16"/>
        <v>102394.88</v>
      </c>
      <c r="I112" s="696"/>
      <c r="J112" s="387">
        <v>3</v>
      </c>
      <c r="K112" s="388">
        <f t="shared" ref="K112:K117" si="35">G112/P112*60</f>
        <v>3071.9999999999968</v>
      </c>
      <c r="L112" s="389">
        <f t="shared" ref="L112:L117" si="36">K112/J112</f>
        <v>1023.999999999999</v>
      </c>
      <c r="M112" s="390">
        <v>0.72152777777777777</v>
      </c>
      <c r="N112" s="390">
        <v>0.77013888888888893</v>
      </c>
      <c r="O112" s="380">
        <v>19</v>
      </c>
      <c r="P112" s="699">
        <f t="shared" ref="P112:P116" si="37">(N112-M112)*24*60</f>
        <v>70.000000000000071</v>
      </c>
      <c r="Q112" s="380"/>
      <c r="R112" s="380"/>
    </row>
    <row r="113" spans="1:18">
      <c r="A113" s="835"/>
      <c r="B113" s="381" t="s">
        <v>240</v>
      </c>
      <c r="C113" s="408"/>
      <c r="D113" s="436" t="s">
        <v>1170</v>
      </c>
      <c r="E113" s="436"/>
      <c r="F113" s="384">
        <v>25.03</v>
      </c>
      <c r="G113" s="694">
        <v>1148</v>
      </c>
      <c r="H113" s="439">
        <f t="shared" si="16"/>
        <v>28734.440000000002</v>
      </c>
      <c r="I113" s="696"/>
      <c r="J113" s="387">
        <v>4</v>
      </c>
      <c r="K113" s="388">
        <f t="shared" si="35"/>
        <v>3280.0000000000118</v>
      </c>
      <c r="L113" s="389">
        <f t="shared" si="36"/>
        <v>820.00000000000296</v>
      </c>
      <c r="M113" s="390">
        <v>0.78611111111111109</v>
      </c>
      <c r="N113" s="390">
        <v>0.80069444444444438</v>
      </c>
      <c r="O113" s="380">
        <v>23</v>
      </c>
      <c r="P113" s="699">
        <f t="shared" si="37"/>
        <v>20.999999999999925</v>
      </c>
      <c r="Q113" s="392"/>
      <c r="R113" s="392"/>
    </row>
    <row r="114" spans="1:18">
      <c r="A114" s="835"/>
      <c r="B114" s="381" t="s">
        <v>240</v>
      </c>
      <c r="C114" s="408"/>
      <c r="D114" s="436" t="s">
        <v>1171</v>
      </c>
      <c r="E114" s="410"/>
      <c r="F114" s="384">
        <v>16.7</v>
      </c>
      <c r="G114" s="694">
        <v>1362</v>
      </c>
      <c r="H114" s="439">
        <f t="shared" si="16"/>
        <v>22745.399999999998</v>
      </c>
      <c r="I114" s="696"/>
      <c r="J114" s="387">
        <v>3</v>
      </c>
      <c r="K114" s="388">
        <f t="shared" si="35"/>
        <v>3143.0769230769533</v>
      </c>
      <c r="L114" s="389">
        <f t="shared" si="36"/>
        <v>1047.6923076923179</v>
      </c>
      <c r="M114" s="390">
        <v>0.81388888888888899</v>
      </c>
      <c r="N114" s="390">
        <v>0.83194444444444438</v>
      </c>
      <c r="O114" s="380">
        <v>19</v>
      </c>
      <c r="P114" s="699">
        <f t="shared" si="37"/>
        <v>25.999999999999748</v>
      </c>
      <c r="Q114" s="392"/>
      <c r="R114" s="392"/>
    </row>
    <row r="115" spans="1:18">
      <c r="A115" s="835"/>
      <c r="B115" s="381" t="s">
        <v>240</v>
      </c>
      <c r="C115" s="408"/>
      <c r="D115" s="412" t="s">
        <v>1172</v>
      </c>
      <c r="E115" s="429"/>
      <c r="F115" s="384">
        <v>18.18</v>
      </c>
      <c r="G115" s="694">
        <v>1395</v>
      </c>
      <c r="H115" s="439">
        <f t="shared" si="16"/>
        <v>25361.1</v>
      </c>
      <c r="I115" s="696"/>
      <c r="J115" s="387">
        <v>3</v>
      </c>
      <c r="K115" s="388">
        <f t="shared" si="35"/>
        <v>3099.9999999999927</v>
      </c>
      <c r="L115" s="389">
        <f t="shared" si="36"/>
        <v>1033.333333333331</v>
      </c>
      <c r="M115" s="390">
        <v>0.84583333333333333</v>
      </c>
      <c r="N115" s="390">
        <v>0.86458333333333337</v>
      </c>
      <c r="O115" s="380">
        <v>20</v>
      </c>
      <c r="P115" s="699">
        <f t="shared" si="37"/>
        <v>27.000000000000064</v>
      </c>
      <c r="Q115" s="392"/>
      <c r="R115" s="392"/>
    </row>
    <row r="116" spans="1:18">
      <c r="A116" s="835"/>
      <c r="B116" s="381" t="s">
        <v>240</v>
      </c>
      <c r="C116" s="408"/>
      <c r="D116" s="436" t="s">
        <v>1173</v>
      </c>
      <c r="E116" s="412"/>
      <c r="F116" s="384">
        <v>18.18</v>
      </c>
      <c r="G116" s="694">
        <v>1369</v>
      </c>
      <c r="H116" s="439">
        <f t="shared" si="16"/>
        <v>24888.42</v>
      </c>
      <c r="I116" s="696"/>
      <c r="J116" s="387">
        <v>3</v>
      </c>
      <c r="K116" s="388">
        <f t="shared" si="35"/>
        <v>3159.2307692307613</v>
      </c>
      <c r="L116" s="389">
        <f t="shared" si="36"/>
        <v>1053.0769230769204</v>
      </c>
      <c r="M116" s="390">
        <v>0.87986111111111109</v>
      </c>
      <c r="N116" s="441">
        <v>0.8979166666666667</v>
      </c>
      <c r="O116" s="380">
        <v>22</v>
      </c>
      <c r="P116" s="699">
        <f t="shared" si="37"/>
        <v>26.000000000000068</v>
      </c>
      <c r="Q116" s="392"/>
      <c r="R116" s="392"/>
    </row>
    <row r="117" spans="1:18">
      <c r="A117" s="835"/>
      <c r="B117" s="381" t="s">
        <v>240</v>
      </c>
      <c r="C117" s="408"/>
      <c r="D117" s="410" t="s">
        <v>1174</v>
      </c>
      <c r="E117" s="426"/>
      <c r="F117" s="384">
        <v>14.285714285714283</v>
      </c>
      <c r="G117" s="694">
        <v>10329</v>
      </c>
      <c r="H117" s="439">
        <f t="shared" ref="H117:H123" si="38">F117*G117</f>
        <v>147557.14285714284</v>
      </c>
      <c r="I117" s="696"/>
      <c r="J117" s="387">
        <v>3</v>
      </c>
      <c r="K117" s="388">
        <f t="shared" si="35"/>
        <v>3098.6999999639261</v>
      </c>
      <c r="L117" s="389">
        <f t="shared" si="36"/>
        <v>1032.8999999879754</v>
      </c>
      <c r="M117" s="390">
        <v>46283.913194444445</v>
      </c>
      <c r="N117" s="390">
        <v>46284.052083333336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835"/>
      <c r="B124" s="398">
        <v>0</v>
      </c>
      <c r="C124" s="240" t="s">
        <v>1158</v>
      </c>
      <c r="D124" s="836" t="s">
        <v>130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3142.1679487119404</v>
      </c>
      <c r="L124" s="404">
        <f>AVERAGE(L112:L123)</f>
        <v>1001.8337606817577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AE37" sqref="AE37"/>
      <selection pane="bottomLef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1237</v>
      </c>
      <c r="B1" s="67"/>
      <c r="C1" s="67"/>
      <c r="D1" s="704" t="s">
        <v>1238</v>
      </c>
      <c r="E1" s="69">
        <f>SUM(G5:G173)</f>
        <v>128328.19999999998</v>
      </c>
      <c r="F1" s="705" t="s">
        <v>3</v>
      </c>
      <c r="G1" s="71">
        <f>SUM(H5:H173)</f>
        <v>4990247.411040796</v>
      </c>
      <c r="H1" s="701" t="s">
        <v>79</v>
      </c>
      <c r="I1" s="73">
        <f>M17+M30+M43+M56+M69+M82+M95+M108+M121+M134+M147+M160+M173</f>
        <v>176.78333333333333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1239</v>
      </c>
      <c r="Q1" s="956"/>
      <c r="R1" s="956"/>
      <c r="S1" s="956"/>
      <c r="T1" s="956" t="s">
        <v>1240</v>
      </c>
      <c r="U1" s="956"/>
      <c r="V1" s="956"/>
      <c r="W1" s="956"/>
      <c r="X1" s="956"/>
      <c r="Y1" s="956"/>
      <c r="Z1" s="74" t="s">
        <v>875</v>
      </c>
      <c r="AA1" s="74" t="s">
        <v>1241</v>
      </c>
      <c r="AB1" s="963" t="s">
        <v>1242</v>
      </c>
      <c r="AC1" s="964"/>
      <c r="AD1" s="74" t="s">
        <v>875</v>
      </c>
      <c r="AE1" s="74" t="s">
        <v>1243</v>
      </c>
      <c r="AF1" s="956" t="s">
        <v>1244</v>
      </c>
      <c r="AG1" s="957"/>
      <c r="AH1" s="957"/>
    </row>
    <row r="2" spans="1:34" ht="26.25" customHeight="1">
      <c r="A2" s="958" t="s">
        <v>1245</v>
      </c>
      <c r="B2" s="958"/>
      <c r="C2" s="704"/>
      <c r="D2" s="704" t="s">
        <v>1246</v>
      </c>
      <c r="E2" s="78">
        <f>AVERAGE(O17,O30,O43,O56,O69,O82,O95,O108,O121,O134,O147,O160,O173)</f>
        <v>123.18211677757131</v>
      </c>
      <c r="F2" s="79" t="s">
        <v>91</v>
      </c>
      <c r="G2" s="80">
        <f>G1/E1</f>
        <v>38.886600225365875</v>
      </c>
      <c r="H2" s="701" t="s">
        <v>92</v>
      </c>
      <c r="I2" s="701">
        <f>COUNT(I5:I173)</f>
        <v>6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957"/>
      <c r="AG2" s="957"/>
      <c r="AH2" s="957"/>
    </row>
    <row r="3" spans="1:34" ht="30.6" customHeight="1">
      <c r="A3" s="897" t="s">
        <v>1247</v>
      </c>
      <c r="B3" s="897" t="s">
        <v>94</v>
      </c>
      <c r="C3" s="954"/>
      <c r="D3" s="897" t="s">
        <v>1248</v>
      </c>
      <c r="E3" s="897"/>
      <c r="F3" s="954" t="s">
        <v>96</v>
      </c>
      <c r="G3" s="946" t="s">
        <v>97</v>
      </c>
      <c r="H3" s="954" t="s">
        <v>98</v>
      </c>
      <c r="I3" s="948" t="s">
        <v>1249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1250</v>
      </c>
      <c r="O3" s="926" t="s">
        <v>1246</v>
      </c>
      <c r="P3" s="952" t="s">
        <v>1251</v>
      </c>
      <c r="Q3" s="926" t="s">
        <v>1246</v>
      </c>
      <c r="R3" s="953" t="s">
        <v>1252</v>
      </c>
      <c r="S3" s="927" t="s">
        <v>1253</v>
      </c>
      <c r="T3" s="946" t="s">
        <v>106</v>
      </c>
      <c r="U3" s="946"/>
      <c r="V3" s="947" t="s">
        <v>107</v>
      </c>
      <c r="W3" s="948" t="s">
        <v>1254</v>
      </c>
      <c r="X3" s="946" t="s">
        <v>1255</v>
      </c>
      <c r="Y3" s="946"/>
      <c r="Z3" s="949" t="s">
        <v>1256</v>
      </c>
      <c r="AA3" s="950"/>
      <c r="AB3" s="959" t="s">
        <v>1257</v>
      </c>
      <c r="AC3" s="960"/>
      <c r="AD3" s="961" t="s">
        <v>1258</v>
      </c>
      <c r="AE3" s="962"/>
      <c r="AF3" s="951" t="s">
        <v>1250</v>
      </c>
      <c r="AG3" s="953" t="s">
        <v>1252</v>
      </c>
      <c r="AH3" s="927" t="s">
        <v>1253</v>
      </c>
    </row>
    <row r="4" spans="1:34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711" t="s">
        <v>113</v>
      </c>
      <c r="U4" s="711" t="s">
        <v>114</v>
      </c>
      <c r="V4" s="946"/>
      <c r="W4" s="948"/>
      <c r="X4" s="705" t="s">
        <v>1259</v>
      </c>
      <c r="Y4" s="705" t="s">
        <v>36</v>
      </c>
      <c r="Z4" s="711" t="s">
        <v>1260</v>
      </c>
      <c r="AA4" s="711" t="s">
        <v>1261</v>
      </c>
      <c r="AB4" s="960"/>
      <c r="AC4" s="960"/>
      <c r="AD4" s="711" t="s">
        <v>1262</v>
      </c>
      <c r="AE4" s="85" t="s">
        <v>1263</v>
      </c>
      <c r="AF4" s="951"/>
      <c r="AG4" s="953"/>
      <c r="AH4" s="927"/>
    </row>
    <row r="5" spans="1:34" ht="18.75" customHeight="1">
      <c r="A5" s="943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775.25</v>
      </c>
      <c r="H5" s="92">
        <f t="shared" ref="H5:H16" si="0">F5*G5</f>
        <v>28622.23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2" si="1">G5/W5*60</f>
        <v>1550.5000000000014</v>
      </c>
      <c r="O5" s="95">
        <f t="shared" ref="O5:O12" si="2">N5/M5</f>
        <v>129.20833333333346</v>
      </c>
      <c r="P5" s="97">
        <f t="shared" ref="P5:P12" si="3">M5-J5</f>
        <v>0</v>
      </c>
      <c r="Q5" s="98">
        <f t="shared" ref="Q5:Q12" si="4">O5-L5</f>
        <v>-37.458333333333201</v>
      </c>
      <c r="R5" s="709">
        <f t="shared" ref="R5:R12" si="5">O5/L5</f>
        <v>0.77525000000000077</v>
      </c>
      <c r="S5" s="912">
        <f>R17</f>
        <v>0.88265932861391883</v>
      </c>
      <c r="T5" s="101">
        <v>0.25</v>
      </c>
      <c r="U5" s="101">
        <v>0.27083333333333331</v>
      </c>
      <c r="V5" s="705">
        <v>5</v>
      </c>
      <c r="W5" s="702">
        <f>(U5-T5)*24*60</f>
        <v>29.999999999999972</v>
      </c>
      <c r="X5" s="705"/>
      <c r="Y5" s="705"/>
      <c r="Z5" s="102"/>
      <c r="AA5" s="102"/>
      <c r="AB5" s="897"/>
      <c r="AC5" s="897"/>
      <c r="AD5" s="103"/>
      <c r="AE5" s="103"/>
      <c r="AF5" s="97">
        <f t="shared" ref="AF5:AF70" si="6">N5-K5</f>
        <v>-449.49999999999864</v>
      </c>
      <c r="AG5" s="709">
        <f t="shared" ref="AG5:AG70" si="7">N5/K5</f>
        <v>0.77525000000000066</v>
      </c>
      <c r="AH5" s="912">
        <f>AG17</f>
        <v>0.88256868540694056</v>
      </c>
    </row>
    <row r="6" spans="1:34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5404</v>
      </c>
      <c r="H6" s="92">
        <f t="shared" si="0"/>
        <v>204433.31999999998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2267.412587412588</v>
      </c>
      <c r="O6" s="95">
        <f t="shared" si="2"/>
        <v>113.3706293706294</v>
      </c>
      <c r="P6" s="97">
        <f t="shared" si="3"/>
        <v>0</v>
      </c>
      <c r="Q6" s="98">
        <f t="shared" si="4"/>
        <v>-6.6293706293705981</v>
      </c>
      <c r="R6" s="709">
        <f t="shared" si="5"/>
        <v>0.94475524475524497</v>
      </c>
      <c r="S6" s="912"/>
      <c r="T6" s="101">
        <v>0.27499999999999997</v>
      </c>
      <c r="U6" s="101">
        <v>0.3743055555555555</v>
      </c>
      <c r="V6" s="705">
        <v>6</v>
      </c>
      <c r="W6" s="702">
        <f t="shared" ref="W6:W17" si="8">(U6-T6)*24*60</f>
        <v>142.99999999999997</v>
      </c>
      <c r="X6" s="104"/>
      <c r="Y6" s="104"/>
      <c r="Z6" s="105"/>
      <c r="AA6" s="105"/>
      <c r="AB6" s="897"/>
      <c r="AC6" s="897"/>
      <c r="AD6" s="718"/>
      <c r="AE6" s="718"/>
      <c r="AF6" s="97">
        <f t="shared" si="6"/>
        <v>-132.58741258741202</v>
      </c>
      <c r="AG6" s="709">
        <f t="shared" si="7"/>
        <v>0.94475524475524497</v>
      </c>
      <c r="AH6" s="912"/>
    </row>
    <row r="7" spans="1:34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2181</v>
      </c>
      <c r="H7" s="92">
        <f t="shared" si="0"/>
        <v>78276.09</v>
      </c>
      <c r="I7" s="702"/>
      <c r="J7" s="94">
        <v>18</v>
      </c>
      <c r="K7" s="91">
        <v>2571</v>
      </c>
      <c r="L7" s="95">
        <v>142.83333333333334</v>
      </c>
      <c r="M7" s="703">
        <v>17</v>
      </c>
      <c r="N7" s="91">
        <f t="shared" si="1"/>
        <v>2336.785714285716</v>
      </c>
      <c r="O7" s="95">
        <f t="shared" si="2"/>
        <v>137.45798319327741</v>
      </c>
      <c r="P7" s="97">
        <f t="shared" si="3"/>
        <v>-1</v>
      </c>
      <c r="Q7" s="98">
        <f t="shared" si="4"/>
        <v>-5.3753501400559287</v>
      </c>
      <c r="R7" s="709">
        <f t="shared" si="5"/>
        <v>0.96236627673239727</v>
      </c>
      <c r="S7" s="912"/>
      <c r="T7" s="101">
        <v>0.38958333333333328</v>
      </c>
      <c r="U7" s="101">
        <v>0.42847222222222214</v>
      </c>
      <c r="V7" s="705">
        <v>22</v>
      </c>
      <c r="W7" s="702">
        <f t="shared" si="8"/>
        <v>55.999999999999957</v>
      </c>
      <c r="X7" s="104">
        <v>0.37847222222222227</v>
      </c>
      <c r="Y7" s="104">
        <v>0.3888888888888889</v>
      </c>
      <c r="Z7" s="105"/>
      <c r="AA7" s="105"/>
      <c r="AB7" s="897"/>
      <c r="AC7" s="897"/>
      <c r="AD7" s="718"/>
      <c r="AE7" s="718"/>
      <c r="AF7" s="97">
        <f t="shared" si="6"/>
        <v>-234.21428571428396</v>
      </c>
      <c r="AG7" s="709">
        <f t="shared" si="7"/>
        <v>0.90890148358059741</v>
      </c>
      <c r="AH7" s="912"/>
    </row>
    <row r="8" spans="1:34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855</v>
      </c>
      <c r="H8" s="92">
        <f t="shared" si="0"/>
        <v>31404.149999999998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2230.4347826086955</v>
      </c>
      <c r="O8" s="95">
        <f t="shared" si="2"/>
        <v>123.91304347826086</v>
      </c>
      <c r="P8" s="97">
        <f t="shared" si="3"/>
        <v>0</v>
      </c>
      <c r="Q8" s="98">
        <f t="shared" si="4"/>
        <v>-18.920289855072483</v>
      </c>
      <c r="R8" s="709">
        <f t="shared" si="5"/>
        <v>0.86753589366343653</v>
      </c>
      <c r="S8" s="912"/>
      <c r="T8" s="101">
        <v>0.4326388888888888</v>
      </c>
      <c r="U8" s="101">
        <v>0.44861111111111102</v>
      </c>
      <c r="V8" s="705">
        <v>6</v>
      </c>
      <c r="W8" s="702">
        <f t="shared" si="8"/>
        <v>23</v>
      </c>
      <c r="X8" s="104"/>
      <c r="Y8" s="104"/>
      <c r="Z8" s="105"/>
      <c r="AA8" s="105"/>
      <c r="AB8" s="897"/>
      <c r="AC8" s="897"/>
      <c r="AD8" s="718"/>
      <c r="AE8" s="718"/>
      <c r="AF8" s="97">
        <f t="shared" si="6"/>
        <v>-340.56521739130449</v>
      </c>
      <c r="AG8" s="709">
        <f t="shared" si="7"/>
        <v>0.86753589366343664</v>
      </c>
      <c r="AH8" s="912"/>
    </row>
    <row r="9" spans="1:34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1065</v>
      </c>
      <c r="H9" s="92">
        <f t="shared" si="0"/>
        <v>30735.899999999998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2282.1428571428523</v>
      </c>
      <c r="O9" s="95">
        <f t="shared" si="2"/>
        <v>134.24369747899132</v>
      </c>
      <c r="P9" s="97">
        <f t="shared" si="3"/>
        <v>0</v>
      </c>
      <c r="Q9" s="98">
        <f t="shared" si="4"/>
        <v>-16.99159663865575</v>
      </c>
      <c r="R9" s="709">
        <f t="shared" si="5"/>
        <v>0.88764794132355207</v>
      </c>
      <c r="S9" s="912"/>
      <c r="T9" s="101">
        <v>0.49444444444444435</v>
      </c>
      <c r="U9" s="101">
        <v>0.51388888888888884</v>
      </c>
      <c r="V9" s="705">
        <v>66</v>
      </c>
      <c r="W9" s="702">
        <f t="shared" si="8"/>
        <v>28.00000000000006</v>
      </c>
      <c r="X9" s="104">
        <v>0.45277777777777778</v>
      </c>
      <c r="Y9" s="104">
        <v>0.49305555555555558</v>
      </c>
      <c r="Z9" s="105"/>
      <c r="AA9" s="105"/>
      <c r="AB9" s="897"/>
      <c r="AC9" s="897"/>
      <c r="AD9" s="718"/>
      <c r="AE9" s="718"/>
      <c r="AF9" s="97">
        <f t="shared" si="6"/>
        <v>-288.85714285714766</v>
      </c>
      <c r="AG9" s="709">
        <f t="shared" si="7"/>
        <v>0.88764794132355207</v>
      </c>
      <c r="AH9" s="912"/>
    </row>
    <row r="10" spans="1:34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1718</v>
      </c>
      <c r="H10" s="92">
        <f t="shared" si="0"/>
        <v>53446.979999999996</v>
      </c>
      <c r="I10" s="702"/>
      <c r="J10" s="94">
        <v>18</v>
      </c>
      <c r="K10" s="91">
        <v>2769</v>
      </c>
      <c r="L10" s="95">
        <v>153.83333333333334</v>
      </c>
      <c r="M10" s="703">
        <v>19</v>
      </c>
      <c r="N10" s="91">
        <f t="shared" si="1"/>
        <v>2397.2093023255811</v>
      </c>
      <c r="O10" s="95">
        <f t="shared" si="2"/>
        <v>126.1689106487148</v>
      </c>
      <c r="P10" s="97">
        <f t="shared" si="3"/>
        <v>1</v>
      </c>
      <c r="Q10" s="98">
        <f t="shared" si="4"/>
        <v>-27.664422684618543</v>
      </c>
      <c r="R10" s="709">
        <f t="shared" si="5"/>
        <v>0.82016626640551327</v>
      </c>
      <c r="S10" s="913"/>
      <c r="T10" s="101">
        <v>0.55416666666666659</v>
      </c>
      <c r="U10" s="101">
        <v>0.5840277777777777</v>
      </c>
      <c r="V10" s="705">
        <v>5</v>
      </c>
      <c r="W10" s="702">
        <f t="shared" si="8"/>
        <v>43.000000000000007</v>
      </c>
      <c r="X10" s="104"/>
      <c r="Y10" s="104"/>
      <c r="Z10" s="105"/>
      <c r="AA10" s="105"/>
      <c r="AB10" s="897"/>
      <c r="AC10" s="897"/>
      <c r="AD10" s="718"/>
      <c r="AE10" s="718"/>
      <c r="AF10" s="97">
        <f>N10-K10</f>
        <v>-371.79069767441888</v>
      </c>
      <c r="AG10" s="709">
        <f>N10/K10</f>
        <v>0.86573105898359737</v>
      </c>
      <c r="AH10" s="913"/>
    </row>
    <row r="11" spans="1:34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2373</v>
      </c>
      <c r="H11" s="92">
        <f t="shared" si="0"/>
        <v>91313.04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2454.8275862068986</v>
      </c>
      <c r="O11" s="95">
        <f t="shared" si="2"/>
        <v>129.20145190562624</v>
      </c>
      <c r="P11" s="97">
        <f t="shared" si="3"/>
        <v>0</v>
      </c>
      <c r="Q11" s="98">
        <f t="shared" si="4"/>
        <v>-16.535390199636907</v>
      </c>
      <c r="R11" s="709">
        <f t="shared" si="5"/>
        <v>0.88653939552434047</v>
      </c>
      <c r="S11" s="913"/>
      <c r="T11" s="101">
        <v>0.58819444444444435</v>
      </c>
      <c r="U11" s="101">
        <v>0.6284722222222221</v>
      </c>
      <c r="V11" s="705">
        <v>6</v>
      </c>
      <c r="W11" s="702">
        <f t="shared" si="8"/>
        <v>57.999999999999957</v>
      </c>
      <c r="X11" s="104"/>
      <c r="Y11" s="104"/>
      <c r="Z11" s="105"/>
      <c r="AA11" s="105"/>
      <c r="AB11" s="897"/>
      <c r="AC11" s="897"/>
      <c r="AD11" s="718"/>
      <c r="AE11" s="718"/>
      <c r="AF11" s="97">
        <f>N11-K11</f>
        <v>-314.17241379310144</v>
      </c>
      <c r="AG11" s="709">
        <f>N11/K11</f>
        <v>0.88653939552434036</v>
      </c>
      <c r="AH11" s="913"/>
    </row>
    <row r="12" spans="1:34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3045</v>
      </c>
      <c r="H12" s="92">
        <f t="shared" si="0"/>
        <v>115100.99999999999</v>
      </c>
      <c r="I12" s="702"/>
      <c r="J12" s="94">
        <v>20</v>
      </c>
      <c r="K12" s="91">
        <v>2769</v>
      </c>
      <c r="L12" s="95">
        <v>138.44999999999999</v>
      </c>
      <c r="M12" s="703">
        <v>19</v>
      </c>
      <c r="N12" s="91">
        <f t="shared" si="1"/>
        <v>2502.7397260273951</v>
      </c>
      <c r="O12" s="95">
        <f t="shared" si="2"/>
        <v>131.72314347512605</v>
      </c>
      <c r="P12" s="97">
        <f t="shared" si="3"/>
        <v>-1</v>
      </c>
      <c r="Q12" s="98">
        <f t="shared" si="4"/>
        <v>-6.7268565248739378</v>
      </c>
      <c r="R12" s="709">
        <f t="shared" si="5"/>
        <v>0.95141309841188926</v>
      </c>
      <c r="S12" s="913"/>
      <c r="T12" s="101">
        <v>0.64374999999999982</v>
      </c>
      <c r="U12" s="101">
        <v>0.69444444444444431</v>
      </c>
      <c r="V12" s="705">
        <v>22</v>
      </c>
      <c r="W12" s="702">
        <f t="shared" si="8"/>
        <v>73.000000000000057</v>
      </c>
      <c r="X12" s="104">
        <v>0.6333333333333333</v>
      </c>
      <c r="Y12" s="104">
        <v>0.6430555555555556</v>
      </c>
      <c r="Z12" s="105"/>
      <c r="AA12" s="105"/>
      <c r="AB12" s="897"/>
      <c r="AC12" s="897"/>
      <c r="AD12" s="718"/>
      <c r="AE12" s="718"/>
      <c r="AF12" s="97">
        <f t="shared" si="6"/>
        <v>-266.26027397260486</v>
      </c>
      <c r="AG12" s="709">
        <f t="shared" si="7"/>
        <v>0.90384244349129472</v>
      </c>
      <c r="AH12" s="913"/>
    </row>
    <row r="13" spans="1:34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913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897"/>
      <c r="AC13" s="897"/>
      <c r="AD13" s="718"/>
      <c r="AE13" s="718"/>
      <c r="AF13" s="97">
        <f t="shared" si="6"/>
        <v>0</v>
      </c>
      <c r="AG13" s="709" t="e">
        <f t="shared" si="7"/>
        <v>#DIV/0!</v>
      </c>
      <c r="AH13" s="913"/>
    </row>
    <row r="14" spans="1:34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913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897"/>
      <c r="AC14" s="897"/>
      <c r="AD14" s="718"/>
      <c r="AE14" s="718"/>
      <c r="AF14" s="97">
        <f t="shared" si="6"/>
        <v>0</v>
      </c>
      <c r="AG14" s="709" t="e">
        <f t="shared" si="7"/>
        <v>#DIV/0!</v>
      </c>
      <c r="AH14" s="913"/>
    </row>
    <row r="15" spans="1:34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913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897"/>
      <c r="AC15" s="897"/>
      <c r="AD15" s="718"/>
      <c r="AE15" s="718"/>
      <c r="AF15" s="97">
        <f t="shared" si="6"/>
        <v>0</v>
      </c>
      <c r="AG15" s="709" t="e">
        <f t="shared" si="7"/>
        <v>#DIV/0!</v>
      </c>
      <c r="AH15" s="913"/>
    </row>
    <row r="16" spans="1:34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913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897"/>
      <c r="AC16" s="897"/>
      <c r="AD16" s="718"/>
      <c r="AE16" s="718"/>
      <c r="AF16" s="97">
        <f t="shared" si="6"/>
        <v>0</v>
      </c>
      <c r="AG16" s="709" t="e">
        <f t="shared" si="7"/>
        <v>#DIV/0!</v>
      </c>
      <c r="AH16" s="913"/>
    </row>
    <row r="17" spans="1:34" ht="19.2" customHeight="1">
      <c r="A17" s="945"/>
      <c r="B17" s="120">
        <v>0</v>
      </c>
      <c r="C17" s="120" t="s">
        <v>1265</v>
      </c>
      <c r="D17" s="907" t="s">
        <v>1198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17.625</v>
      </c>
      <c r="N17" s="122">
        <f t="shared" si="9"/>
        <v>2252.7565695012158</v>
      </c>
      <c r="O17" s="125">
        <f t="shared" si="9"/>
        <v>128.16089911049497</v>
      </c>
      <c r="P17" s="127">
        <f t="shared" ref="P17:P24" si="10">M17-J17</f>
        <v>-0.125</v>
      </c>
      <c r="Q17" s="128">
        <f t="shared" ref="Q17:Q24" si="11">O17-L17</f>
        <v>-17.037701250702156</v>
      </c>
      <c r="R17" s="129">
        <f>O17/L17</f>
        <v>0.88265932861391883</v>
      </c>
      <c r="S17" s="913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0</v>
      </c>
      <c r="AF17" s="127">
        <f t="shared" si="6"/>
        <v>-299.74343049878416</v>
      </c>
      <c r="AG17" s="710">
        <f t="shared" si="7"/>
        <v>0.88256868540694056</v>
      </c>
      <c r="AH17" s="913"/>
    </row>
    <row r="18" spans="1:34" ht="19.2" customHeight="1">
      <c r="A18" s="895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2636</v>
      </c>
      <c r="H18" s="140">
        <f t="shared" ref="H18:H29" si="12">F18*G18</f>
        <v>74493.36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1550.5882352941176</v>
      </c>
      <c r="O18" s="142">
        <f t="shared" ref="O18:O24" si="14">N18/M18</f>
        <v>129.21568627450981</v>
      </c>
      <c r="P18" s="105">
        <f t="shared" si="10"/>
        <v>0</v>
      </c>
      <c r="Q18" s="143">
        <f t="shared" si="11"/>
        <v>-37.45098039215685</v>
      </c>
      <c r="R18" s="712">
        <f t="shared" ref="R18:R24" si="15">O18/L18</f>
        <v>0.77529411764705891</v>
      </c>
      <c r="S18" s="896">
        <f>R30</f>
        <v>0.89390101133050992</v>
      </c>
      <c r="T18" s="101">
        <v>0.125</v>
      </c>
      <c r="U18" s="101">
        <v>0.19583333333333333</v>
      </c>
      <c r="V18" s="718">
        <v>5</v>
      </c>
      <c r="W18" s="146">
        <f>(U18-T18)*24*60</f>
        <v>102</v>
      </c>
      <c r="X18" s="142"/>
      <c r="Y18" s="142"/>
      <c r="Z18" s="105"/>
      <c r="AA18" s="105"/>
      <c r="AB18" s="897"/>
      <c r="AC18" s="897"/>
      <c r="AD18" s="718"/>
      <c r="AE18" s="718"/>
      <c r="AF18" s="147">
        <f t="shared" si="6"/>
        <v>-449.41176470588243</v>
      </c>
      <c r="AG18" s="148">
        <f t="shared" si="7"/>
        <v>0.7752941176470588</v>
      </c>
      <c r="AH18" s="938">
        <f>AG30</f>
        <v>0.90268191400162112</v>
      </c>
    </row>
    <row r="19" spans="1:34" ht="19.2" customHeight="1">
      <c r="A19" s="895"/>
      <c r="B19" s="716" t="s">
        <v>239</v>
      </c>
      <c r="C19" s="715"/>
      <c r="D19" s="137" t="s">
        <v>133</v>
      </c>
      <c r="E19" s="138"/>
      <c r="F19" s="90">
        <v>53.27</v>
      </c>
      <c r="G19" s="107">
        <v>706</v>
      </c>
      <c r="H19" s="140">
        <f t="shared" si="12"/>
        <v>37608.620000000003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1411.9999999999993</v>
      </c>
      <c r="O19" s="153">
        <f t="shared" si="14"/>
        <v>83.058823529411725</v>
      </c>
      <c r="P19" s="105">
        <f t="shared" si="10"/>
        <v>0</v>
      </c>
      <c r="Q19" s="143">
        <f t="shared" si="11"/>
        <v>-9.0000000000000426</v>
      </c>
      <c r="R19" s="712">
        <f t="shared" si="15"/>
        <v>0.9022364217252391</v>
      </c>
      <c r="S19" s="896"/>
      <c r="T19" s="101">
        <v>0.19930555555555554</v>
      </c>
      <c r="U19" s="101">
        <v>0.22013888888888888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897"/>
      <c r="AC19" s="897"/>
      <c r="AD19" s="718"/>
      <c r="AE19" s="718"/>
      <c r="AF19" s="97">
        <f t="shared" si="6"/>
        <v>-153.00000000000068</v>
      </c>
      <c r="AG19" s="709">
        <f t="shared" si="7"/>
        <v>0.90223642172523921</v>
      </c>
      <c r="AH19" s="939"/>
    </row>
    <row r="20" spans="1:34" ht="19.2" customHeight="1">
      <c r="A20" s="895"/>
      <c r="B20" s="716" t="s">
        <v>239</v>
      </c>
      <c r="C20" s="108"/>
      <c r="D20" s="88" t="s">
        <v>134</v>
      </c>
      <c r="E20" s="138"/>
      <c r="F20" s="90">
        <v>49.91</v>
      </c>
      <c r="G20" s="107">
        <v>1004</v>
      </c>
      <c r="H20" s="140">
        <f t="shared" si="12"/>
        <v>50109.64</v>
      </c>
      <c r="I20" s="71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1434.2857142857151</v>
      </c>
      <c r="O20" s="153">
        <f t="shared" si="14"/>
        <v>84.369747899159719</v>
      </c>
      <c r="P20" s="105">
        <f t="shared" si="10"/>
        <v>0</v>
      </c>
      <c r="Q20" s="143">
        <f t="shared" si="11"/>
        <v>-7.6890756302520487</v>
      </c>
      <c r="R20" s="712">
        <f t="shared" si="15"/>
        <v>0.9164764947512557</v>
      </c>
      <c r="S20" s="896"/>
      <c r="T20" s="101">
        <v>0.22500000000000001</v>
      </c>
      <c r="U20" s="101">
        <v>0.25416666666666665</v>
      </c>
      <c r="V20" s="718">
        <v>7</v>
      </c>
      <c r="W20" s="146">
        <f t="shared" ref="W20:W29" si="16">(U20-T20)*24*60</f>
        <v>41.999999999999972</v>
      </c>
      <c r="X20" s="154"/>
      <c r="Y20" s="154"/>
      <c r="Z20" s="105"/>
      <c r="AA20" s="105"/>
      <c r="AB20" s="897"/>
      <c r="AC20" s="897"/>
      <c r="AD20" s="718"/>
      <c r="AE20" s="718"/>
      <c r="AF20" s="147">
        <f t="shared" si="6"/>
        <v>-130.71428571428487</v>
      </c>
      <c r="AG20" s="148">
        <f t="shared" si="7"/>
        <v>0.9164764947512557</v>
      </c>
      <c r="AH20" s="939"/>
    </row>
    <row r="21" spans="1:34" ht="19.2" customHeight="1">
      <c r="A21" s="895"/>
      <c r="B21" s="716" t="s">
        <v>239</v>
      </c>
      <c r="C21" s="155"/>
      <c r="D21" s="156" t="s">
        <v>136</v>
      </c>
      <c r="E21" s="89"/>
      <c r="F21" s="90">
        <v>44.3</v>
      </c>
      <c r="G21" s="91">
        <v>897</v>
      </c>
      <c r="H21" s="140">
        <f t="shared" si="12"/>
        <v>39737.1</v>
      </c>
      <c r="I21" s="70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1454.5945945945934</v>
      </c>
      <c r="O21" s="153">
        <f t="shared" si="14"/>
        <v>80.81081081081075</v>
      </c>
      <c r="P21" s="105">
        <f t="shared" si="10"/>
        <v>0</v>
      </c>
      <c r="Q21" s="143">
        <f t="shared" si="11"/>
        <v>-6.1336336336336927</v>
      </c>
      <c r="R21" s="712">
        <f t="shared" si="15"/>
        <v>0.92945341507641754</v>
      </c>
      <c r="S21" s="896"/>
      <c r="T21" s="101">
        <v>0.26944444444444443</v>
      </c>
      <c r="U21" s="101">
        <v>0.2951388888888889</v>
      </c>
      <c r="V21" s="718">
        <v>22</v>
      </c>
      <c r="W21" s="146">
        <f t="shared" si="16"/>
        <v>37.000000000000028</v>
      </c>
      <c r="X21" s="154">
        <v>0.25833333333333336</v>
      </c>
      <c r="Y21" s="154">
        <v>0.26805555555555555</v>
      </c>
      <c r="Z21" s="105"/>
      <c r="AA21" s="105"/>
      <c r="AB21" s="897"/>
      <c r="AC21" s="897"/>
      <c r="AD21" s="718"/>
      <c r="AE21" s="718"/>
      <c r="AF21" s="97">
        <f t="shared" si="6"/>
        <v>-110.40540540540655</v>
      </c>
      <c r="AG21" s="709">
        <f t="shared" si="7"/>
        <v>0.92945341507641754</v>
      </c>
      <c r="AH21" s="940"/>
    </row>
    <row r="22" spans="1:34" ht="19.2" customHeight="1">
      <c r="A22" s="895"/>
      <c r="B22" s="716" t="s">
        <v>239</v>
      </c>
      <c r="C22" s="155"/>
      <c r="D22" s="88" t="s">
        <v>135</v>
      </c>
      <c r="E22" s="89"/>
      <c r="F22" s="90">
        <v>38.39</v>
      </c>
      <c r="G22" s="91">
        <v>1744</v>
      </c>
      <c r="H22" s="140">
        <f t="shared" si="12"/>
        <v>66952.160000000003</v>
      </c>
      <c r="I22" s="70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1473.8028169014087</v>
      </c>
      <c r="O22" s="153">
        <f t="shared" si="14"/>
        <v>86.694283347141692</v>
      </c>
      <c r="P22" s="105">
        <f t="shared" si="10"/>
        <v>0</v>
      </c>
      <c r="Q22" s="143">
        <f t="shared" si="11"/>
        <v>-5.3645401822700762</v>
      </c>
      <c r="R22" s="712">
        <f t="shared" si="15"/>
        <v>0.94172703955361581</v>
      </c>
      <c r="S22" s="896"/>
      <c r="T22" s="101">
        <v>0.3</v>
      </c>
      <c r="U22" s="101">
        <v>0.34930555555555554</v>
      </c>
      <c r="V22" s="718">
        <v>7</v>
      </c>
      <c r="W22" s="146">
        <f t="shared" si="16"/>
        <v>70.999999999999986</v>
      </c>
      <c r="X22" s="154"/>
      <c r="Y22" s="154"/>
      <c r="Z22" s="105"/>
      <c r="AA22" s="105"/>
      <c r="AB22" s="897"/>
      <c r="AC22" s="897"/>
      <c r="AD22" s="718"/>
      <c r="AE22" s="718"/>
      <c r="AF22" s="147">
        <f t="shared" si="6"/>
        <v>-91.197183098591267</v>
      </c>
      <c r="AG22" s="148">
        <f t="shared" si="7"/>
        <v>0.94172703955361581</v>
      </c>
      <c r="AH22" s="940"/>
    </row>
    <row r="23" spans="1:34" ht="19.2" customHeight="1">
      <c r="A23" s="895"/>
      <c r="B23" s="716" t="s">
        <v>239</v>
      </c>
      <c r="C23" s="155"/>
      <c r="D23" s="88" t="s">
        <v>137</v>
      </c>
      <c r="E23" s="89"/>
      <c r="F23" s="90">
        <v>49.91</v>
      </c>
      <c r="G23" s="91">
        <v>2323</v>
      </c>
      <c r="H23" s="140">
        <f t="shared" si="12"/>
        <v>115940.93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1467.1578947368423</v>
      </c>
      <c r="O23" s="153">
        <f t="shared" si="14"/>
        <v>86.303405572755423</v>
      </c>
      <c r="P23" s="105">
        <f t="shared" si="10"/>
        <v>0</v>
      </c>
      <c r="Q23" s="143">
        <f t="shared" si="11"/>
        <v>-5.7554179566563448</v>
      </c>
      <c r="R23" s="712">
        <f t="shared" si="15"/>
        <v>0.93748108289894072</v>
      </c>
      <c r="S23" s="896"/>
      <c r="T23" s="101">
        <v>0.35347222222222219</v>
      </c>
      <c r="U23" s="101">
        <v>0.4194444444444444</v>
      </c>
      <c r="V23" s="718">
        <v>6</v>
      </c>
      <c r="W23" s="146">
        <f t="shared" si="16"/>
        <v>94.999999999999986</v>
      </c>
      <c r="X23" s="154"/>
      <c r="Y23" s="154"/>
      <c r="Z23" s="105"/>
      <c r="AA23" s="105"/>
      <c r="AB23" s="897"/>
      <c r="AC23" s="897"/>
      <c r="AD23" s="718"/>
      <c r="AE23" s="718"/>
      <c r="AF23" s="97">
        <f t="shared" si="6"/>
        <v>-97.842105263157691</v>
      </c>
      <c r="AG23" s="709">
        <f t="shared" si="7"/>
        <v>0.93748108289894072</v>
      </c>
      <c r="AH23" s="940"/>
    </row>
    <row r="24" spans="1:34" ht="19.2" customHeight="1">
      <c r="A24" s="895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1570</v>
      </c>
      <c r="H24" s="140">
        <f t="shared" si="12"/>
        <v>57666.1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2242.8571428571418</v>
      </c>
      <c r="O24" s="153">
        <f t="shared" si="14"/>
        <v>124.60317460317454</v>
      </c>
      <c r="P24" s="105">
        <f t="shared" si="10"/>
        <v>0</v>
      </c>
      <c r="Q24" s="143">
        <f t="shared" si="11"/>
        <v>-8.7301587301588057</v>
      </c>
      <c r="R24" s="712">
        <f t="shared" si="15"/>
        <v>0.93452380952380898</v>
      </c>
      <c r="S24" s="896"/>
      <c r="T24" s="101">
        <v>0.4590277777777777</v>
      </c>
      <c r="U24" s="101">
        <v>0.48819444444444438</v>
      </c>
      <c r="V24" s="718">
        <v>4</v>
      </c>
      <c r="W24" s="146">
        <f t="shared" si="16"/>
        <v>42.000000000000014</v>
      </c>
      <c r="X24" s="154"/>
      <c r="Y24" s="154"/>
      <c r="Z24" s="105"/>
      <c r="AA24" s="105"/>
      <c r="AB24" s="897"/>
      <c r="AC24" s="897"/>
      <c r="AD24" s="718"/>
      <c r="AE24" s="718"/>
      <c r="AF24" s="147">
        <f t="shared" si="6"/>
        <v>-157.14285714285825</v>
      </c>
      <c r="AG24" s="148">
        <f t="shared" si="7"/>
        <v>0.93452380952380909</v>
      </c>
      <c r="AH24" s="940"/>
    </row>
    <row r="25" spans="1:34" ht="19.2" customHeight="1">
      <c r="A25" s="895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896"/>
      <c r="T25" s="101"/>
      <c r="U25" s="101"/>
      <c r="V25" s="718"/>
      <c r="W25" s="146">
        <f t="shared" si="16"/>
        <v>0</v>
      </c>
      <c r="X25" s="718"/>
      <c r="Y25" s="718"/>
      <c r="Z25" s="105"/>
      <c r="AA25" s="105"/>
      <c r="AB25" s="897"/>
      <c r="AC25" s="897"/>
      <c r="AD25" s="718"/>
      <c r="AE25" s="718"/>
      <c r="AF25" s="97">
        <f t="shared" si="6"/>
        <v>0</v>
      </c>
      <c r="AG25" s="709" t="e">
        <f t="shared" si="7"/>
        <v>#DIV/0!</v>
      </c>
      <c r="AH25" s="940"/>
    </row>
    <row r="26" spans="1:34" ht="19.2" customHeight="1">
      <c r="A26" s="895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896"/>
      <c r="T26" s="101"/>
      <c r="U26" s="101"/>
      <c r="V26" s="718"/>
      <c r="W26" s="146">
        <f t="shared" si="16"/>
        <v>0</v>
      </c>
      <c r="X26" s="718"/>
      <c r="Y26" s="718"/>
      <c r="Z26" s="105"/>
      <c r="AA26" s="105"/>
      <c r="AB26" s="897"/>
      <c r="AC26" s="897"/>
      <c r="AD26" s="718"/>
      <c r="AE26" s="718"/>
      <c r="AF26" s="147">
        <f t="shared" si="6"/>
        <v>0</v>
      </c>
      <c r="AG26" s="148" t="e">
        <f t="shared" si="7"/>
        <v>#DIV/0!</v>
      </c>
      <c r="AH26" s="940"/>
    </row>
    <row r="27" spans="1:34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896"/>
      <c r="T27" s="101"/>
      <c r="U27" s="101"/>
      <c r="V27" s="718"/>
      <c r="W27" s="146">
        <f t="shared" si="16"/>
        <v>0</v>
      </c>
      <c r="X27" s="718"/>
      <c r="Y27" s="718"/>
      <c r="Z27" s="105"/>
      <c r="AA27" s="105"/>
      <c r="AB27" s="897"/>
      <c r="AC27" s="897"/>
      <c r="AD27" s="718"/>
      <c r="AE27" s="718"/>
      <c r="AF27" s="97">
        <f t="shared" si="6"/>
        <v>0</v>
      </c>
      <c r="AG27" s="709" t="e">
        <f t="shared" si="7"/>
        <v>#DIV/0!</v>
      </c>
      <c r="AH27" s="940"/>
    </row>
    <row r="28" spans="1:34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896"/>
      <c r="T28" s="101"/>
      <c r="U28" s="101"/>
      <c r="V28" s="718"/>
      <c r="W28" s="146">
        <f t="shared" si="16"/>
        <v>0</v>
      </c>
      <c r="X28" s="718"/>
      <c r="Y28" s="718"/>
      <c r="Z28" s="105"/>
      <c r="AA28" s="105"/>
      <c r="AB28" s="897"/>
      <c r="AC28" s="897"/>
      <c r="AD28" s="718"/>
      <c r="AE28" s="718"/>
      <c r="AF28" s="147">
        <f t="shared" si="6"/>
        <v>0</v>
      </c>
      <c r="AG28" s="148" t="e">
        <f t="shared" si="7"/>
        <v>#DIV/0!</v>
      </c>
      <c r="AH28" s="940"/>
    </row>
    <row r="29" spans="1:34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896"/>
      <c r="T29" s="101"/>
      <c r="U29" s="101"/>
      <c r="V29" s="718"/>
      <c r="W29" s="146">
        <f t="shared" si="16"/>
        <v>0</v>
      </c>
      <c r="X29" s="718"/>
      <c r="Y29" s="718"/>
      <c r="Z29" s="105"/>
      <c r="AA29" s="105"/>
      <c r="AB29" s="897"/>
      <c r="AC29" s="897"/>
      <c r="AD29" s="718"/>
      <c r="AE29" s="718"/>
      <c r="AF29" s="97">
        <f t="shared" si="6"/>
        <v>0</v>
      </c>
      <c r="AG29" s="709"/>
      <c r="AH29" s="940"/>
    </row>
    <row r="30" spans="1:34" ht="19.2" customHeight="1">
      <c r="A30" s="895"/>
      <c r="B30" s="159">
        <v>0</v>
      </c>
      <c r="C30" s="160" t="s">
        <v>1267</v>
      </c>
      <c r="D30" s="942" t="s">
        <v>1198</v>
      </c>
      <c r="E30" s="942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1576.4694855242597</v>
      </c>
      <c r="O30" s="164">
        <f t="shared" si="17"/>
        <v>96.436561719566242</v>
      </c>
      <c r="P30" s="105">
        <f t="shared" ref="P30:P37" si="18">M30-J30</f>
        <v>0</v>
      </c>
      <c r="Q30" s="143">
        <f t="shared" ref="Q30:Q37" si="19">O30-L30</f>
        <v>-11.446258075018264</v>
      </c>
      <c r="R30" s="165">
        <f t="shared" ref="R30:R37" si="20">O30/L30</f>
        <v>0.89390101133050992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-169.95908590431168</v>
      </c>
      <c r="AG30" s="169">
        <f t="shared" ref="AG30" si="21">N30/K30</f>
        <v>0.90268191400162112</v>
      </c>
      <c r="AH30" s="941"/>
    </row>
    <row r="31" spans="1:34" ht="19.2" customHeight="1">
      <c r="A31" s="932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197</v>
      </c>
      <c r="H31" s="174">
        <f t="shared" ref="H31:H41" si="22">F31*G31</f>
        <v>5417.5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1181.9999999999995</v>
      </c>
      <c r="O31" s="177">
        <f t="shared" ref="O31:O37" si="24">N31/M31</f>
        <v>98.499999999999957</v>
      </c>
      <c r="P31" s="178">
        <f t="shared" si="18"/>
        <v>0</v>
      </c>
      <c r="Q31" s="179">
        <f t="shared" si="19"/>
        <v>-68.1666666666667</v>
      </c>
      <c r="R31" s="713">
        <f t="shared" si="20"/>
        <v>0.59099999999999975</v>
      </c>
      <c r="S31" s="933">
        <f>R43</f>
        <v>0.82100300791067615</v>
      </c>
      <c r="T31" s="181">
        <v>0.125</v>
      </c>
      <c r="U31" s="181">
        <v>0.13194444444444445</v>
      </c>
      <c r="V31" s="182">
        <v>5</v>
      </c>
      <c r="W31" s="183">
        <f t="shared" ref="W31:W42" si="25">(U31-T31)*24*60</f>
        <v>10.000000000000004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-818.00000000000045</v>
      </c>
      <c r="AG31" s="184">
        <f t="shared" si="7"/>
        <v>0.59099999999999975</v>
      </c>
      <c r="AH31" s="911">
        <f>AG43</f>
        <v>0.82216489151237737</v>
      </c>
    </row>
    <row r="32" spans="1:34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1538</v>
      </c>
      <c r="H32" s="140">
        <f t="shared" si="22"/>
        <v>40757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1512.7868852459021</v>
      </c>
      <c r="O32" s="95">
        <f t="shared" si="24"/>
        <v>126.06557377049184</v>
      </c>
      <c r="P32" s="178">
        <f t="shared" si="18"/>
        <v>0</v>
      </c>
      <c r="Q32" s="98">
        <f t="shared" si="19"/>
        <v>-40.601092896174819</v>
      </c>
      <c r="R32" s="709">
        <f t="shared" si="20"/>
        <v>0.75639344262295105</v>
      </c>
      <c r="S32" s="896"/>
      <c r="T32" s="101">
        <v>0.13472222222222222</v>
      </c>
      <c r="U32" s="101">
        <v>0.17708333333333331</v>
      </c>
      <c r="V32" s="182">
        <v>4</v>
      </c>
      <c r="W32" s="146">
        <f t="shared" si="25"/>
        <v>60.999999999999986</v>
      </c>
      <c r="X32" s="188"/>
      <c r="Y32" s="188"/>
      <c r="Z32" s="189"/>
      <c r="AA32" s="189"/>
      <c r="AB32" s="897"/>
      <c r="AC32" s="897"/>
      <c r="AD32" s="718"/>
      <c r="AE32" s="718"/>
      <c r="AF32" s="97">
        <f t="shared" si="6"/>
        <v>-487.21311475409789</v>
      </c>
      <c r="AG32" s="709">
        <f t="shared" si="7"/>
        <v>0.75639344262295105</v>
      </c>
      <c r="AH32" s="912"/>
    </row>
    <row r="33" spans="1:34" ht="19.2" customHeight="1">
      <c r="A33" s="925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2693</v>
      </c>
      <c r="H33" s="140">
        <f t="shared" si="22"/>
        <v>92181.389999999985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2098.4415584415588</v>
      </c>
      <c r="O33" s="95">
        <f t="shared" si="24"/>
        <v>161.41858141858145</v>
      </c>
      <c r="P33" s="178">
        <f t="shared" si="18"/>
        <v>0</v>
      </c>
      <c r="Q33" s="98">
        <f t="shared" si="19"/>
        <v>-11.658341658341612</v>
      </c>
      <c r="R33" s="709">
        <f t="shared" si="20"/>
        <v>0.93264069264069294</v>
      </c>
      <c r="S33" s="896"/>
      <c r="T33" s="101">
        <v>0.18124999999999999</v>
      </c>
      <c r="U33" s="101">
        <v>0.23472222222222222</v>
      </c>
      <c r="V33" s="182">
        <v>6</v>
      </c>
      <c r="W33" s="146">
        <f t="shared" si="25"/>
        <v>77</v>
      </c>
      <c r="X33" s="188"/>
      <c r="Y33" s="188"/>
      <c r="Z33" s="189"/>
      <c r="AA33" s="189"/>
      <c r="AB33" s="897"/>
      <c r="AC33" s="897"/>
      <c r="AD33" s="718"/>
      <c r="AE33" s="718"/>
      <c r="AF33" s="97">
        <f t="shared" si="6"/>
        <v>-151.55844155844125</v>
      </c>
      <c r="AG33" s="190">
        <f t="shared" si="7"/>
        <v>0.93264069264069283</v>
      </c>
      <c r="AH33" s="912"/>
    </row>
    <row r="34" spans="1:34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3820</v>
      </c>
      <c r="H34" s="140">
        <f t="shared" si="22"/>
        <v>136870.6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2083.6363636363631</v>
      </c>
      <c r="O34" s="95">
        <f t="shared" si="24"/>
        <v>189.42148760330574</v>
      </c>
      <c r="P34" s="178">
        <f t="shared" si="18"/>
        <v>0</v>
      </c>
      <c r="Q34" s="98">
        <f t="shared" si="19"/>
        <v>-15.123966942148797</v>
      </c>
      <c r="R34" s="709">
        <f t="shared" si="20"/>
        <v>0.92606060606060592</v>
      </c>
      <c r="S34" s="896"/>
      <c r="T34" s="101">
        <v>0.25</v>
      </c>
      <c r="U34" s="101">
        <v>0.3263888888888889</v>
      </c>
      <c r="V34" s="193">
        <v>22</v>
      </c>
      <c r="W34" s="146">
        <f t="shared" si="25"/>
        <v>110.00000000000001</v>
      </c>
      <c r="X34" s="188">
        <v>0.2388888888888889</v>
      </c>
      <c r="Y34" s="188">
        <v>0.24861111111111112</v>
      </c>
      <c r="Z34" s="189"/>
      <c r="AA34" s="189"/>
      <c r="AB34" s="897"/>
      <c r="AC34" s="897"/>
      <c r="AD34" s="718"/>
      <c r="AE34" s="718"/>
      <c r="AF34" s="97">
        <f t="shared" si="6"/>
        <v>-166.36363636363694</v>
      </c>
      <c r="AG34" s="190">
        <f t="shared" si="7"/>
        <v>0.92606060606060581</v>
      </c>
      <c r="AH34" s="912"/>
    </row>
    <row r="35" spans="1:34" ht="19.2" customHeight="1">
      <c r="A35" s="925"/>
      <c r="B35" s="186" t="s">
        <v>238</v>
      </c>
      <c r="C35" s="87"/>
      <c r="D35" s="195" t="s">
        <v>145</v>
      </c>
      <c r="E35" s="89"/>
      <c r="F35" s="90">
        <v>43.14</v>
      </c>
      <c r="G35" s="193">
        <v>1474</v>
      </c>
      <c r="H35" s="140">
        <f t="shared" si="22"/>
        <v>63588.36</v>
      </c>
      <c r="I35" s="705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3"/>
        <v>1340</v>
      </c>
      <c r="O35" s="95">
        <f t="shared" si="24"/>
        <v>83.75</v>
      </c>
      <c r="P35" s="178">
        <f t="shared" si="18"/>
        <v>-1</v>
      </c>
      <c r="Q35" s="98">
        <f t="shared" si="19"/>
        <v>-4.485294117647058</v>
      </c>
      <c r="R35" s="709">
        <f t="shared" si="20"/>
        <v>0.94916666666666671</v>
      </c>
      <c r="S35" s="896"/>
      <c r="T35" s="101">
        <v>0.33055555555555555</v>
      </c>
      <c r="U35" s="101">
        <v>0.37638888888888888</v>
      </c>
      <c r="V35" s="173">
        <v>6</v>
      </c>
      <c r="W35" s="146">
        <f t="shared" si="25"/>
        <v>66</v>
      </c>
      <c r="X35" s="188"/>
      <c r="Y35" s="188"/>
      <c r="Z35" s="189"/>
      <c r="AA35" s="189"/>
      <c r="AB35" s="897"/>
      <c r="AC35" s="897"/>
      <c r="AD35" s="718"/>
      <c r="AE35" s="718"/>
      <c r="AF35" s="178">
        <f t="shared" si="6"/>
        <v>-160</v>
      </c>
      <c r="AG35" s="184">
        <f t="shared" si="7"/>
        <v>0.89333333333333331</v>
      </c>
      <c r="AH35" s="913"/>
    </row>
    <row r="36" spans="1:34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2816.88</v>
      </c>
      <c r="H36" s="140">
        <f t="shared" si="22"/>
        <v>139491.89760000003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1420.2756302521011</v>
      </c>
      <c r="O36" s="95">
        <f t="shared" si="24"/>
        <v>78.904201680672287</v>
      </c>
      <c r="P36" s="178">
        <f t="shared" si="18"/>
        <v>0</v>
      </c>
      <c r="Q36" s="98">
        <f t="shared" si="19"/>
        <v>-8.0402427637721559</v>
      </c>
      <c r="R36" s="709">
        <f t="shared" si="20"/>
        <v>0.90752436437833939</v>
      </c>
      <c r="S36" s="896"/>
      <c r="T36" s="101">
        <v>0.38124999999999998</v>
      </c>
      <c r="U36" s="101">
        <v>0.46388888888888885</v>
      </c>
      <c r="V36" s="173">
        <v>7</v>
      </c>
      <c r="W36" s="146">
        <f t="shared" si="25"/>
        <v>118.99999999999997</v>
      </c>
      <c r="X36" s="188"/>
      <c r="Y36" s="188"/>
      <c r="Z36" s="189"/>
      <c r="AA36" s="189"/>
      <c r="AB36" s="897"/>
      <c r="AC36" s="897"/>
      <c r="AD36" s="718"/>
      <c r="AE36" s="718">
        <v>1</v>
      </c>
      <c r="AF36" s="97">
        <f t="shared" si="6"/>
        <v>-144.72436974789889</v>
      </c>
      <c r="AG36" s="709">
        <f t="shared" si="7"/>
        <v>0.90752436437833939</v>
      </c>
      <c r="AH36" s="913"/>
    </row>
    <row r="37" spans="1:34" ht="19.2" customHeight="1">
      <c r="A37" s="925"/>
      <c r="B37" s="186" t="s">
        <v>238</v>
      </c>
      <c r="C37" s="196"/>
      <c r="D37" s="195" t="s">
        <v>122</v>
      </c>
      <c r="E37" s="138"/>
      <c r="F37" s="90">
        <v>36.92</v>
      </c>
      <c r="G37" s="173">
        <v>1439.75</v>
      </c>
      <c r="H37" s="140">
        <f t="shared" si="22"/>
        <v>53155.57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1515.5263157894747</v>
      </c>
      <c r="O37" s="95">
        <f t="shared" si="24"/>
        <v>126.29385964912289</v>
      </c>
      <c r="P37" s="178">
        <f t="shared" si="18"/>
        <v>0</v>
      </c>
      <c r="Q37" s="98">
        <f t="shared" si="19"/>
        <v>-40.372807017543764</v>
      </c>
      <c r="R37" s="709">
        <f t="shared" si="20"/>
        <v>0.75776315789473736</v>
      </c>
      <c r="S37" s="896"/>
      <c r="T37" s="101">
        <v>0.5034722222222221</v>
      </c>
      <c r="U37" s="101">
        <v>0.5430555555555554</v>
      </c>
      <c r="V37" s="173">
        <v>4</v>
      </c>
      <c r="W37" s="146">
        <f t="shared" si="25"/>
        <v>56.999999999999957</v>
      </c>
      <c r="X37" s="188"/>
      <c r="Y37" s="188"/>
      <c r="Z37" s="189"/>
      <c r="AA37" s="189"/>
      <c r="AB37" s="897"/>
      <c r="AC37" s="897"/>
      <c r="AD37" s="718"/>
      <c r="AE37" s="718"/>
      <c r="AF37" s="97">
        <f t="shared" si="6"/>
        <v>-484.47368421052533</v>
      </c>
      <c r="AG37" s="190">
        <f t="shared" si="7"/>
        <v>0.75776315789473736</v>
      </c>
      <c r="AH37" s="913"/>
    </row>
    <row r="38" spans="1:34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896"/>
      <c r="T38" s="198"/>
      <c r="U38" s="198"/>
      <c r="V38" s="718"/>
      <c r="W38" s="146">
        <f t="shared" si="25"/>
        <v>0</v>
      </c>
      <c r="X38" s="188"/>
      <c r="Y38" s="188"/>
      <c r="Z38" s="189"/>
      <c r="AA38" s="189"/>
      <c r="AB38" s="897"/>
      <c r="AC38" s="897"/>
      <c r="AD38" s="718"/>
      <c r="AE38" s="718"/>
      <c r="AF38" s="97">
        <f t="shared" si="6"/>
        <v>0</v>
      </c>
      <c r="AG38" s="190" t="e">
        <f t="shared" si="7"/>
        <v>#DIV/0!</v>
      </c>
      <c r="AH38" s="913"/>
    </row>
    <row r="39" spans="1:34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896"/>
      <c r="T39" s="101"/>
      <c r="U39" s="101"/>
      <c r="V39" s="718"/>
      <c r="W39" s="146">
        <f t="shared" si="25"/>
        <v>0</v>
      </c>
      <c r="X39" s="188"/>
      <c r="Y39" s="188"/>
      <c r="Z39" s="189"/>
      <c r="AA39" s="189"/>
      <c r="AB39" s="897"/>
      <c r="AC39" s="897"/>
      <c r="AD39" s="718"/>
      <c r="AE39" s="718"/>
      <c r="AF39" s="178">
        <f t="shared" si="6"/>
        <v>0</v>
      </c>
      <c r="AG39" s="184" t="e">
        <f t="shared" si="7"/>
        <v>#DIV/0!</v>
      </c>
      <c r="AH39" s="913"/>
    </row>
    <row r="40" spans="1:34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896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897"/>
      <c r="AC40" s="897"/>
      <c r="AD40" s="718"/>
      <c r="AE40" s="718"/>
      <c r="AF40" s="97">
        <f t="shared" si="6"/>
        <v>0</v>
      </c>
      <c r="AG40" s="709" t="e">
        <f t="shared" si="7"/>
        <v>#DIV/0!</v>
      </c>
      <c r="AH40" s="913"/>
    </row>
    <row r="41" spans="1:34" ht="19.2" customHeight="1">
      <c r="A41" s="925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896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897"/>
      <c r="AC41" s="897"/>
      <c r="AD41" s="718"/>
      <c r="AE41" s="718"/>
      <c r="AF41" s="97"/>
      <c r="AG41" s="200"/>
      <c r="AH41" s="913"/>
    </row>
    <row r="42" spans="1:34" ht="19.2" customHeight="1">
      <c r="A42" s="925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896"/>
      <c r="T42" s="101"/>
      <c r="U42" s="101"/>
      <c r="V42" s="718"/>
      <c r="W42" s="146">
        <f t="shared" si="25"/>
        <v>0</v>
      </c>
      <c r="X42" s="188"/>
      <c r="Y42" s="188"/>
      <c r="Z42" s="189"/>
      <c r="AA42" s="189"/>
      <c r="AB42" s="897"/>
      <c r="AC42" s="897"/>
      <c r="AD42" s="718"/>
      <c r="AE42" s="718"/>
      <c r="AF42" s="97"/>
      <c r="AG42" s="200"/>
      <c r="AH42" s="913"/>
    </row>
    <row r="43" spans="1:34" ht="19.2" customHeight="1">
      <c r="A43" s="925"/>
      <c r="B43" s="186">
        <v>0</v>
      </c>
      <c r="C43" s="160" t="s">
        <v>1269</v>
      </c>
      <c r="D43" s="893" t="s">
        <v>1198</v>
      </c>
      <c r="E43" s="893"/>
      <c r="F43" s="161"/>
      <c r="G43" s="126"/>
      <c r="H43" s="162"/>
      <c r="I43" s="163"/>
      <c r="J43" s="126">
        <v>13.571428571428571</v>
      </c>
      <c r="K43" s="126">
        <v>1937.8571428571429</v>
      </c>
      <c r="L43" s="164">
        <v>150.400302312067</v>
      </c>
      <c r="M43" s="126">
        <f t="shared" ref="M43:O43" si="26">AVERAGE(M31:M42)</f>
        <v>13.428571428571429</v>
      </c>
      <c r="N43" s="126">
        <f t="shared" si="26"/>
        <v>1593.2381076236284</v>
      </c>
      <c r="O43" s="164">
        <f t="shared" si="26"/>
        <v>123.47910058888202</v>
      </c>
      <c r="P43" s="105">
        <f>M43-J43</f>
        <v>-0.14285714285714235</v>
      </c>
      <c r="Q43" s="143">
        <f>N43-K43</f>
        <v>-344.61903523351452</v>
      </c>
      <c r="R43" s="165">
        <f t="shared" ref="R43:R51" si="27">O43/L43</f>
        <v>0.82100300791067615</v>
      </c>
      <c r="S43" s="896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0</v>
      </c>
      <c r="AE43" s="167">
        <f>SUM(AE31:AE42)</f>
        <v>1</v>
      </c>
      <c r="AF43" s="97">
        <f t="shared" ref="AF43:AF54" si="28">N43-K43</f>
        <v>-344.61903523351452</v>
      </c>
      <c r="AG43" s="710">
        <f t="shared" si="7"/>
        <v>0.82216489151237737</v>
      </c>
      <c r="AH43" s="913"/>
    </row>
    <row r="44" spans="1:34" s="215" customFormat="1" ht="19.2" customHeight="1">
      <c r="A44" s="935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1181</v>
      </c>
      <c r="H44" s="92">
        <f>F44*G44</f>
        <v>29206.13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2084.1176470588234</v>
      </c>
      <c r="O44" s="208">
        <f t="shared" ref="O44:O51" si="30">N44/M44</f>
        <v>416.8235294117647</v>
      </c>
      <c r="P44" s="102">
        <f t="shared" ref="P44:P51" si="31">M44-J44</f>
        <v>1</v>
      </c>
      <c r="Q44" s="209">
        <f t="shared" ref="Q44:Q51" si="32">O44-L44</f>
        <v>-83.176470588235304</v>
      </c>
      <c r="R44" s="210">
        <f t="shared" si="27"/>
        <v>0.83364705882352941</v>
      </c>
      <c r="S44" s="912">
        <f>R56</f>
        <v>0.88565105161746549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897"/>
      <c r="AC44" s="897"/>
      <c r="AD44" s="718"/>
      <c r="AE44" s="718"/>
      <c r="AF44" s="212">
        <f t="shared" si="28"/>
        <v>84.117647058823422</v>
      </c>
      <c r="AG44" s="714">
        <f t="shared" si="7"/>
        <v>1.0420588235294117</v>
      </c>
      <c r="AH44" s="929">
        <f>AG56</f>
        <v>0.95948137491298935</v>
      </c>
    </row>
    <row r="45" spans="1:34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1253</v>
      </c>
      <c r="H45" s="92">
        <f>F45*G45</f>
        <v>30986.690000000002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2031.8918918918926</v>
      </c>
      <c r="O45" s="208">
        <f t="shared" si="30"/>
        <v>406.3783783783785</v>
      </c>
      <c r="P45" s="102">
        <f t="shared" si="31"/>
        <v>1</v>
      </c>
      <c r="Q45" s="209">
        <f t="shared" si="32"/>
        <v>-93.6216216216215</v>
      </c>
      <c r="R45" s="210">
        <f t="shared" si="27"/>
        <v>0.81275675675675696</v>
      </c>
      <c r="S45" s="912"/>
      <c r="T45" s="101">
        <v>0.15208333333333332</v>
      </c>
      <c r="U45" s="101">
        <v>0.17777777777777776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897"/>
      <c r="AC45" s="897"/>
      <c r="AD45" s="718"/>
      <c r="AE45" s="718"/>
      <c r="AF45" s="212">
        <f t="shared" si="28"/>
        <v>31.891891891892556</v>
      </c>
      <c r="AG45" s="714">
        <f t="shared" si="7"/>
        <v>1.0159459459459463</v>
      </c>
      <c r="AH45" s="929"/>
    </row>
    <row r="46" spans="1:34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1116</v>
      </c>
      <c r="H46" s="92">
        <f t="shared" ref="H46:H55" si="34">F46*G46</f>
        <v>35075.879999999997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1455.6521739130435</v>
      </c>
      <c r="O46" s="208">
        <f t="shared" si="30"/>
        <v>207.95031055900623</v>
      </c>
      <c r="P46" s="102">
        <f t="shared" si="31"/>
        <v>0</v>
      </c>
      <c r="Q46" s="209">
        <f t="shared" si="32"/>
        <v>-6.3354037267080514</v>
      </c>
      <c r="R46" s="210">
        <f t="shared" si="27"/>
        <v>0.97043478260869576</v>
      </c>
      <c r="S46" s="912"/>
      <c r="T46" s="101">
        <v>0.18194444444444444</v>
      </c>
      <c r="U46" s="101">
        <v>0.21388888888888888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897"/>
      <c r="AC46" s="897"/>
      <c r="AD46" s="718"/>
      <c r="AE46" s="718"/>
      <c r="AF46" s="212">
        <f t="shared" si="28"/>
        <v>-44.347826086956502</v>
      </c>
      <c r="AG46" s="714">
        <f t="shared" si="7"/>
        <v>0.97043478260869565</v>
      </c>
      <c r="AH46" s="929"/>
    </row>
    <row r="47" spans="1:34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839</v>
      </c>
      <c r="H47" s="92">
        <f t="shared" si="34"/>
        <v>23710.140000000003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1438.2857142857144</v>
      </c>
      <c r="O47" s="208">
        <f t="shared" si="30"/>
        <v>205.46938775510208</v>
      </c>
      <c r="P47" s="102">
        <f t="shared" si="31"/>
        <v>0</v>
      </c>
      <c r="Q47" s="209">
        <f t="shared" si="32"/>
        <v>-8.8163265306122014</v>
      </c>
      <c r="R47" s="210">
        <f t="shared" si="27"/>
        <v>0.95885714285714307</v>
      </c>
      <c r="S47" s="912"/>
      <c r="T47" s="101">
        <v>0.21805555555555556</v>
      </c>
      <c r="U47" s="101">
        <v>0.24236111111111111</v>
      </c>
      <c r="V47" s="193">
        <v>6</v>
      </c>
      <c r="W47" s="211">
        <f t="shared" si="33"/>
        <v>34.999999999999993</v>
      </c>
      <c r="X47" s="188"/>
      <c r="Y47" s="188"/>
      <c r="Z47" s="189"/>
      <c r="AA47" s="189"/>
      <c r="AB47" s="897"/>
      <c r="AC47" s="897"/>
      <c r="AD47" s="718"/>
      <c r="AE47" s="718"/>
      <c r="AF47" s="212">
        <f t="shared" si="28"/>
        <v>-61.714285714285552</v>
      </c>
      <c r="AG47" s="714">
        <f t="shared" si="7"/>
        <v>0.95885714285714296</v>
      </c>
      <c r="AH47" s="929"/>
    </row>
    <row r="48" spans="1:34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456</v>
      </c>
      <c r="H48" s="92">
        <f t="shared" si="34"/>
        <v>12982.32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1243.6363636363635</v>
      </c>
      <c r="O48" s="208">
        <f t="shared" si="30"/>
        <v>177.66233766233765</v>
      </c>
      <c r="P48" s="102">
        <f t="shared" si="31"/>
        <v>0</v>
      </c>
      <c r="Q48" s="209">
        <f t="shared" si="32"/>
        <v>-36.623376623376629</v>
      </c>
      <c r="R48" s="210">
        <f t="shared" si="27"/>
        <v>0.8290909090909091</v>
      </c>
      <c r="S48" s="912"/>
      <c r="T48" s="101">
        <v>0.25972222222222224</v>
      </c>
      <c r="U48" s="101">
        <v>0.27500000000000002</v>
      </c>
      <c r="V48" s="173">
        <v>25</v>
      </c>
      <c r="W48" s="211">
        <f t="shared" si="33"/>
        <v>22</v>
      </c>
      <c r="X48" s="188">
        <v>0.24652777777777779</v>
      </c>
      <c r="Y48" s="188">
        <v>0.25833333333333336</v>
      </c>
      <c r="Z48" s="189"/>
      <c r="AA48" s="189"/>
      <c r="AB48" s="897"/>
      <c r="AC48" s="897"/>
      <c r="AD48" s="718"/>
      <c r="AE48" s="718"/>
      <c r="AF48" s="212">
        <f t="shared" si="28"/>
        <v>-256.36363636363649</v>
      </c>
      <c r="AG48" s="714">
        <f t="shared" si="7"/>
        <v>0.82909090909090899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1160</v>
      </c>
      <c r="H49" s="92">
        <f t="shared" si="34"/>
        <v>13757.599999999999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1450.0000000000005</v>
      </c>
      <c r="O49" s="208">
        <f t="shared" si="30"/>
        <v>241.66666666666674</v>
      </c>
      <c r="P49" s="102">
        <f t="shared" si="31"/>
        <v>0</v>
      </c>
      <c r="Q49" s="209">
        <f t="shared" si="32"/>
        <v>-30.999999999999943</v>
      </c>
      <c r="R49" s="210">
        <f t="shared" si="27"/>
        <v>0.88630806845965793</v>
      </c>
      <c r="S49" s="912"/>
      <c r="T49" s="101">
        <v>0.27847222222222223</v>
      </c>
      <c r="U49" s="101">
        <v>0.31180555555555556</v>
      </c>
      <c r="V49" s="173">
        <v>5</v>
      </c>
      <c r="W49" s="211">
        <f t="shared" si="33"/>
        <v>47.999999999999986</v>
      </c>
      <c r="X49" s="218"/>
      <c r="Y49" s="218"/>
      <c r="Z49" s="219"/>
      <c r="AA49" s="189"/>
      <c r="AB49" s="897"/>
      <c r="AC49" s="897"/>
      <c r="AD49" s="718"/>
      <c r="AE49" s="718"/>
      <c r="AF49" s="212">
        <f t="shared" si="28"/>
        <v>-185.99999999999955</v>
      </c>
      <c r="AG49" s="714">
        <f t="shared" si="7"/>
        <v>0.88630806845965793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3122.02</v>
      </c>
      <c r="H50" s="92">
        <f t="shared" si="34"/>
        <v>31501.181799999998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1452.102325581395</v>
      </c>
      <c r="O50" s="208">
        <f t="shared" si="30"/>
        <v>242.01705426356583</v>
      </c>
      <c r="P50" s="102">
        <f t="shared" si="31"/>
        <v>0</v>
      </c>
      <c r="Q50" s="209">
        <f t="shared" si="32"/>
        <v>-7.9829457364341749</v>
      </c>
      <c r="R50" s="210">
        <f t="shared" si="27"/>
        <v>0.96806821705426327</v>
      </c>
      <c r="S50" s="912"/>
      <c r="T50" s="101">
        <v>0.31666666666666665</v>
      </c>
      <c r="U50" s="101">
        <v>0.40625</v>
      </c>
      <c r="V50" s="173">
        <v>7</v>
      </c>
      <c r="W50" s="211">
        <f t="shared" si="33"/>
        <v>129.00000000000003</v>
      </c>
      <c r="X50" s="218"/>
      <c r="Y50" s="218"/>
      <c r="Z50" s="219"/>
      <c r="AA50" s="219"/>
      <c r="AB50" s="897"/>
      <c r="AC50" s="897"/>
      <c r="AD50" s="718"/>
      <c r="AE50" s="718"/>
      <c r="AF50" s="212">
        <f t="shared" si="28"/>
        <v>-47.897674418604993</v>
      </c>
      <c r="AG50" s="714">
        <f t="shared" si="7"/>
        <v>0.96806821705426338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3547.75</v>
      </c>
      <c r="H51" s="92">
        <f t="shared" si="34"/>
        <v>35796.797500000001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1448.0612244897964</v>
      </c>
      <c r="O51" s="208">
        <f t="shared" si="30"/>
        <v>241.34353741496605</v>
      </c>
      <c r="P51" s="102">
        <f t="shared" si="31"/>
        <v>0</v>
      </c>
      <c r="Q51" s="209">
        <f t="shared" si="32"/>
        <v>-8.6564625850339496</v>
      </c>
      <c r="R51" s="210">
        <f t="shared" si="27"/>
        <v>0.96537414965986423</v>
      </c>
      <c r="S51" s="912"/>
      <c r="T51" s="198">
        <v>0.4458333333333333</v>
      </c>
      <c r="U51" s="198">
        <v>0.54791666666666661</v>
      </c>
      <c r="V51" s="173">
        <v>4</v>
      </c>
      <c r="W51" s="211">
        <f t="shared" si="33"/>
        <v>146.99999999999994</v>
      </c>
      <c r="X51" s="218"/>
      <c r="Y51" s="218"/>
      <c r="Z51" s="219"/>
      <c r="AA51" s="219"/>
      <c r="AB51" s="897"/>
      <c r="AC51" s="897"/>
      <c r="AD51" s="718"/>
      <c r="AE51" s="718"/>
      <c r="AF51" s="212">
        <f t="shared" si="28"/>
        <v>-51.938775510203641</v>
      </c>
      <c r="AG51" s="714">
        <f t="shared" si="7"/>
        <v>0.96537414965986423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897"/>
      <c r="AC52" s="897"/>
      <c r="AD52" s="718"/>
      <c r="AE52" s="718"/>
      <c r="AF52" s="212">
        <f t="shared" si="28"/>
        <v>0</v>
      </c>
      <c r="AG52" s="71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912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897"/>
      <c r="AC53" s="897"/>
      <c r="AD53" s="718"/>
      <c r="AE53" s="718"/>
      <c r="AF53" s="212">
        <f t="shared" si="28"/>
        <v>0</v>
      </c>
      <c r="AG53" s="71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912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897"/>
      <c r="AC54" s="897"/>
      <c r="AD54" s="718"/>
      <c r="AE54" s="718"/>
      <c r="AF54" s="212">
        <f t="shared" si="28"/>
        <v>0</v>
      </c>
      <c r="AG54" s="71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912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897"/>
      <c r="AC55" s="897"/>
      <c r="AD55" s="718"/>
      <c r="AE55" s="718"/>
      <c r="AF55" s="212"/>
      <c r="AG55" s="714"/>
      <c r="AH55" s="929"/>
    </row>
    <row r="56" spans="1:34" ht="19.2" customHeight="1">
      <c r="A56" s="937"/>
      <c r="B56" s="223">
        <v>0</v>
      </c>
      <c r="C56" s="224" t="s">
        <v>1271</v>
      </c>
      <c r="D56" s="934" t="s">
        <v>1198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1575.4684176071285</v>
      </c>
      <c r="O56" s="164">
        <f t="shared" si="35"/>
        <v>267.41390026397352</v>
      </c>
      <c r="P56" s="225">
        <f>M56-J56</f>
        <v>0.25</v>
      </c>
      <c r="Q56" s="179">
        <f>N56-K56</f>
        <v>-66.531582392871542</v>
      </c>
      <c r="R56" s="226">
        <f t="shared" ref="R56:R60" si="36">O56/L56</f>
        <v>0.88565105161746549</v>
      </c>
      <c r="S56" s="912"/>
      <c r="T56" s="227"/>
      <c r="U56" s="227"/>
      <c r="V56" s="70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-66.531582392871542</v>
      </c>
      <c r="AG56" s="712">
        <f>N56/K56</f>
        <v>0.95948137491298935</v>
      </c>
      <c r="AH56" s="929"/>
    </row>
    <row r="57" spans="1:34" ht="19.2" customHeight="1">
      <c r="A57" s="924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2581</v>
      </c>
      <c r="H57" s="140">
        <f t="shared" ref="H57:H66" si="37">F57*G57</f>
        <v>71958.28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38">G57/W57*60</f>
        <v>1474.8571428571424</v>
      </c>
      <c r="O57" s="142">
        <f t="shared" ref="O57:O60" si="39">N57/M57</f>
        <v>210.69387755102034</v>
      </c>
      <c r="P57" s="231">
        <f t="shared" ref="P57:P60" si="40">M57-J57</f>
        <v>0</v>
      </c>
      <c r="Q57" s="98">
        <f t="shared" ref="Q57:Q60" si="41">O57-L57</f>
        <v>-3.5918367346939419</v>
      </c>
      <c r="R57" s="709">
        <f t="shared" si="36"/>
        <v>0.98323809523809491</v>
      </c>
      <c r="S57" s="912">
        <f>R69</f>
        <v>0.96721474080657899</v>
      </c>
      <c r="T57" s="232">
        <v>0.125</v>
      </c>
      <c r="U57" s="232">
        <v>0.19791666666666669</v>
      </c>
      <c r="V57" s="705">
        <v>5</v>
      </c>
      <c r="W57" s="702">
        <f>(U57-T57)*24*60</f>
        <v>105.00000000000003</v>
      </c>
      <c r="X57" s="104"/>
      <c r="Y57" s="104"/>
      <c r="Z57" s="105"/>
      <c r="AA57" s="105"/>
      <c r="AB57" s="897"/>
      <c r="AC57" s="897"/>
      <c r="AD57" s="718"/>
      <c r="AE57" s="718"/>
      <c r="AF57" s="97">
        <f t="shared" si="6"/>
        <v>-25.142857142857565</v>
      </c>
      <c r="AG57" s="713">
        <f t="shared" si="7"/>
        <v>0.98323809523809491</v>
      </c>
      <c r="AH57" s="911">
        <f>AG69</f>
        <v>0.96771140697945857</v>
      </c>
    </row>
    <row r="58" spans="1:34" ht="19.2" customHeight="1">
      <c r="A58" s="925"/>
      <c r="B58" s="186" t="s">
        <v>238</v>
      </c>
      <c r="C58" s="718"/>
      <c r="D58" s="88" t="s">
        <v>158</v>
      </c>
      <c r="E58" s="89"/>
      <c r="F58" s="90">
        <v>28</v>
      </c>
      <c r="G58" s="91">
        <v>2461</v>
      </c>
      <c r="H58" s="92">
        <f t="shared" si="37"/>
        <v>68908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38"/>
        <v>1447.6470588235295</v>
      </c>
      <c r="O58" s="95">
        <f t="shared" si="39"/>
        <v>206.80672268907566</v>
      </c>
      <c r="P58" s="231">
        <f t="shared" si="40"/>
        <v>0</v>
      </c>
      <c r="Q58" s="98">
        <f t="shared" si="41"/>
        <v>-7.4789915966386218</v>
      </c>
      <c r="R58" s="709">
        <f t="shared" si="36"/>
        <v>0.96509803921568638</v>
      </c>
      <c r="S58" s="912"/>
      <c r="T58" s="232">
        <v>0.20208333333333336</v>
      </c>
      <c r="U58" s="232">
        <v>0.2729166666666667</v>
      </c>
      <c r="V58" s="705">
        <v>6</v>
      </c>
      <c r="W58" s="702">
        <f>(U58-T58)*24*60</f>
        <v>102</v>
      </c>
      <c r="X58" s="104"/>
      <c r="Y58" s="104"/>
      <c r="Z58" s="105"/>
      <c r="AA58" s="105"/>
      <c r="AB58" s="930"/>
      <c r="AC58" s="931"/>
      <c r="AD58" s="718"/>
      <c r="AE58" s="718">
        <v>1</v>
      </c>
      <c r="AF58" s="97">
        <f t="shared" si="6"/>
        <v>-52.352941176470495</v>
      </c>
      <c r="AG58" s="709">
        <f t="shared" si="7"/>
        <v>0.96509803921568638</v>
      </c>
      <c r="AH58" s="912"/>
    </row>
    <row r="59" spans="1:34" ht="19.2" customHeight="1">
      <c r="A59" s="925"/>
      <c r="B59" s="186" t="s">
        <v>241</v>
      </c>
      <c r="C59" s="718"/>
      <c r="D59" s="88" t="s">
        <v>154</v>
      </c>
      <c r="E59" s="89"/>
      <c r="F59" s="90">
        <v>10.09</v>
      </c>
      <c r="G59" s="91">
        <v>3831.57</v>
      </c>
      <c r="H59" s="92">
        <f t="shared" si="37"/>
        <v>38660.541300000004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38"/>
        <v>1436.8387500000001</v>
      </c>
      <c r="O59" s="95">
        <f t="shared" si="39"/>
        <v>239.47312500000001</v>
      </c>
      <c r="P59" s="231">
        <f t="shared" si="40"/>
        <v>0</v>
      </c>
      <c r="Q59" s="98">
        <f t="shared" si="41"/>
        <v>-10.52687499999999</v>
      </c>
      <c r="R59" s="709">
        <f t="shared" si="36"/>
        <v>0.95789250000000004</v>
      </c>
      <c r="S59" s="912"/>
      <c r="T59" s="232">
        <v>0.2902777777777778</v>
      </c>
      <c r="U59" s="232">
        <v>0.40138888888888891</v>
      </c>
      <c r="V59" s="182">
        <v>25</v>
      </c>
      <c r="W59" s="702">
        <f t="shared" ref="W59:W69" si="42">(U59-T59)*24*60</f>
        <v>160</v>
      </c>
      <c r="X59" s="104">
        <v>0.27777777777777779</v>
      </c>
      <c r="Y59" s="104">
        <v>0.28888888888888892</v>
      </c>
      <c r="Z59" s="105"/>
      <c r="AA59" s="105"/>
      <c r="AB59" s="897"/>
      <c r="AC59" s="897"/>
      <c r="AD59" s="718"/>
      <c r="AE59" s="718">
        <v>1</v>
      </c>
      <c r="AF59" s="97">
        <f t="shared" si="6"/>
        <v>-63.161249999999882</v>
      </c>
      <c r="AG59" s="709">
        <f t="shared" si="7"/>
        <v>0.95789250000000004</v>
      </c>
      <c r="AH59" s="912"/>
    </row>
    <row r="60" spans="1:34" ht="19.2" customHeight="1">
      <c r="A60" s="925"/>
      <c r="B60" s="186" t="s">
        <v>241</v>
      </c>
      <c r="C60" s="718"/>
      <c r="D60" s="88" t="s">
        <v>154</v>
      </c>
      <c r="E60" s="89"/>
      <c r="F60" s="90">
        <v>10.09</v>
      </c>
      <c r="G60" s="91">
        <v>3689.6600000000003</v>
      </c>
      <c r="H60" s="92">
        <f t="shared" si="37"/>
        <v>37228.669400000006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38"/>
        <v>1446.925490196079</v>
      </c>
      <c r="O60" s="95">
        <f t="shared" si="39"/>
        <v>241.15424836601315</v>
      </c>
      <c r="P60" s="231">
        <f t="shared" si="40"/>
        <v>0</v>
      </c>
      <c r="Q60" s="98">
        <f t="shared" si="41"/>
        <v>-8.8457516339868505</v>
      </c>
      <c r="R60" s="709">
        <f t="shared" si="36"/>
        <v>0.96461699346405261</v>
      </c>
      <c r="S60" s="912"/>
      <c r="T60" s="232">
        <v>0.44097222222222221</v>
      </c>
      <c r="U60" s="232">
        <v>0.54722222222222217</v>
      </c>
      <c r="V60" s="182">
        <v>4</v>
      </c>
      <c r="W60" s="702">
        <f t="shared" si="42"/>
        <v>152.99999999999994</v>
      </c>
      <c r="X60" s="104"/>
      <c r="Y60" s="104"/>
      <c r="Z60" s="105"/>
      <c r="AA60" s="105"/>
      <c r="AB60" s="897"/>
      <c r="AC60" s="897"/>
      <c r="AD60" s="718"/>
      <c r="AE60" s="718"/>
      <c r="AF60" s="97">
        <f t="shared" si="6"/>
        <v>-53.074509803921046</v>
      </c>
      <c r="AG60" s="713">
        <f t="shared" si="7"/>
        <v>0.96461699346405261</v>
      </c>
      <c r="AH60" s="912"/>
    </row>
    <row r="61" spans="1:34" ht="19.2" customHeight="1">
      <c r="A61" s="925"/>
      <c r="B61" s="186">
        <v>0</v>
      </c>
      <c r="C61" s="718"/>
      <c r="D61" s="88"/>
      <c r="E61" s="89"/>
      <c r="F61" s="90" t="s">
        <v>236</v>
      </c>
      <c r="G61" s="91"/>
      <c r="H61" s="92">
        <f t="shared" si="37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912"/>
      <c r="T61" s="232"/>
      <c r="U61" s="232"/>
      <c r="V61" s="182"/>
      <c r="W61" s="702">
        <f t="shared" si="42"/>
        <v>0</v>
      </c>
      <c r="X61" s="104"/>
      <c r="Y61" s="104"/>
      <c r="Z61" s="105"/>
      <c r="AA61" s="105"/>
      <c r="AB61" s="897"/>
      <c r="AC61" s="897"/>
      <c r="AD61" s="718"/>
      <c r="AE61" s="718"/>
      <c r="AF61" s="97">
        <f t="shared" si="6"/>
        <v>0</v>
      </c>
      <c r="AG61" s="709" t="e">
        <f t="shared" si="7"/>
        <v>#DIV/0!</v>
      </c>
      <c r="AH61" s="912"/>
    </row>
    <row r="62" spans="1:34" ht="19.2" customHeight="1">
      <c r="A62" s="925"/>
      <c r="B62" s="186">
        <v>0</v>
      </c>
      <c r="C62" s="718"/>
      <c r="D62" s="88"/>
      <c r="E62" s="89"/>
      <c r="F62" s="90" t="s">
        <v>236</v>
      </c>
      <c r="G62" s="173"/>
      <c r="H62" s="92">
        <f t="shared" si="37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912"/>
      <c r="T62" s="235"/>
      <c r="U62" s="235"/>
      <c r="V62" s="182"/>
      <c r="W62" s="702">
        <f t="shared" si="42"/>
        <v>0</v>
      </c>
      <c r="X62" s="104"/>
      <c r="Y62" s="104"/>
      <c r="Z62" s="105"/>
      <c r="AA62" s="105"/>
      <c r="AB62" s="897"/>
      <c r="AC62" s="897"/>
      <c r="AD62" s="718"/>
      <c r="AE62" s="718"/>
      <c r="AF62" s="97">
        <f t="shared" si="6"/>
        <v>0</v>
      </c>
      <c r="AG62" s="709" t="e">
        <f t="shared" si="7"/>
        <v>#DIV/0!</v>
      </c>
      <c r="AH62" s="912"/>
    </row>
    <row r="63" spans="1:34" ht="19.2" customHeight="1">
      <c r="A63" s="925"/>
      <c r="B63" s="186">
        <v>0</v>
      </c>
      <c r="C63" s="718"/>
      <c r="D63" s="88"/>
      <c r="E63" s="89"/>
      <c r="F63" s="90" t="s">
        <v>236</v>
      </c>
      <c r="G63" s="173"/>
      <c r="H63" s="92">
        <f t="shared" si="37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912"/>
      <c r="T63" s="235"/>
      <c r="U63" s="235"/>
      <c r="V63" s="182"/>
      <c r="W63" s="702">
        <f t="shared" si="42"/>
        <v>0</v>
      </c>
      <c r="X63" s="104"/>
      <c r="Y63" s="104"/>
      <c r="Z63" s="105"/>
      <c r="AA63" s="105"/>
      <c r="AB63" s="897"/>
      <c r="AC63" s="897"/>
      <c r="AD63" s="718"/>
      <c r="AE63" s="718"/>
      <c r="AF63" s="97">
        <f t="shared" si="6"/>
        <v>0</v>
      </c>
      <c r="AG63" s="713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912"/>
      <c r="T64" s="235"/>
      <c r="U64" s="235"/>
      <c r="V64" s="182"/>
      <c r="W64" s="702">
        <f t="shared" si="42"/>
        <v>0</v>
      </c>
      <c r="X64" s="705"/>
      <c r="Y64" s="705"/>
      <c r="Z64" s="105"/>
      <c r="AA64" s="105"/>
      <c r="AB64" s="897"/>
      <c r="AC64" s="897"/>
      <c r="AD64" s="718"/>
      <c r="AE64" s="718"/>
      <c r="AF64" s="97">
        <f t="shared" si="6"/>
        <v>0</v>
      </c>
      <c r="AG64" s="709" t="e">
        <f t="shared" si="7"/>
        <v>#DIV/0!</v>
      </c>
      <c r="AH64" s="912"/>
    </row>
    <row r="65" spans="1:34" ht="19.2" customHeight="1">
      <c r="A65" s="926"/>
      <c r="B65" s="155">
        <v>0</v>
      </c>
      <c r="C65" s="715"/>
      <c r="D65" s="88"/>
      <c r="E65" s="89"/>
      <c r="F65" s="90" t="s">
        <v>236</v>
      </c>
      <c r="G65" s="173"/>
      <c r="H65" s="92">
        <f t="shared" si="37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912"/>
      <c r="T65" s="235"/>
      <c r="U65" s="235"/>
      <c r="V65" s="182"/>
      <c r="W65" s="702">
        <f t="shared" si="42"/>
        <v>0</v>
      </c>
      <c r="X65" s="705"/>
      <c r="Y65" s="705"/>
      <c r="Z65" s="105"/>
      <c r="AA65" s="105"/>
      <c r="AB65" s="897"/>
      <c r="AC65" s="897"/>
      <c r="AD65" s="718"/>
      <c r="AE65" s="718"/>
      <c r="AF65" s="97">
        <f t="shared" si="6"/>
        <v>0</v>
      </c>
      <c r="AG65" s="709" t="e">
        <f t="shared" si="7"/>
        <v>#DIV/0!</v>
      </c>
      <c r="AH65" s="912"/>
    </row>
    <row r="66" spans="1:34" ht="19.2" customHeight="1">
      <c r="A66" s="926"/>
      <c r="B66" s="155">
        <v>0</v>
      </c>
      <c r="C66" s="715"/>
      <c r="D66" s="88"/>
      <c r="E66" s="89"/>
      <c r="F66" s="90" t="s">
        <v>236</v>
      </c>
      <c r="G66" s="173"/>
      <c r="H66" s="92">
        <f t="shared" si="37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912"/>
      <c r="T66" s="235"/>
      <c r="U66" s="235"/>
      <c r="V66" s="182"/>
      <c r="W66" s="702">
        <f t="shared" si="42"/>
        <v>0</v>
      </c>
      <c r="X66" s="705"/>
      <c r="Y66" s="705"/>
      <c r="Z66" s="105"/>
      <c r="AA66" s="105"/>
      <c r="AB66" s="897"/>
      <c r="AC66" s="897"/>
      <c r="AD66" s="718"/>
      <c r="AE66" s="718"/>
      <c r="AF66" s="97">
        <f t="shared" si="6"/>
        <v>0</v>
      </c>
      <c r="AG66" s="713" t="e">
        <f t="shared" si="7"/>
        <v>#DIV/0!</v>
      </c>
      <c r="AH66" s="912"/>
    </row>
    <row r="67" spans="1:34" ht="19.2" customHeight="1">
      <c r="A67" s="926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912"/>
      <c r="T67" s="235"/>
      <c r="U67" s="235"/>
      <c r="V67" s="182"/>
      <c r="W67" s="702">
        <f t="shared" si="42"/>
        <v>0</v>
      </c>
      <c r="X67" s="705"/>
      <c r="Y67" s="705"/>
      <c r="Z67" s="105"/>
      <c r="AA67" s="105"/>
      <c r="AB67" s="897"/>
      <c r="AC67" s="897"/>
      <c r="AD67" s="718"/>
      <c r="AE67" s="718"/>
      <c r="AF67" s="97">
        <f t="shared" si="6"/>
        <v>0</v>
      </c>
      <c r="AG67" s="709" t="e">
        <f t="shared" si="7"/>
        <v>#DIV/0!</v>
      </c>
      <c r="AH67" s="912"/>
    </row>
    <row r="68" spans="1:34" ht="19.2" customHeight="1">
      <c r="A68" s="926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912"/>
      <c r="T68" s="235"/>
      <c r="U68" s="235"/>
      <c r="V68" s="182"/>
      <c r="W68" s="702">
        <f t="shared" si="42"/>
        <v>0</v>
      </c>
      <c r="X68" s="705"/>
      <c r="Y68" s="705"/>
      <c r="Z68" s="105"/>
      <c r="AA68" s="105"/>
      <c r="AB68" s="897"/>
      <c r="AC68" s="897"/>
      <c r="AD68" s="718"/>
      <c r="AE68" s="718"/>
      <c r="AF68" s="97"/>
      <c r="AG68" s="709"/>
      <c r="AH68" s="912"/>
    </row>
    <row r="69" spans="1:34" ht="19.2" customHeight="1">
      <c r="A69" s="926"/>
      <c r="B69" s="239">
        <v>0</v>
      </c>
      <c r="C69" s="240" t="s">
        <v>1273</v>
      </c>
      <c r="D69" s="893" t="s">
        <v>1198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1451.5671104691878</v>
      </c>
      <c r="O69" s="125">
        <f t="shared" si="43"/>
        <v>224.53199340152727</v>
      </c>
      <c r="P69" s="97">
        <f>M69-J69</f>
        <v>0</v>
      </c>
      <c r="Q69" s="98">
        <f>N69-K69</f>
        <v>-48.43288953081219</v>
      </c>
      <c r="R69" s="245">
        <f t="shared" ref="R69:R76" si="44">O69/L69</f>
        <v>0.96721474080657899</v>
      </c>
      <c r="S69" s="912"/>
      <c r="T69" s="246"/>
      <c r="U69" s="246"/>
      <c r="V69" s="91"/>
      <c r="W69" s="70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2</v>
      </c>
      <c r="AF69" s="97">
        <f t="shared" si="6"/>
        <v>-48.43288953081219</v>
      </c>
      <c r="AG69" s="709">
        <f t="shared" si="7"/>
        <v>0.96771140697945857</v>
      </c>
      <c r="AH69" s="912"/>
    </row>
    <row r="70" spans="1:34" ht="19.2" customHeight="1">
      <c r="A70" s="927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1066.8</v>
      </c>
      <c r="H70" s="92">
        <f>F70*G70</f>
        <v>57703.212</v>
      </c>
      <c r="I70" s="705"/>
      <c r="J70" s="94">
        <v>16</v>
      </c>
      <c r="K70" s="91">
        <v>1500</v>
      </c>
      <c r="L70" s="95">
        <v>93.75</v>
      </c>
      <c r="M70" s="703">
        <v>17</v>
      </c>
      <c r="N70" s="91">
        <f t="shared" ref="N70:N76" si="45">G70/W70*60</f>
        <v>1306.2857142857144</v>
      </c>
      <c r="O70" s="95">
        <f t="shared" ref="O70:O76" si="46">N70/M70</f>
        <v>76.840336134453793</v>
      </c>
      <c r="P70" s="97">
        <f t="shared" ref="P70:P76" si="47">M70-J70</f>
        <v>1</v>
      </c>
      <c r="Q70" s="98">
        <f t="shared" ref="Q70:Q76" si="48">O70-L70</f>
        <v>-16.909663865546207</v>
      </c>
      <c r="R70" s="709">
        <f t="shared" si="44"/>
        <v>0.81963025210084051</v>
      </c>
      <c r="S70" s="912">
        <f>R82</f>
        <v>0.88050307930915372</v>
      </c>
      <c r="T70" s="232">
        <v>0.25</v>
      </c>
      <c r="U70" s="232">
        <v>0.28402777777777777</v>
      </c>
      <c r="V70" s="705">
        <v>5</v>
      </c>
      <c r="W70" s="702">
        <f>(U70-T70)*24*60</f>
        <v>48.999999999999986</v>
      </c>
      <c r="X70" s="705"/>
      <c r="Y70" s="705"/>
      <c r="Z70" s="105"/>
      <c r="AA70" s="105"/>
      <c r="AB70" s="897"/>
      <c r="AC70" s="897"/>
      <c r="AD70" s="718"/>
      <c r="AE70" s="718"/>
      <c r="AF70" s="97">
        <f t="shared" si="6"/>
        <v>-193.71428571428555</v>
      </c>
      <c r="AG70" s="709">
        <f t="shared" si="7"/>
        <v>0.870857142857143</v>
      </c>
      <c r="AH70" s="912">
        <f>AG82</f>
        <v>0.88728019586100537</v>
      </c>
    </row>
    <row r="71" spans="1:34" ht="19.2" customHeight="1">
      <c r="A71" s="927"/>
      <c r="B71" s="705" t="s">
        <v>242</v>
      </c>
      <c r="C71" s="87"/>
      <c r="D71" s="247" t="s">
        <v>162</v>
      </c>
      <c r="E71" s="89"/>
      <c r="F71" s="90">
        <v>77.34</v>
      </c>
      <c r="G71" s="91">
        <v>1258</v>
      </c>
      <c r="H71" s="92">
        <f>F71*G71</f>
        <v>97293.72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5"/>
        <v>1347.857142857144</v>
      </c>
      <c r="O71" s="95">
        <f t="shared" si="46"/>
        <v>74.880952380952451</v>
      </c>
      <c r="P71" s="97">
        <f t="shared" si="47"/>
        <v>0</v>
      </c>
      <c r="Q71" s="98">
        <f t="shared" si="48"/>
        <v>-5.1190476190475493</v>
      </c>
      <c r="R71" s="709">
        <f t="shared" si="44"/>
        <v>0.93601190476190566</v>
      </c>
      <c r="S71" s="912"/>
      <c r="T71" s="232">
        <v>0.28819444444444442</v>
      </c>
      <c r="U71" s="232">
        <v>0.32708333333333328</v>
      </c>
      <c r="V71" s="705">
        <v>6</v>
      </c>
      <c r="W71" s="702">
        <f t="shared" ref="W71:W81" si="49">(U71-T71)*24*60</f>
        <v>55.999999999999957</v>
      </c>
      <c r="X71" s="104"/>
      <c r="Y71" s="104"/>
      <c r="Z71" s="105"/>
      <c r="AA71" s="105"/>
      <c r="AB71" s="897"/>
      <c r="AC71" s="897"/>
      <c r="AD71" s="718"/>
      <c r="AE71" s="718"/>
      <c r="AF71" s="97">
        <f>N71-K71</f>
        <v>-92.142857142855974</v>
      </c>
      <c r="AG71" s="709">
        <f>N71/K71</f>
        <v>0.93601190476190554</v>
      </c>
      <c r="AH71" s="912"/>
    </row>
    <row r="72" spans="1:34" ht="19.2" customHeight="1">
      <c r="A72" s="927"/>
      <c r="B72" s="705" t="s">
        <v>242</v>
      </c>
      <c r="C72" s="117"/>
      <c r="D72" s="247" t="s">
        <v>163</v>
      </c>
      <c r="E72" s="89"/>
      <c r="F72" s="90">
        <v>53.36</v>
      </c>
      <c r="G72" s="91">
        <v>2748.32</v>
      </c>
      <c r="H72" s="92">
        <f t="shared" ref="H72:H76" si="50">F72*G72</f>
        <v>146650.35520000002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5"/>
        <v>1409.394871794872</v>
      </c>
      <c r="O72" s="95">
        <f t="shared" si="46"/>
        <v>74.178677462888004</v>
      </c>
      <c r="P72" s="97">
        <f t="shared" si="47"/>
        <v>0</v>
      </c>
      <c r="Q72" s="98">
        <f t="shared" si="48"/>
        <v>-11.926585695006736</v>
      </c>
      <c r="R72" s="709">
        <f t="shared" si="44"/>
        <v>0.86148830794307585</v>
      </c>
      <c r="S72" s="912"/>
      <c r="T72" s="232">
        <v>0.34236111111111106</v>
      </c>
      <c r="U72" s="232">
        <v>0.42361111111111105</v>
      </c>
      <c r="V72" s="705">
        <v>22</v>
      </c>
      <c r="W72" s="702">
        <f t="shared" si="49"/>
        <v>116.99999999999999</v>
      </c>
      <c r="X72" s="104">
        <v>0.33194444444444443</v>
      </c>
      <c r="Y72" s="104">
        <v>0.34166666666666662</v>
      </c>
      <c r="Z72" s="105"/>
      <c r="AA72" s="105"/>
      <c r="AB72" s="897"/>
      <c r="AC72" s="897"/>
      <c r="AD72" s="718"/>
      <c r="AE72" s="718"/>
      <c r="AF72" s="97">
        <f>N72-K72</f>
        <v>-226.60512820512804</v>
      </c>
      <c r="AG72" s="709">
        <f>N72/K72</f>
        <v>0.86148830794307574</v>
      </c>
      <c r="AH72" s="912"/>
    </row>
    <row r="73" spans="1:34" ht="19.2" customHeight="1">
      <c r="A73" s="927"/>
      <c r="B73" s="705" t="s">
        <v>242</v>
      </c>
      <c r="C73" s="249"/>
      <c r="D73" s="250" t="s">
        <v>165</v>
      </c>
      <c r="E73" s="251"/>
      <c r="F73" s="90">
        <v>47.51</v>
      </c>
      <c r="G73" s="91">
        <v>1430</v>
      </c>
      <c r="H73" s="92">
        <f t="shared" si="50"/>
        <v>67939.3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5"/>
        <v>1340.6249999999998</v>
      </c>
      <c r="O73" s="95">
        <f t="shared" si="46"/>
        <v>78.860294117647044</v>
      </c>
      <c r="P73" s="97">
        <f t="shared" si="47"/>
        <v>0</v>
      </c>
      <c r="Q73" s="98">
        <f t="shared" si="48"/>
        <v>-5.8455882352941302</v>
      </c>
      <c r="R73" s="709">
        <f t="shared" si="44"/>
        <v>0.93098958333333315</v>
      </c>
      <c r="S73" s="912"/>
      <c r="T73" s="232">
        <v>0.4277777777777777</v>
      </c>
      <c r="U73" s="232">
        <v>0.47222222222222215</v>
      </c>
      <c r="V73" s="705">
        <v>6</v>
      </c>
      <c r="W73" s="702">
        <f t="shared" si="49"/>
        <v>64.000000000000014</v>
      </c>
      <c r="X73" s="254"/>
      <c r="Y73" s="254"/>
      <c r="Z73" s="189"/>
      <c r="AA73" s="189"/>
      <c r="AB73" s="897"/>
      <c r="AC73" s="897"/>
      <c r="AD73" s="718"/>
      <c r="AE73" s="718"/>
      <c r="AF73" s="97">
        <f>N73-K73</f>
        <v>-99.375000000000227</v>
      </c>
      <c r="AG73" s="709">
        <f>N73/K73</f>
        <v>0.93098958333333315</v>
      </c>
      <c r="AH73" s="912"/>
    </row>
    <row r="74" spans="1:34" ht="19.2" customHeight="1">
      <c r="A74" s="927"/>
      <c r="B74" s="705" t="s">
        <v>242</v>
      </c>
      <c r="C74" s="249"/>
      <c r="D74" s="250" t="s">
        <v>166</v>
      </c>
      <c r="E74" s="251"/>
      <c r="F74" s="90">
        <v>53.76</v>
      </c>
      <c r="G74" s="248">
        <v>1690</v>
      </c>
      <c r="H74" s="92">
        <f t="shared" si="50"/>
        <v>90854.399999999994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5"/>
        <v>1334.2105263157885</v>
      </c>
      <c r="O74" s="95">
        <f t="shared" si="46"/>
        <v>83.388157894736779</v>
      </c>
      <c r="P74" s="97">
        <f t="shared" si="47"/>
        <v>0</v>
      </c>
      <c r="Q74" s="98">
        <f t="shared" si="48"/>
        <v>-6.6118421052632215</v>
      </c>
      <c r="R74" s="709">
        <f t="shared" si="44"/>
        <v>0.92653508771929749</v>
      </c>
      <c r="S74" s="912"/>
      <c r="T74" s="232">
        <v>0.5118055555555554</v>
      </c>
      <c r="U74" s="232">
        <v>0.56458333333333321</v>
      </c>
      <c r="V74" s="705">
        <v>4</v>
      </c>
      <c r="W74" s="702">
        <f t="shared" si="49"/>
        <v>76.000000000000057</v>
      </c>
      <c r="X74" s="254"/>
      <c r="Y74" s="254"/>
      <c r="Z74" s="189"/>
      <c r="AA74" s="189"/>
      <c r="AB74" s="897"/>
      <c r="AC74" s="897"/>
      <c r="AD74" s="718"/>
      <c r="AE74" s="718"/>
      <c r="AF74" s="97">
        <f t="shared" ref="AF74:AF80" si="51">N74-K74</f>
        <v>-105.78947368421154</v>
      </c>
      <c r="AG74" s="709">
        <f t="shared" ref="AG74:AG80" si="52">N74/K74</f>
        <v>0.92653508771929749</v>
      </c>
      <c r="AH74" s="912"/>
    </row>
    <row r="75" spans="1:34" ht="19.2" customHeight="1">
      <c r="A75" s="927"/>
      <c r="B75" s="705" t="s">
        <v>240</v>
      </c>
      <c r="C75" s="117"/>
      <c r="D75" s="250" t="s">
        <v>182</v>
      </c>
      <c r="E75" s="251"/>
      <c r="F75" s="90">
        <v>29.965493443754308</v>
      </c>
      <c r="G75" s="248">
        <v>1259</v>
      </c>
      <c r="H75" s="92">
        <f t="shared" si="50"/>
        <v>37726.556245686676</v>
      </c>
      <c r="I75" s="705"/>
      <c r="J75" s="94">
        <v>18</v>
      </c>
      <c r="K75" s="248">
        <v>1200</v>
      </c>
      <c r="L75" s="95">
        <v>66.666666666666671</v>
      </c>
      <c r="M75" s="703">
        <v>18</v>
      </c>
      <c r="N75" s="91">
        <f t="shared" si="45"/>
        <v>1034.7945205479443</v>
      </c>
      <c r="O75" s="95">
        <f t="shared" si="46"/>
        <v>57.488584474885798</v>
      </c>
      <c r="P75" s="97">
        <f t="shared" si="47"/>
        <v>0</v>
      </c>
      <c r="Q75" s="98">
        <f t="shared" si="48"/>
        <v>-9.1780821917808737</v>
      </c>
      <c r="R75" s="709">
        <f t="shared" si="44"/>
        <v>0.86232876712328688</v>
      </c>
      <c r="S75" s="912"/>
      <c r="T75" s="232">
        <v>0.56874999999999987</v>
      </c>
      <c r="U75" s="232">
        <v>0.61944444444444435</v>
      </c>
      <c r="V75" s="705">
        <v>6</v>
      </c>
      <c r="W75" s="702">
        <f t="shared" si="49"/>
        <v>73.000000000000057</v>
      </c>
      <c r="X75" s="254"/>
      <c r="Y75" s="254"/>
      <c r="Z75" s="189"/>
      <c r="AA75" s="189"/>
      <c r="AB75" s="897"/>
      <c r="AC75" s="897"/>
      <c r="AD75" s="718">
        <v>2</v>
      </c>
      <c r="AE75" s="718"/>
      <c r="AF75" s="97">
        <f t="shared" si="51"/>
        <v>-165.20547945205567</v>
      </c>
      <c r="AG75" s="709">
        <f t="shared" si="52"/>
        <v>0.86232876712328699</v>
      </c>
      <c r="AH75" s="912"/>
    </row>
    <row r="76" spans="1:34" ht="19.2" customHeight="1">
      <c r="A76" s="927"/>
      <c r="B76" s="705" t="s">
        <v>242</v>
      </c>
      <c r="C76" s="249"/>
      <c r="D76" s="88" t="s">
        <v>163</v>
      </c>
      <c r="E76" s="89"/>
      <c r="F76" s="90">
        <v>53.36</v>
      </c>
      <c r="G76" s="248">
        <v>339.68</v>
      </c>
      <c r="H76" s="92">
        <f t="shared" si="50"/>
        <v>18125.324799999999</v>
      </c>
      <c r="I76" s="705">
        <v>1</v>
      </c>
      <c r="J76" s="94">
        <v>19</v>
      </c>
      <c r="K76" s="91">
        <v>1636</v>
      </c>
      <c r="L76" s="95">
        <v>86.10526315789474</v>
      </c>
      <c r="M76" s="708">
        <v>19</v>
      </c>
      <c r="N76" s="91">
        <f t="shared" si="45"/>
        <v>1358.7200000000048</v>
      </c>
      <c r="O76" s="95">
        <f t="shared" si="46"/>
        <v>71.511578947368676</v>
      </c>
      <c r="P76" s="97">
        <f t="shared" si="47"/>
        <v>0</v>
      </c>
      <c r="Q76" s="98">
        <f t="shared" si="48"/>
        <v>-14.593684210526064</v>
      </c>
      <c r="R76" s="709">
        <f t="shared" si="44"/>
        <v>0.83051344743276578</v>
      </c>
      <c r="S76" s="912"/>
      <c r="T76" s="232">
        <v>0.62499999999999989</v>
      </c>
      <c r="U76" s="232">
        <v>0.63541666666666652</v>
      </c>
      <c r="V76" s="705">
        <v>8</v>
      </c>
      <c r="W76" s="702">
        <f t="shared" si="49"/>
        <v>14.999999999999947</v>
      </c>
      <c r="X76" s="254"/>
      <c r="Y76" s="254"/>
      <c r="Z76" s="189"/>
      <c r="AA76" s="189"/>
      <c r="AB76" s="897"/>
      <c r="AC76" s="897"/>
      <c r="AD76" s="718"/>
      <c r="AE76" s="718"/>
      <c r="AF76" s="97">
        <f t="shared" si="51"/>
        <v>-277.2799999999952</v>
      </c>
      <c r="AG76" s="709">
        <f t="shared" si="52"/>
        <v>0.83051344743276578</v>
      </c>
      <c r="AH76" s="912"/>
    </row>
    <row r="77" spans="1:34" ht="19.2" customHeight="1">
      <c r="A77" s="927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912"/>
      <c r="T77" s="232"/>
      <c r="U77" s="232"/>
      <c r="V77" s="705"/>
      <c r="W77" s="702">
        <f t="shared" si="49"/>
        <v>0</v>
      </c>
      <c r="X77" s="254"/>
      <c r="Y77" s="254"/>
      <c r="Z77" s="189"/>
      <c r="AA77" s="189"/>
      <c r="AB77" s="897"/>
      <c r="AC77" s="897"/>
      <c r="AD77" s="718"/>
      <c r="AE77" s="718"/>
      <c r="AF77" s="97">
        <f t="shared" si="51"/>
        <v>0</v>
      </c>
      <c r="AG77" s="709" t="e">
        <f t="shared" si="52"/>
        <v>#DIV/0!</v>
      </c>
      <c r="AH77" s="912"/>
    </row>
    <row r="78" spans="1:34" ht="19.2" customHeight="1">
      <c r="A78" s="927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912"/>
      <c r="T78" s="232"/>
      <c r="U78" s="232"/>
      <c r="V78" s="705"/>
      <c r="W78" s="702">
        <f t="shared" si="49"/>
        <v>0</v>
      </c>
      <c r="X78" s="254"/>
      <c r="Y78" s="254"/>
      <c r="Z78" s="189"/>
      <c r="AA78" s="189"/>
      <c r="AB78" s="897"/>
      <c r="AC78" s="897"/>
      <c r="AD78" s="718"/>
      <c r="AE78" s="718"/>
      <c r="AF78" s="97">
        <f t="shared" si="51"/>
        <v>0</v>
      </c>
      <c r="AG78" s="709" t="e">
        <f t="shared" si="52"/>
        <v>#DIV/0!</v>
      </c>
      <c r="AH78" s="912"/>
    </row>
    <row r="79" spans="1:34" ht="19.2" customHeight="1">
      <c r="A79" s="927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912"/>
      <c r="T79" s="232"/>
      <c r="U79" s="232"/>
      <c r="V79" s="705"/>
      <c r="W79" s="702">
        <f t="shared" si="49"/>
        <v>0</v>
      </c>
      <c r="X79" s="254"/>
      <c r="Y79" s="254"/>
      <c r="Z79" s="189"/>
      <c r="AA79" s="189"/>
      <c r="AB79" s="897"/>
      <c r="AC79" s="897"/>
      <c r="AD79" s="718"/>
      <c r="AE79" s="718"/>
      <c r="AF79" s="97">
        <f t="shared" si="51"/>
        <v>0</v>
      </c>
      <c r="AG79" s="709" t="e">
        <f t="shared" si="52"/>
        <v>#DIV/0!</v>
      </c>
      <c r="AH79" s="912"/>
    </row>
    <row r="80" spans="1:34" ht="19.2" customHeight="1">
      <c r="A80" s="927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912"/>
      <c r="T80" s="232"/>
      <c r="U80" s="232"/>
      <c r="V80" s="705"/>
      <c r="W80" s="702">
        <f t="shared" si="49"/>
        <v>0</v>
      </c>
      <c r="X80" s="254"/>
      <c r="Y80" s="254"/>
      <c r="Z80" s="189"/>
      <c r="AA80" s="189"/>
      <c r="AB80" s="897"/>
      <c r="AC80" s="897"/>
      <c r="AD80" s="718"/>
      <c r="AE80" s="718"/>
      <c r="AF80" s="97">
        <f t="shared" si="51"/>
        <v>0</v>
      </c>
      <c r="AG80" s="709" t="e">
        <f t="shared" si="52"/>
        <v>#DIV/0!</v>
      </c>
      <c r="AH80" s="912"/>
    </row>
    <row r="81" spans="1:34" ht="19.2" customHeight="1">
      <c r="A81" s="927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912"/>
      <c r="T81" s="232"/>
      <c r="U81" s="232"/>
      <c r="V81" s="705"/>
      <c r="W81" s="702">
        <f t="shared" si="49"/>
        <v>0</v>
      </c>
      <c r="X81" s="254"/>
      <c r="Y81" s="254"/>
      <c r="Z81" s="189"/>
      <c r="AA81" s="189"/>
      <c r="AB81" s="897"/>
      <c r="AC81" s="897"/>
      <c r="AD81" s="718"/>
      <c r="AE81" s="718"/>
      <c r="AF81" s="97"/>
      <c r="AG81" s="190"/>
      <c r="AH81" s="912"/>
    </row>
    <row r="82" spans="1:34" ht="19.2" customHeight="1">
      <c r="A82" s="928"/>
      <c r="B82" s="239">
        <v>0</v>
      </c>
      <c r="C82" s="160" t="s">
        <v>1275</v>
      </c>
      <c r="D82" s="893" t="s">
        <v>1198</v>
      </c>
      <c r="E82" s="893"/>
      <c r="F82" s="259"/>
      <c r="G82" s="126"/>
      <c r="H82" s="162"/>
      <c r="I82" s="163"/>
      <c r="J82" s="126">
        <v>17.571428571428573</v>
      </c>
      <c r="K82" s="126">
        <v>1470.2857142857142</v>
      </c>
      <c r="L82" s="164">
        <v>83.9047250479139</v>
      </c>
      <c r="M82" s="126">
        <f t="shared" ref="M82:O82" si="53">AVERAGE(M70:M81)</f>
        <v>17.714285714285715</v>
      </c>
      <c r="N82" s="126">
        <f t="shared" si="53"/>
        <v>1304.5553965430668</v>
      </c>
      <c r="O82" s="260">
        <f t="shared" si="53"/>
        <v>73.878368773276065</v>
      </c>
      <c r="P82" s="178">
        <f>M82-J82</f>
        <v>0.14285714285714235</v>
      </c>
      <c r="Q82" s="179">
        <f>N82-K82</f>
        <v>-165.73031774264746</v>
      </c>
      <c r="R82" s="245">
        <f>O82/L82</f>
        <v>0.88050307930915372</v>
      </c>
      <c r="S82" s="912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2</v>
      </c>
      <c r="AE82" s="167">
        <f>SUM(AE70:AE81)</f>
        <v>0</v>
      </c>
      <c r="AF82" s="97">
        <f>N82-K82</f>
        <v>-165.73031774264746</v>
      </c>
      <c r="AG82" s="709">
        <f>N82/K82</f>
        <v>0.88728019586100537</v>
      </c>
      <c r="AH82" s="912"/>
    </row>
    <row r="83" spans="1:34" ht="19.2" customHeight="1">
      <c r="A83" s="920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1005</v>
      </c>
      <c r="H83" s="140">
        <f t="shared" ref="H83:H94" si="54">F83*G83</f>
        <v>28712.85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9" si="55">G83/W83*60</f>
        <v>1507.4999999999993</v>
      </c>
      <c r="O83" s="257">
        <f t="shared" ref="O83:O89" si="56">N83/M83</f>
        <v>125.62499999999994</v>
      </c>
      <c r="P83" s="105">
        <f t="shared" ref="P83:P85" si="57">M83-J83</f>
        <v>0</v>
      </c>
      <c r="Q83" s="143">
        <f t="shared" ref="Q83:Q85" si="58">O83-L83</f>
        <v>0.62499999999994316</v>
      </c>
      <c r="R83" s="262">
        <f t="shared" ref="R83:R85" si="59">O83/L83</f>
        <v>1.0049999999999994</v>
      </c>
      <c r="S83" s="912">
        <f>R95</f>
        <v>0.91545219491822216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0">(U83-T83)*24*60</f>
        <v>40.000000000000014</v>
      </c>
      <c r="X83" s="104"/>
      <c r="Y83" s="104"/>
      <c r="Z83" s="105"/>
      <c r="AA83" s="105"/>
      <c r="AB83" s="897"/>
      <c r="AC83" s="897"/>
      <c r="AD83" s="718"/>
      <c r="AE83" s="718"/>
      <c r="AF83" s="97">
        <f t="shared" ref="AF83:AF173" si="61">N83-K83</f>
        <v>7.4999999999993179</v>
      </c>
      <c r="AG83" s="709">
        <f t="shared" ref="AG83:AG173" si="62">N83/K83</f>
        <v>1.0049999999999994</v>
      </c>
      <c r="AH83" s="912">
        <f>AG95</f>
        <v>0.90931192346990108</v>
      </c>
    </row>
    <row r="84" spans="1:34" ht="19.2" customHeight="1">
      <c r="A84" s="921"/>
      <c r="B84" s="170" t="s">
        <v>242</v>
      </c>
      <c r="C84" s="715"/>
      <c r="D84" s="263" t="s">
        <v>170</v>
      </c>
      <c r="E84" s="89"/>
      <c r="F84" s="205">
        <v>61.02</v>
      </c>
      <c r="G84" s="91">
        <v>2025</v>
      </c>
      <c r="H84" s="140">
        <f t="shared" si="54"/>
        <v>123565.5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55"/>
        <v>1292.5531914893618</v>
      </c>
      <c r="O84" s="257">
        <f t="shared" si="56"/>
        <v>80.784574468085111</v>
      </c>
      <c r="P84" s="105">
        <f t="shared" si="57"/>
        <v>0</v>
      </c>
      <c r="Q84" s="143">
        <f t="shared" si="58"/>
        <v>-9.2154255319148888</v>
      </c>
      <c r="R84" s="262">
        <f t="shared" si="59"/>
        <v>0.89760638297872342</v>
      </c>
      <c r="S84" s="912"/>
      <c r="T84" s="232">
        <v>0.37916666666666665</v>
      </c>
      <c r="U84" s="232">
        <v>0.44444444444444442</v>
      </c>
      <c r="V84" s="705">
        <v>22</v>
      </c>
      <c r="W84" s="702">
        <f t="shared" si="60"/>
        <v>93.999999999999986</v>
      </c>
      <c r="X84" s="104">
        <v>0.36805555555555558</v>
      </c>
      <c r="Y84" s="104">
        <v>0.37847222222222227</v>
      </c>
      <c r="Z84" s="105"/>
      <c r="AA84" s="105"/>
      <c r="AB84" s="897"/>
      <c r="AC84" s="897"/>
      <c r="AD84" s="718"/>
      <c r="AE84" s="718"/>
      <c r="AF84" s="97">
        <f t="shared" si="61"/>
        <v>-147.44680851063822</v>
      </c>
      <c r="AG84" s="709">
        <f t="shared" si="62"/>
        <v>0.89760638297872342</v>
      </c>
      <c r="AH84" s="912"/>
    </row>
    <row r="85" spans="1:34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1311</v>
      </c>
      <c r="H85" s="140">
        <f t="shared" si="54"/>
        <v>80088.990000000005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55"/>
        <v>1268.7096774193544</v>
      </c>
      <c r="O85" s="257">
        <f t="shared" si="56"/>
        <v>74.629981024667913</v>
      </c>
      <c r="P85" s="105">
        <f t="shared" si="57"/>
        <v>0</v>
      </c>
      <c r="Q85" s="143">
        <f t="shared" si="58"/>
        <v>-10.075901328273261</v>
      </c>
      <c r="R85" s="262">
        <f t="shared" si="59"/>
        <v>0.88104838709677402</v>
      </c>
      <c r="S85" s="912"/>
      <c r="T85" s="232">
        <v>0.44861111111111107</v>
      </c>
      <c r="U85" s="232">
        <v>0.49166666666666664</v>
      </c>
      <c r="V85" s="705">
        <v>6</v>
      </c>
      <c r="W85" s="702">
        <f t="shared" si="60"/>
        <v>62.000000000000021</v>
      </c>
      <c r="X85" s="104"/>
      <c r="Y85" s="104"/>
      <c r="Z85" s="105"/>
      <c r="AA85" s="105"/>
      <c r="AB85" s="897"/>
      <c r="AC85" s="897"/>
      <c r="AD85" s="718"/>
      <c r="AE85" s="718"/>
      <c r="AF85" s="97">
        <f t="shared" si="61"/>
        <v>-171.29032258064558</v>
      </c>
      <c r="AG85" s="709">
        <f t="shared" si="62"/>
        <v>0.88104838709677391</v>
      </c>
      <c r="AH85" s="912"/>
    </row>
    <row r="86" spans="1:34" ht="19.2" customHeight="1">
      <c r="A86" s="921"/>
      <c r="B86" s="170" t="s">
        <v>242</v>
      </c>
      <c r="C86" s="155"/>
      <c r="D86" s="263" t="s">
        <v>190</v>
      </c>
      <c r="E86" s="89"/>
      <c r="F86" s="205">
        <v>59.54</v>
      </c>
      <c r="G86" s="91">
        <v>978</v>
      </c>
      <c r="H86" s="140">
        <f t="shared" si="54"/>
        <v>58230.12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55"/>
        <v>1248.5106382978724</v>
      </c>
      <c r="O86" s="257">
        <f t="shared" si="56"/>
        <v>69.361702127659584</v>
      </c>
      <c r="P86" s="105">
        <f>M86-J86</f>
        <v>0</v>
      </c>
      <c r="Q86" s="143">
        <f>O86-L86</f>
        <v>-7.5827423167848593</v>
      </c>
      <c r="R86" s="262">
        <f>O86/L86</f>
        <v>0.90145172440279608</v>
      </c>
      <c r="S86" s="912"/>
      <c r="T86" s="232">
        <v>0.53125</v>
      </c>
      <c r="U86" s="232">
        <v>0.56388888888888888</v>
      </c>
      <c r="V86" s="705">
        <v>4</v>
      </c>
      <c r="W86" s="702">
        <f t="shared" si="60"/>
        <v>46.999999999999993</v>
      </c>
      <c r="X86" s="104"/>
      <c r="Y86" s="104"/>
      <c r="Z86" s="105"/>
      <c r="AA86" s="105"/>
      <c r="AB86" s="897"/>
      <c r="AC86" s="897"/>
      <c r="AD86" s="718"/>
      <c r="AE86" s="718"/>
      <c r="AF86" s="97">
        <f>N86-K86</f>
        <v>-136.48936170212755</v>
      </c>
      <c r="AG86" s="709">
        <f>N86/K86</f>
        <v>0.90145172440279597</v>
      </c>
      <c r="AH86" s="912"/>
    </row>
    <row r="87" spans="1:34" ht="19.2" customHeight="1">
      <c r="A87" s="921"/>
      <c r="B87" s="170" t="s">
        <v>241</v>
      </c>
      <c r="C87" s="155"/>
      <c r="D87" s="263" t="s">
        <v>1012</v>
      </c>
      <c r="E87" s="89"/>
      <c r="F87" s="205">
        <v>56.43</v>
      </c>
      <c r="G87" s="91">
        <v>1347</v>
      </c>
      <c r="H87" s="140">
        <f t="shared" si="54"/>
        <v>76011.210000000006</v>
      </c>
      <c r="I87" s="705"/>
      <c r="J87" s="157">
        <v>19</v>
      </c>
      <c r="K87" s="107">
        <v>1385</v>
      </c>
      <c r="L87" s="142">
        <v>72.89473684210526</v>
      </c>
      <c r="M87" s="708">
        <v>19</v>
      </c>
      <c r="N87" s="107">
        <f t="shared" si="55"/>
        <v>1282.857142857144</v>
      </c>
      <c r="O87" s="257">
        <f t="shared" si="56"/>
        <v>67.518796992481271</v>
      </c>
      <c r="P87" s="105">
        <f>M87-J87</f>
        <v>0</v>
      </c>
      <c r="Q87" s="143">
        <f>O87-L87</f>
        <v>-5.3759398496239896</v>
      </c>
      <c r="R87" s="262">
        <f>O87/L87</f>
        <v>0.92625064466219797</v>
      </c>
      <c r="S87" s="912"/>
      <c r="T87" s="232">
        <v>0.56874999999999998</v>
      </c>
      <c r="U87" s="232">
        <v>0.61249999999999993</v>
      </c>
      <c r="V87" s="705">
        <v>7</v>
      </c>
      <c r="W87" s="702">
        <f t="shared" si="60"/>
        <v>62.999999999999936</v>
      </c>
      <c r="X87" s="104"/>
      <c r="Y87" s="104"/>
      <c r="Z87" s="105"/>
      <c r="AA87" s="105"/>
      <c r="AB87" s="897"/>
      <c r="AC87" s="897"/>
      <c r="AD87" s="718"/>
      <c r="AE87" s="718"/>
      <c r="AF87" s="97">
        <f>N87-K87</f>
        <v>-102.14285714285597</v>
      </c>
      <c r="AG87" s="709">
        <f>N87/K87</f>
        <v>0.92625064466219786</v>
      </c>
      <c r="AH87" s="912"/>
    </row>
    <row r="88" spans="1:34" ht="19.2" customHeight="1">
      <c r="A88" s="921"/>
      <c r="B88" s="170" t="s">
        <v>242</v>
      </c>
      <c r="C88" s="715"/>
      <c r="D88" s="88" t="s">
        <v>191</v>
      </c>
      <c r="E88" s="89"/>
      <c r="F88" s="205">
        <v>58.67</v>
      </c>
      <c r="G88" s="107">
        <v>1193</v>
      </c>
      <c r="H88" s="140">
        <f t="shared" si="54"/>
        <v>69993.31</v>
      </c>
      <c r="I88" s="705"/>
      <c r="J88" s="157">
        <v>19</v>
      </c>
      <c r="K88" s="107">
        <v>1440</v>
      </c>
      <c r="L88" s="142">
        <v>75.78947368421052</v>
      </c>
      <c r="M88" s="708">
        <v>19</v>
      </c>
      <c r="N88" s="107">
        <f t="shared" si="55"/>
        <v>1278.2142857142867</v>
      </c>
      <c r="O88" s="257">
        <f t="shared" si="56"/>
        <v>67.27443609022562</v>
      </c>
      <c r="P88" s="105">
        <f t="shared" ref="P88:P89" si="63">M88-J88</f>
        <v>0</v>
      </c>
      <c r="Q88" s="143">
        <f t="shared" ref="Q88:Q89" si="64">O88-L88</f>
        <v>-8.5150375939848999</v>
      </c>
      <c r="R88" s="262">
        <f t="shared" ref="R88:R89" si="65">O88/L88</f>
        <v>0.88764880952381031</v>
      </c>
      <c r="S88" s="912"/>
      <c r="T88" s="232">
        <v>0.61736111111111103</v>
      </c>
      <c r="U88" s="232">
        <v>0.65624999999999989</v>
      </c>
      <c r="V88" s="705">
        <v>7</v>
      </c>
      <c r="W88" s="702">
        <f t="shared" si="60"/>
        <v>55.999999999999957</v>
      </c>
      <c r="X88" s="104"/>
      <c r="Y88" s="104"/>
      <c r="Z88" s="105"/>
      <c r="AA88" s="105"/>
      <c r="AB88" s="897"/>
      <c r="AC88" s="897"/>
      <c r="AD88" s="718">
        <v>1</v>
      </c>
      <c r="AE88" s="718"/>
      <c r="AF88" s="97">
        <f>N88-K88</f>
        <v>-161.78571428571331</v>
      </c>
      <c r="AG88" s="709">
        <f>N88/K88</f>
        <v>0.8876488095238102</v>
      </c>
      <c r="AH88" s="912"/>
    </row>
    <row r="89" spans="1:34" ht="19.2" customHeight="1">
      <c r="A89" s="921"/>
      <c r="B89" s="170" t="s">
        <v>239</v>
      </c>
      <c r="C89" s="715"/>
      <c r="D89" s="88" t="s">
        <v>139</v>
      </c>
      <c r="E89" s="89"/>
      <c r="F89" s="205">
        <v>49.52</v>
      </c>
      <c r="G89" s="176">
        <v>384.12</v>
      </c>
      <c r="H89" s="140">
        <f t="shared" si="54"/>
        <v>19021.6224</v>
      </c>
      <c r="I89" s="705">
        <v>1</v>
      </c>
      <c r="J89" s="157">
        <v>18</v>
      </c>
      <c r="K89" s="107">
        <v>1565</v>
      </c>
      <c r="L89" s="142">
        <v>86.944444444444443</v>
      </c>
      <c r="M89" s="708">
        <v>18</v>
      </c>
      <c r="N89" s="107">
        <f t="shared" si="55"/>
        <v>1355.7176470588283</v>
      </c>
      <c r="O89" s="257">
        <f t="shared" si="56"/>
        <v>75.317647058823795</v>
      </c>
      <c r="P89" s="105">
        <f t="shared" si="63"/>
        <v>0</v>
      </c>
      <c r="Q89" s="143">
        <f t="shared" si="64"/>
        <v>-11.626797385620648</v>
      </c>
      <c r="R89" s="262">
        <f t="shared" si="65"/>
        <v>0.86627325690659962</v>
      </c>
      <c r="S89" s="912"/>
      <c r="T89" s="232">
        <v>0.66180555555555542</v>
      </c>
      <c r="U89" s="232">
        <v>0.67361111111111094</v>
      </c>
      <c r="V89" s="705">
        <v>8</v>
      </c>
      <c r="W89" s="702">
        <f t="shared" si="60"/>
        <v>16.99999999999994</v>
      </c>
      <c r="X89" s="104"/>
      <c r="Y89" s="104"/>
      <c r="Z89" s="105"/>
      <c r="AA89" s="105"/>
      <c r="AB89" s="897"/>
      <c r="AC89" s="897"/>
      <c r="AD89" s="718"/>
      <c r="AE89" s="718"/>
      <c r="AF89" s="97">
        <f>N89-K89</f>
        <v>-209.28235294117167</v>
      </c>
      <c r="AG89" s="709">
        <f>N89/K89</f>
        <v>0.86627325690659962</v>
      </c>
      <c r="AH89" s="912"/>
    </row>
    <row r="90" spans="1:34" ht="19.2" customHeight="1">
      <c r="A90" s="921"/>
      <c r="B90" s="170">
        <v>0</v>
      </c>
      <c r="C90" s="71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912"/>
      <c r="T90" s="232"/>
      <c r="U90" s="232"/>
      <c r="V90" s="705"/>
      <c r="W90" s="702">
        <f t="shared" si="60"/>
        <v>0</v>
      </c>
      <c r="X90" s="265"/>
      <c r="Y90" s="265"/>
      <c r="Z90" s="105"/>
      <c r="AA90" s="105"/>
      <c r="AB90" s="897"/>
      <c r="AC90" s="897"/>
      <c r="AD90" s="718"/>
      <c r="AE90" s="718"/>
      <c r="AF90" s="97">
        <f t="shared" si="61"/>
        <v>0</v>
      </c>
      <c r="AG90" s="709" t="e">
        <f t="shared" si="62"/>
        <v>#DIV/0!</v>
      </c>
      <c r="AH90" s="912"/>
    </row>
    <row r="91" spans="1:34" ht="19.2" customHeight="1">
      <c r="A91" s="921"/>
      <c r="B91" s="170">
        <v>0</v>
      </c>
      <c r="C91" s="71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913"/>
      <c r="T91" s="232"/>
      <c r="U91" s="232"/>
      <c r="V91" s="705"/>
      <c r="W91" s="702">
        <f t="shared" si="60"/>
        <v>0</v>
      </c>
      <c r="X91" s="177"/>
      <c r="Y91" s="177"/>
      <c r="Z91" s="105"/>
      <c r="AA91" s="105"/>
      <c r="AB91" s="897"/>
      <c r="AC91" s="897"/>
      <c r="AD91" s="718"/>
      <c r="AE91" s="718"/>
      <c r="AF91" s="97">
        <f t="shared" si="61"/>
        <v>0</v>
      </c>
      <c r="AG91" s="709" t="e">
        <f t="shared" si="62"/>
        <v>#DIV/0!</v>
      </c>
      <c r="AH91" s="913"/>
    </row>
    <row r="92" spans="1:34" ht="19.2" customHeight="1">
      <c r="A92" s="921"/>
      <c r="B92" s="170">
        <v>0</v>
      </c>
      <c r="C92" s="71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705"/>
      <c r="W92" s="702">
        <f t="shared" si="60"/>
        <v>0</v>
      </c>
      <c r="X92" s="254"/>
      <c r="Y92" s="254"/>
      <c r="Z92" s="189"/>
      <c r="AA92" s="189"/>
      <c r="AB92" s="897"/>
      <c r="AC92" s="897"/>
      <c r="AD92" s="718"/>
      <c r="AE92" s="718"/>
      <c r="AF92" s="97">
        <f t="shared" si="61"/>
        <v>0</v>
      </c>
      <c r="AG92" s="709" t="e">
        <f t="shared" si="62"/>
        <v>#DIV/0!</v>
      </c>
      <c r="AH92" s="913"/>
    </row>
    <row r="93" spans="1:34" ht="19.2" customHeight="1">
      <c r="A93" s="921"/>
      <c r="B93" s="70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922"/>
      <c r="T93" s="270"/>
      <c r="U93" s="270"/>
      <c r="V93" s="706"/>
      <c r="W93" s="702">
        <f t="shared" si="60"/>
        <v>0</v>
      </c>
      <c r="X93" s="271"/>
      <c r="Y93" s="271"/>
      <c r="Z93" s="189"/>
      <c r="AA93" s="189"/>
      <c r="AB93" s="897"/>
      <c r="AC93" s="897"/>
      <c r="AD93" s="718"/>
      <c r="AE93" s="718"/>
      <c r="AF93" s="97">
        <f t="shared" si="61"/>
        <v>0</v>
      </c>
      <c r="AG93" s="709" t="e">
        <f t="shared" si="62"/>
        <v>#DIV/0!</v>
      </c>
      <c r="AH93" s="913"/>
    </row>
    <row r="94" spans="1:34" ht="19.2" customHeight="1">
      <c r="A94" s="921"/>
      <c r="B94" s="70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922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897"/>
      <c r="AC94" s="897"/>
      <c r="AD94" s="718"/>
      <c r="AE94" s="718"/>
      <c r="AF94" s="97">
        <f t="shared" si="61"/>
        <v>0</v>
      </c>
      <c r="AG94" s="709" t="e">
        <f t="shared" si="62"/>
        <v>#DIV/0!</v>
      </c>
      <c r="AH94" s="913"/>
    </row>
    <row r="95" spans="1:34" ht="19.2" customHeight="1">
      <c r="A95" s="921"/>
      <c r="B95" s="274">
        <v>0</v>
      </c>
      <c r="C95" s="160" t="s">
        <v>1277</v>
      </c>
      <c r="D95" s="893" t="s">
        <v>1198</v>
      </c>
      <c r="E95" s="893"/>
      <c r="F95" s="121"/>
      <c r="G95" s="122"/>
      <c r="H95" s="275"/>
      <c r="I95" s="163"/>
      <c r="J95" s="276">
        <v>17</v>
      </c>
      <c r="K95" s="276">
        <v>1450.7142857142858</v>
      </c>
      <c r="L95" s="277">
        <v>87.468425966877973</v>
      </c>
      <c r="M95" s="276">
        <f t="shared" ref="M95:O95" si="66">AVERAGE(M83:M94)</f>
        <v>17</v>
      </c>
      <c r="N95" s="276">
        <f t="shared" si="66"/>
        <v>1319.1517975481208</v>
      </c>
      <c r="O95" s="277">
        <f t="shared" si="66"/>
        <v>80.073162537420458</v>
      </c>
      <c r="P95" s="278">
        <f>M95-J95</f>
        <v>0</v>
      </c>
      <c r="Q95" s="279">
        <f t="shared" ref="Q95:Q102" si="67">O95-L95</f>
        <v>-7.3952634294575148</v>
      </c>
      <c r="R95" s="280">
        <f>O95/L95</f>
        <v>0.91545219491822216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1"/>
        <v>-131.56248816616494</v>
      </c>
      <c r="AG95" s="710">
        <f t="shared" si="62"/>
        <v>0.90931192346990108</v>
      </c>
      <c r="AH95" s="913"/>
    </row>
    <row r="96" spans="1:34" ht="19.2" customHeight="1">
      <c r="A96" s="923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1043</v>
      </c>
      <c r="H96" s="92">
        <f t="shared" ref="H96:H105" si="68">F96*G96</f>
        <v>72238.180000000008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69">G96/W96*60</f>
        <v>1203.461538461539</v>
      </c>
      <c r="O96" s="95">
        <f t="shared" ref="O96:O102" si="70">N96/M96</f>
        <v>60.173076923076948</v>
      </c>
      <c r="P96" s="97">
        <f t="shared" ref="P96:P102" si="71">M96-J96</f>
        <v>0</v>
      </c>
      <c r="Q96" s="98">
        <f t="shared" si="67"/>
        <v>-9.0769230769230518</v>
      </c>
      <c r="R96" s="709">
        <f t="shared" ref="R96:R102" si="72">O96/L96</f>
        <v>0.86892529852818701</v>
      </c>
      <c r="S96" s="912">
        <f>R108</f>
        <v>0.86294968598033028</v>
      </c>
      <c r="T96" s="101">
        <v>0.33333333333333331</v>
      </c>
      <c r="U96" s="101">
        <v>0.36944444444444441</v>
      </c>
      <c r="V96" s="718">
        <v>5</v>
      </c>
      <c r="W96" s="146">
        <f t="shared" ref="W96:W133" si="73">(U96-T96)*24*60</f>
        <v>51.999999999999972</v>
      </c>
      <c r="X96" s="154"/>
      <c r="Y96" s="154"/>
      <c r="Z96" s="105"/>
      <c r="AA96" s="105"/>
      <c r="AB96" s="897"/>
      <c r="AC96" s="897"/>
      <c r="AD96" s="718"/>
      <c r="AE96" s="718"/>
      <c r="AF96" s="105">
        <f t="shared" si="61"/>
        <v>-181.53846153846098</v>
      </c>
      <c r="AG96" s="712">
        <f t="shared" si="62"/>
        <v>0.86892529852818701</v>
      </c>
      <c r="AH96" s="896">
        <f>AG108</f>
        <v>0.86177601975305629</v>
      </c>
    </row>
    <row r="97" spans="1:34" s="290" customFormat="1" ht="19.2" customHeight="1">
      <c r="A97" s="923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2321</v>
      </c>
      <c r="H97" s="285">
        <f t="shared" si="68"/>
        <v>67571.620795107025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1141.4754098360659</v>
      </c>
      <c r="O97" s="95">
        <f t="shared" si="70"/>
        <v>57.073770491803295</v>
      </c>
      <c r="P97" s="97">
        <f t="shared" si="71"/>
        <v>0</v>
      </c>
      <c r="Q97" s="98">
        <f t="shared" si="67"/>
        <v>-12.176229508196705</v>
      </c>
      <c r="R97" s="709">
        <f t="shared" si="72"/>
        <v>0.82416997100076961</v>
      </c>
      <c r="S97" s="912"/>
      <c r="T97" s="286">
        <v>0.3743055555555555</v>
      </c>
      <c r="U97" s="286">
        <v>0.4590277777777777</v>
      </c>
      <c r="V97" s="287">
        <v>7</v>
      </c>
      <c r="W97" s="146">
        <f t="shared" si="73"/>
        <v>121.99999999999997</v>
      </c>
      <c r="X97" s="104"/>
      <c r="Y97" s="104"/>
      <c r="Z97" s="105"/>
      <c r="AA97" s="105"/>
      <c r="AB97" s="897"/>
      <c r="AC97" s="897"/>
      <c r="AD97" s="287"/>
      <c r="AE97" s="287"/>
      <c r="AF97" s="288">
        <f t="shared" si="61"/>
        <v>-243.52459016393414</v>
      </c>
      <c r="AG97" s="289">
        <f t="shared" si="62"/>
        <v>0.82416997100076961</v>
      </c>
      <c r="AH97" s="896"/>
    </row>
    <row r="98" spans="1:34" s="293" customFormat="1" ht="19.2" customHeight="1">
      <c r="A98" s="923"/>
      <c r="B98" s="705" t="s">
        <v>238</v>
      </c>
      <c r="C98" s="108"/>
      <c r="D98" s="88" t="s">
        <v>178</v>
      </c>
      <c r="E98" s="138"/>
      <c r="F98" s="283">
        <v>28.26</v>
      </c>
      <c r="G98" s="107">
        <v>756</v>
      </c>
      <c r="H98" s="285">
        <f t="shared" si="68"/>
        <v>21364.560000000001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1106.3414634146338</v>
      </c>
      <c r="O98" s="95">
        <f t="shared" si="70"/>
        <v>58.228498074454414</v>
      </c>
      <c r="P98" s="97">
        <f t="shared" si="71"/>
        <v>0</v>
      </c>
      <c r="Q98" s="98">
        <f t="shared" si="67"/>
        <v>-4.9293966623876884</v>
      </c>
      <c r="R98" s="709">
        <f t="shared" si="72"/>
        <v>0.92195121951219494</v>
      </c>
      <c r="S98" s="912"/>
      <c r="T98" s="101">
        <v>0.49861111111111101</v>
      </c>
      <c r="U98" s="101">
        <v>0.52708333333333324</v>
      </c>
      <c r="V98" s="718">
        <v>4</v>
      </c>
      <c r="W98" s="146">
        <f t="shared" si="73"/>
        <v>41.000000000000014</v>
      </c>
      <c r="X98" s="291"/>
      <c r="Y98" s="291"/>
      <c r="Z98" s="292"/>
      <c r="AA98" s="292"/>
      <c r="AB98" s="897"/>
      <c r="AC98" s="897"/>
      <c r="AD98" s="718"/>
      <c r="AE98" s="718"/>
      <c r="AF98" s="288">
        <f t="shared" si="61"/>
        <v>-93.658536585366164</v>
      </c>
      <c r="AG98" s="712">
        <f t="shared" si="62"/>
        <v>0.92195121951219483</v>
      </c>
      <c r="AH98" s="896"/>
    </row>
    <row r="99" spans="1:34" ht="19.2" customHeight="1">
      <c r="A99" s="923"/>
      <c r="B99" s="705" t="s">
        <v>241</v>
      </c>
      <c r="C99" s="136"/>
      <c r="D99" s="137" t="s">
        <v>164</v>
      </c>
      <c r="E99" s="138"/>
      <c r="F99" s="283">
        <v>51.44</v>
      </c>
      <c r="G99" s="107">
        <v>848</v>
      </c>
      <c r="H99" s="285">
        <f t="shared" si="68"/>
        <v>43621.119999999995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69"/>
        <v>1183.2558139534881</v>
      </c>
      <c r="O99" s="95">
        <f t="shared" si="70"/>
        <v>59.162790697674403</v>
      </c>
      <c r="P99" s="97">
        <f t="shared" si="71"/>
        <v>0</v>
      </c>
      <c r="Q99" s="98">
        <f t="shared" si="67"/>
        <v>-12.837209302325597</v>
      </c>
      <c r="R99" s="709">
        <f t="shared" si="72"/>
        <v>0.82170542635658894</v>
      </c>
      <c r="S99" s="912"/>
      <c r="T99" s="101">
        <v>0.53124999999999989</v>
      </c>
      <c r="U99" s="101">
        <v>0.56111111111111101</v>
      </c>
      <c r="V99" s="718">
        <v>6</v>
      </c>
      <c r="W99" s="146">
        <f t="shared" si="73"/>
        <v>43.000000000000007</v>
      </c>
      <c r="X99" s="254"/>
      <c r="Y99" s="254"/>
      <c r="Z99" s="189"/>
      <c r="AA99" s="189"/>
      <c r="AB99" s="897"/>
      <c r="AC99" s="897"/>
      <c r="AD99" s="718"/>
      <c r="AE99" s="718"/>
      <c r="AF99" s="288">
        <f t="shared" si="61"/>
        <v>-256.74418604651191</v>
      </c>
      <c r="AG99" s="289">
        <f t="shared" si="62"/>
        <v>0.82170542635658894</v>
      </c>
      <c r="AH99" s="896"/>
    </row>
    <row r="100" spans="1:34" s="293" customFormat="1" ht="19.2" customHeight="1">
      <c r="A100" s="923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553</v>
      </c>
      <c r="H100" s="285">
        <f t="shared" si="68"/>
        <v>38090.639999999999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1276.1538461538348</v>
      </c>
      <c r="O100" s="95">
        <f t="shared" si="70"/>
        <v>75.067873303166749</v>
      </c>
      <c r="P100" s="97">
        <f t="shared" si="71"/>
        <v>0</v>
      </c>
      <c r="Q100" s="98">
        <f t="shared" si="67"/>
        <v>-9.6380090497744249</v>
      </c>
      <c r="R100" s="709">
        <f t="shared" si="72"/>
        <v>0.8862179487179408</v>
      </c>
      <c r="S100" s="912"/>
      <c r="T100" s="286">
        <v>0.56527777777777766</v>
      </c>
      <c r="U100" s="286">
        <v>0.58333333333333337</v>
      </c>
      <c r="V100" s="287">
        <v>6</v>
      </c>
      <c r="W100" s="146">
        <f t="shared" si="73"/>
        <v>26.000000000000227</v>
      </c>
      <c r="X100" s="294"/>
      <c r="Y100" s="294"/>
      <c r="Z100" s="292"/>
      <c r="AA100" s="292"/>
      <c r="AB100" s="897"/>
      <c r="AC100" s="897"/>
      <c r="AD100" s="718"/>
      <c r="AE100" s="718"/>
      <c r="AF100" s="288">
        <f t="shared" si="61"/>
        <v>-163.84615384616518</v>
      </c>
      <c r="AG100" s="712">
        <f t="shared" si="62"/>
        <v>0.8862179487179408</v>
      </c>
      <c r="AH100" s="896"/>
    </row>
    <row r="101" spans="1:34" s="293" customFormat="1" ht="19.2" customHeight="1">
      <c r="A101" s="923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1528</v>
      </c>
      <c r="H101" s="285">
        <f t="shared" si="68"/>
        <v>90946.559999999998</v>
      </c>
      <c r="I101" s="718"/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69"/>
        <v>1160.5063291139259</v>
      </c>
      <c r="O101" s="95">
        <f t="shared" si="70"/>
        <v>55.262206148282182</v>
      </c>
      <c r="P101" s="97">
        <f t="shared" si="71"/>
        <v>0</v>
      </c>
      <c r="Q101" s="98">
        <f t="shared" si="67"/>
        <v>-10.690174804098767</v>
      </c>
      <c r="R101" s="709">
        <f t="shared" si="72"/>
        <v>0.83791070694146275</v>
      </c>
      <c r="S101" s="912"/>
      <c r="T101" s="286">
        <v>0.59861111111111109</v>
      </c>
      <c r="U101" s="101">
        <v>0.65347222222222212</v>
      </c>
      <c r="V101" s="287">
        <v>22</v>
      </c>
      <c r="W101" s="146">
        <f t="shared" si="73"/>
        <v>78.999999999999886</v>
      </c>
      <c r="X101" s="295">
        <v>0.59027777777777779</v>
      </c>
      <c r="Y101" s="295">
        <v>0.60069444444444442</v>
      </c>
      <c r="Z101" s="292"/>
      <c r="AA101" s="292"/>
      <c r="AB101" s="897"/>
      <c r="AC101" s="897"/>
      <c r="AD101" s="718">
        <v>1</v>
      </c>
      <c r="AE101" s="718">
        <v>1</v>
      </c>
      <c r="AF101" s="288">
        <f t="shared" si="61"/>
        <v>-224.49367088607414</v>
      </c>
      <c r="AG101" s="289">
        <f t="shared" si="62"/>
        <v>0.83791070694146275</v>
      </c>
      <c r="AH101" s="896"/>
    </row>
    <row r="102" spans="1:34" s="293" customFormat="1" ht="19.2" customHeight="1">
      <c r="A102" s="923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447</v>
      </c>
      <c r="H102" s="285">
        <f t="shared" si="68"/>
        <v>30959.22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1219.0909090909136</v>
      </c>
      <c r="O102" s="95">
        <f t="shared" si="70"/>
        <v>60.954545454545681</v>
      </c>
      <c r="P102" s="97">
        <f t="shared" si="71"/>
        <v>0</v>
      </c>
      <c r="Q102" s="98">
        <f t="shared" si="67"/>
        <v>-8.2954545454543194</v>
      </c>
      <c r="R102" s="709">
        <f t="shared" si="72"/>
        <v>0.88021004266491953</v>
      </c>
      <c r="S102" s="912"/>
      <c r="T102" s="286">
        <v>0.65763888888888877</v>
      </c>
      <c r="U102" s="286">
        <v>0.6729166666666665</v>
      </c>
      <c r="V102" s="287">
        <v>6</v>
      </c>
      <c r="W102" s="146">
        <f t="shared" si="73"/>
        <v>21.999999999999922</v>
      </c>
      <c r="X102" s="295"/>
      <c r="Y102" s="295"/>
      <c r="Z102" s="292"/>
      <c r="AA102" s="292"/>
      <c r="AB102" s="897"/>
      <c r="AC102" s="897"/>
      <c r="AD102" s="718"/>
      <c r="AE102" s="718"/>
      <c r="AF102" s="288">
        <f t="shared" si="61"/>
        <v>-165.90909090908644</v>
      </c>
      <c r="AG102" s="712">
        <f t="shared" si="62"/>
        <v>0.88021004266491953</v>
      </c>
      <c r="AH102" s="896"/>
    </row>
    <row r="103" spans="1:34" s="293" customFormat="1" ht="19.2" customHeight="1">
      <c r="A103" s="923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912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897"/>
      <c r="AC103" s="897"/>
      <c r="AD103" s="718"/>
      <c r="AE103" s="718"/>
      <c r="AF103" s="105">
        <f t="shared" si="61"/>
        <v>0</v>
      </c>
      <c r="AG103" s="712" t="e">
        <f t="shared" si="62"/>
        <v>#DIV/0!</v>
      </c>
      <c r="AH103" s="896"/>
    </row>
    <row r="104" spans="1:34" s="293" customFormat="1" ht="19.2" customHeight="1">
      <c r="A104" s="923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913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897"/>
      <c r="AC104" s="897"/>
      <c r="AD104" s="718"/>
      <c r="AE104" s="718"/>
      <c r="AF104" s="288">
        <f t="shared" si="61"/>
        <v>0</v>
      </c>
      <c r="AG104" s="289" t="e">
        <f t="shared" si="62"/>
        <v>#DIV/0!</v>
      </c>
      <c r="AH104" s="896"/>
    </row>
    <row r="105" spans="1:34" s="293" customFormat="1" ht="19.2" customHeight="1">
      <c r="A105" s="923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913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897"/>
      <c r="AC105" s="897"/>
      <c r="AD105" s="718"/>
      <c r="AE105" s="718"/>
      <c r="AF105" s="105">
        <f t="shared" si="61"/>
        <v>0</v>
      </c>
      <c r="AG105" s="712" t="e">
        <f t="shared" si="62"/>
        <v>#DIV/0!</v>
      </c>
      <c r="AH105" s="896"/>
    </row>
    <row r="106" spans="1:34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922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897"/>
      <c r="AC106" s="897"/>
      <c r="AD106" s="718"/>
      <c r="AE106" s="718"/>
      <c r="AF106" s="105">
        <f t="shared" si="61"/>
        <v>0</v>
      </c>
      <c r="AG106" s="712" t="e">
        <f t="shared" si="62"/>
        <v>#DIV/0!</v>
      </c>
      <c r="AH106" s="896"/>
    </row>
    <row r="107" spans="1:34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922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897"/>
      <c r="AC107" s="897"/>
      <c r="AD107" s="718"/>
      <c r="AE107" s="718"/>
      <c r="AF107" s="292"/>
      <c r="AG107" s="712"/>
      <c r="AH107" s="896"/>
    </row>
    <row r="108" spans="1:34" ht="19.2" customHeight="1">
      <c r="A108" s="923"/>
      <c r="B108" s="170">
        <v>0</v>
      </c>
      <c r="C108" s="160" t="s">
        <v>1279</v>
      </c>
      <c r="D108" s="893" t="s">
        <v>1198</v>
      </c>
      <c r="E108" s="893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4">AVERAGE(M96:M107)</f>
        <v>19.571428571428573</v>
      </c>
      <c r="N108" s="126">
        <f t="shared" si="74"/>
        <v>1184.3264728606287</v>
      </c>
      <c r="O108" s="164">
        <f t="shared" si="74"/>
        <v>60.846108727571952</v>
      </c>
      <c r="P108" s="105">
        <f t="shared" ref="P108:P115" si="75">M108-J108</f>
        <v>0</v>
      </c>
      <c r="Q108" s="143">
        <f t="shared" ref="Q108:Q115" si="76">O108-L108</f>
        <v>-9.6633424213086485</v>
      </c>
      <c r="R108" s="165">
        <f t="shared" ref="R108:R115" si="77">O108/L108</f>
        <v>0.86294968598033028</v>
      </c>
      <c r="S108" s="913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1</v>
      </c>
      <c r="AF108" s="105">
        <f t="shared" si="61"/>
        <v>-189.95924142508557</v>
      </c>
      <c r="AG108" s="712">
        <f t="shared" si="62"/>
        <v>0.86177601975305629</v>
      </c>
      <c r="AH108" s="896"/>
    </row>
    <row r="109" spans="1:34" ht="19.2" customHeight="1">
      <c r="A109" s="914" t="s">
        <v>1280</v>
      </c>
      <c r="B109" s="705" t="s">
        <v>241</v>
      </c>
      <c r="C109" s="715"/>
      <c r="D109" s="302" t="s">
        <v>184</v>
      </c>
      <c r="E109" s="89"/>
      <c r="F109" s="90">
        <v>55.56</v>
      </c>
      <c r="G109" s="91">
        <v>954</v>
      </c>
      <c r="H109" s="92">
        <f t="shared" ref="H109:H119" si="78">F109*G109</f>
        <v>53004.240000000005</v>
      </c>
      <c r="I109" s="705"/>
      <c r="J109" s="94">
        <v>16</v>
      </c>
      <c r="K109" s="91">
        <v>1440</v>
      </c>
      <c r="L109" s="95">
        <v>90</v>
      </c>
      <c r="M109" s="703">
        <v>16</v>
      </c>
      <c r="N109" s="91">
        <f t="shared" ref="N109:N115" si="79">G109/W109*60</f>
        <v>1331.1627906976742</v>
      </c>
      <c r="O109" s="95">
        <f t="shared" ref="O109:O115" si="80">N109/M109</f>
        <v>83.197674418604635</v>
      </c>
      <c r="P109" s="97">
        <f t="shared" si="75"/>
        <v>0</v>
      </c>
      <c r="Q109" s="98">
        <f t="shared" si="76"/>
        <v>-6.8023255813953654</v>
      </c>
      <c r="R109" s="709">
        <f t="shared" si="77"/>
        <v>0.92441860465116266</v>
      </c>
      <c r="S109" s="917">
        <f>R121</f>
        <v>0.8870659065095633</v>
      </c>
      <c r="T109" s="303">
        <v>0.70833333333333337</v>
      </c>
      <c r="U109" s="303">
        <v>0.73819444444444449</v>
      </c>
      <c r="V109" s="304">
        <v>5</v>
      </c>
      <c r="W109" s="702">
        <f t="shared" si="73"/>
        <v>43.000000000000007</v>
      </c>
      <c r="X109" s="104"/>
      <c r="Y109" s="104"/>
      <c r="Z109" s="105"/>
      <c r="AA109" s="105"/>
      <c r="AB109" s="897"/>
      <c r="AC109" s="897"/>
      <c r="AD109" s="718"/>
      <c r="AE109" s="718"/>
      <c r="AF109" s="97">
        <f t="shared" si="61"/>
        <v>-108.83720930232585</v>
      </c>
      <c r="AG109" s="190">
        <f t="shared" si="62"/>
        <v>0.92441860465116266</v>
      </c>
      <c r="AH109" s="896">
        <f>AG121</f>
        <v>0.88205897757101437</v>
      </c>
    </row>
    <row r="110" spans="1:34" ht="19.2" customHeight="1">
      <c r="A110" s="915"/>
      <c r="B110" s="705" t="s">
        <v>241</v>
      </c>
      <c r="C110" s="249"/>
      <c r="D110" s="88" t="s">
        <v>185</v>
      </c>
      <c r="E110" s="251"/>
      <c r="F110" s="90">
        <v>58.17</v>
      </c>
      <c r="G110" s="248">
        <v>956</v>
      </c>
      <c r="H110" s="92">
        <f t="shared" si="78"/>
        <v>55610.520000000004</v>
      </c>
      <c r="I110" s="705"/>
      <c r="J110" s="94">
        <v>14</v>
      </c>
      <c r="K110" s="91">
        <v>1440</v>
      </c>
      <c r="L110" s="95">
        <v>102.85714285714286</v>
      </c>
      <c r="M110" s="703">
        <v>14</v>
      </c>
      <c r="N110" s="91">
        <f t="shared" si="79"/>
        <v>1333.9534883720928</v>
      </c>
      <c r="O110" s="95">
        <f t="shared" si="80"/>
        <v>95.282392026578052</v>
      </c>
      <c r="P110" s="97">
        <f t="shared" si="75"/>
        <v>0</v>
      </c>
      <c r="Q110" s="98">
        <f t="shared" si="76"/>
        <v>-7.5747508305648097</v>
      </c>
      <c r="R110" s="709">
        <f t="shared" si="77"/>
        <v>0.92635658914728658</v>
      </c>
      <c r="S110" s="903"/>
      <c r="T110" s="303">
        <v>0.74236111111111114</v>
      </c>
      <c r="U110" s="303">
        <v>0.77222222222222225</v>
      </c>
      <c r="V110" s="304">
        <v>6</v>
      </c>
      <c r="W110" s="702">
        <f t="shared" si="73"/>
        <v>43.000000000000007</v>
      </c>
      <c r="X110" s="265"/>
      <c r="Y110" s="265"/>
      <c r="Z110" s="105"/>
      <c r="AA110" s="105"/>
      <c r="AB110" s="897"/>
      <c r="AC110" s="897"/>
      <c r="AD110" s="718"/>
      <c r="AE110" s="718"/>
      <c r="AF110" s="97">
        <f t="shared" si="61"/>
        <v>-106.04651162790719</v>
      </c>
      <c r="AG110" s="190">
        <f t="shared" si="62"/>
        <v>0.92635658914728669</v>
      </c>
      <c r="AH110" s="896"/>
    </row>
    <row r="111" spans="1:34" ht="19.2" customHeight="1">
      <c r="A111" s="915"/>
      <c r="B111" s="705" t="s">
        <v>241</v>
      </c>
      <c r="C111" s="249"/>
      <c r="D111" s="250" t="s">
        <v>186</v>
      </c>
      <c r="E111" s="251"/>
      <c r="F111" s="90">
        <v>54.09</v>
      </c>
      <c r="G111" s="107">
        <v>818</v>
      </c>
      <c r="H111" s="92">
        <f t="shared" si="78"/>
        <v>44245.62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79"/>
        <v>1326.4864864864855</v>
      </c>
      <c r="O111" s="95">
        <f t="shared" si="80"/>
        <v>94.749034749034678</v>
      </c>
      <c r="P111" s="97">
        <f t="shared" si="75"/>
        <v>0</v>
      </c>
      <c r="Q111" s="98">
        <f t="shared" si="76"/>
        <v>-8.1081081081081834</v>
      </c>
      <c r="R111" s="709">
        <f t="shared" si="77"/>
        <v>0.92117117117117042</v>
      </c>
      <c r="S111" s="903"/>
      <c r="T111" s="303">
        <v>0.77638888888888891</v>
      </c>
      <c r="U111" s="303">
        <v>0.80208333333333337</v>
      </c>
      <c r="V111" s="304">
        <v>6</v>
      </c>
      <c r="W111" s="702">
        <f t="shared" si="73"/>
        <v>37.000000000000028</v>
      </c>
      <c r="X111" s="104"/>
      <c r="Y111" s="104"/>
      <c r="Z111" s="105"/>
      <c r="AA111" s="105"/>
      <c r="AB111" s="897"/>
      <c r="AC111" s="897"/>
      <c r="AD111" s="718"/>
      <c r="AE111" s="718"/>
      <c r="AF111" s="97">
        <f t="shared" si="61"/>
        <v>-113.51351351351445</v>
      </c>
      <c r="AG111" s="190">
        <f t="shared" si="62"/>
        <v>0.92117117117117053</v>
      </c>
      <c r="AH111" s="896"/>
    </row>
    <row r="112" spans="1:34" ht="19.2" customHeight="1">
      <c r="A112" s="915"/>
      <c r="B112" s="705" t="s">
        <v>241</v>
      </c>
      <c r="C112" s="249"/>
      <c r="D112" s="250" t="s">
        <v>214</v>
      </c>
      <c r="E112" s="138"/>
      <c r="F112" s="90">
        <v>51.06</v>
      </c>
      <c r="G112" s="107">
        <v>1130</v>
      </c>
      <c r="H112" s="92">
        <f t="shared" si="78"/>
        <v>57697.8</v>
      </c>
      <c r="I112" s="718"/>
      <c r="J112" s="94">
        <v>16</v>
      </c>
      <c r="K112" s="91">
        <v>1500</v>
      </c>
      <c r="L112" s="95">
        <v>93.75</v>
      </c>
      <c r="M112" s="703">
        <v>16</v>
      </c>
      <c r="N112" s="91">
        <f t="shared" si="79"/>
        <v>1303.8461538461547</v>
      </c>
      <c r="O112" s="95">
        <f t="shared" si="80"/>
        <v>81.49038461538467</v>
      </c>
      <c r="P112" s="97">
        <f t="shared" si="75"/>
        <v>0</v>
      </c>
      <c r="Q112" s="98">
        <f t="shared" si="76"/>
        <v>-12.25961538461533</v>
      </c>
      <c r="R112" s="709">
        <f t="shared" si="77"/>
        <v>0.86923076923076981</v>
      </c>
      <c r="S112" s="903"/>
      <c r="T112" s="303">
        <v>0.81736111111111109</v>
      </c>
      <c r="U112" s="303">
        <v>0.85347222222222219</v>
      </c>
      <c r="V112" s="304">
        <v>22</v>
      </c>
      <c r="W112" s="702">
        <f t="shared" si="73"/>
        <v>51.999999999999972</v>
      </c>
      <c r="X112" s="291">
        <v>0.80694444444444446</v>
      </c>
      <c r="Y112" s="291">
        <v>0.81666666666666676</v>
      </c>
      <c r="Z112" s="105"/>
      <c r="AA112" s="105"/>
      <c r="AB112" s="897"/>
      <c r="AC112" s="897"/>
      <c r="AD112" s="718"/>
      <c r="AE112" s="718"/>
      <c r="AF112" s="97">
        <f t="shared" si="61"/>
        <v>-196.15384615384528</v>
      </c>
      <c r="AG112" s="190">
        <f t="shared" si="62"/>
        <v>0.86923076923076981</v>
      </c>
      <c r="AH112" s="896"/>
    </row>
    <row r="113" spans="1:34" s="293" customFormat="1" ht="19.2" customHeight="1">
      <c r="A113" s="915"/>
      <c r="B113" s="705" t="s">
        <v>241</v>
      </c>
      <c r="C113" s="249"/>
      <c r="D113" s="250" t="s">
        <v>212</v>
      </c>
      <c r="E113" s="138"/>
      <c r="F113" s="90">
        <v>54.5</v>
      </c>
      <c r="G113" s="107">
        <v>397</v>
      </c>
      <c r="H113" s="92">
        <f t="shared" si="78"/>
        <v>21636.5</v>
      </c>
      <c r="I113" s="718"/>
      <c r="J113" s="94">
        <v>21</v>
      </c>
      <c r="K113" s="91">
        <v>1440</v>
      </c>
      <c r="L113" s="95">
        <v>68.571428571428569</v>
      </c>
      <c r="M113" s="708">
        <v>20</v>
      </c>
      <c r="N113" s="91">
        <f t="shared" si="79"/>
        <v>1134.2857142857097</v>
      </c>
      <c r="O113" s="95">
        <f t="shared" si="80"/>
        <v>56.714285714285481</v>
      </c>
      <c r="P113" s="97">
        <f t="shared" si="75"/>
        <v>-1</v>
      </c>
      <c r="Q113" s="98">
        <f t="shared" si="76"/>
        <v>-11.857142857143089</v>
      </c>
      <c r="R113" s="709">
        <f t="shared" si="77"/>
        <v>0.82708333333332995</v>
      </c>
      <c r="S113" s="903"/>
      <c r="T113" s="303">
        <v>0.85833333333333328</v>
      </c>
      <c r="U113" s="303">
        <v>0.87291666666666667</v>
      </c>
      <c r="V113" s="304">
        <v>7</v>
      </c>
      <c r="W113" s="702">
        <f t="shared" si="73"/>
        <v>21.000000000000085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1"/>
        <v>-305.71428571429033</v>
      </c>
      <c r="AG113" s="190">
        <f t="shared" si="62"/>
        <v>0.78769841269840946</v>
      </c>
      <c r="AH113" s="896"/>
    </row>
    <row r="114" spans="1:34" s="293" customFormat="1" ht="19.2" customHeight="1">
      <c r="A114" s="915"/>
      <c r="B114" s="705" t="s">
        <v>238</v>
      </c>
      <c r="C114" s="249"/>
      <c r="D114" s="137" t="s">
        <v>210</v>
      </c>
      <c r="E114" s="89"/>
      <c r="F114" s="90">
        <v>55.51</v>
      </c>
      <c r="G114" s="91">
        <v>102</v>
      </c>
      <c r="H114" s="92">
        <f t="shared" si="78"/>
        <v>5662.0199999999995</v>
      </c>
      <c r="I114" s="718"/>
      <c r="J114" s="94">
        <v>8</v>
      </c>
      <c r="K114" s="91">
        <v>1500</v>
      </c>
      <c r="L114" s="95">
        <v>187.5</v>
      </c>
      <c r="M114" s="708">
        <v>8</v>
      </c>
      <c r="N114" s="91">
        <f t="shared" si="79"/>
        <v>1224.0000000000043</v>
      </c>
      <c r="O114" s="95">
        <f t="shared" si="80"/>
        <v>153.00000000000054</v>
      </c>
      <c r="P114" s="97">
        <f t="shared" si="75"/>
        <v>0</v>
      </c>
      <c r="Q114" s="98">
        <f t="shared" si="76"/>
        <v>-34.49999999999946</v>
      </c>
      <c r="R114" s="709">
        <f t="shared" si="77"/>
        <v>0.81600000000000283</v>
      </c>
      <c r="S114" s="903"/>
      <c r="T114" s="303">
        <v>0.87777777777777777</v>
      </c>
      <c r="U114" s="303">
        <v>0.88124999999999998</v>
      </c>
      <c r="V114" s="304">
        <v>7</v>
      </c>
      <c r="W114" s="702">
        <f t="shared" si="73"/>
        <v>4.9999999999999822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1"/>
        <v>-275.99999999999568</v>
      </c>
      <c r="AG114" s="190">
        <f t="shared" si="62"/>
        <v>0.81600000000000283</v>
      </c>
      <c r="AH114" s="896"/>
    </row>
    <row r="115" spans="1:34" s="293" customFormat="1" ht="19.2" customHeight="1">
      <c r="A115" s="915"/>
      <c r="B115" s="705" t="s">
        <v>240</v>
      </c>
      <c r="C115" s="249"/>
      <c r="D115" s="137" t="s">
        <v>211</v>
      </c>
      <c r="E115" s="138"/>
      <c r="F115" s="90">
        <v>28.57</v>
      </c>
      <c r="G115" s="306">
        <v>1466</v>
      </c>
      <c r="H115" s="92">
        <f t="shared" si="78"/>
        <v>41883.620000000003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79"/>
        <v>1396.1904761904846</v>
      </c>
      <c r="O115" s="95">
        <f t="shared" si="80"/>
        <v>174.52380952381057</v>
      </c>
      <c r="P115" s="97">
        <f t="shared" si="75"/>
        <v>0</v>
      </c>
      <c r="Q115" s="98">
        <f t="shared" si="76"/>
        <v>-12.97619047618943</v>
      </c>
      <c r="R115" s="709">
        <f t="shared" si="77"/>
        <v>0.93079365079365639</v>
      </c>
      <c r="S115" s="903"/>
      <c r="T115" s="303">
        <v>0.8847222222222223</v>
      </c>
      <c r="U115" s="303">
        <v>0.92847222222222203</v>
      </c>
      <c r="V115" s="304">
        <v>5</v>
      </c>
      <c r="W115" s="702">
        <f t="shared" si="73"/>
        <v>62.999999999999616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1"/>
        <v>-103.80952380951544</v>
      </c>
      <c r="AG115" s="190">
        <f t="shared" si="62"/>
        <v>0.93079365079365639</v>
      </c>
      <c r="AH115" s="896"/>
    </row>
    <row r="116" spans="1:34" s="293" customFormat="1" ht="19.2" customHeight="1">
      <c r="A116" s="915"/>
      <c r="B116" s="705">
        <v>0</v>
      </c>
      <c r="C116" s="108"/>
      <c r="D116" s="137"/>
      <c r="E116" s="138"/>
      <c r="F116" s="90" t="s">
        <v>236</v>
      </c>
      <c r="G116" s="306"/>
      <c r="H116" s="92">
        <f t="shared" si="78"/>
        <v>0</v>
      </c>
      <c r="I116" s="718"/>
      <c r="J116" s="94"/>
      <c r="K116" s="91"/>
      <c r="L116" s="95"/>
      <c r="M116" s="708"/>
      <c r="N116" s="91"/>
      <c r="O116" s="95"/>
      <c r="P116" s="97"/>
      <c r="Q116" s="98"/>
      <c r="R116" s="709"/>
      <c r="S116" s="903"/>
      <c r="T116" s="303"/>
      <c r="U116" s="303"/>
      <c r="V116" s="304"/>
      <c r="W116" s="702">
        <f t="shared" si="73"/>
        <v>0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1"/>
        <v>0</v>
      </c>
      <c r="AG116" s="190" t="e">
        <f t="shared" si="62"/>
        <v>#DIV/0!</v>
      </c>
      <c r="AH116" s="896"/>
    </row>
    <row r="117" spans="1:34" s="293" customFormat="1" ht="19.2" customHeight="1">
      <c r="A117" s="915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903"/>
      <c r="T117" s="303"/>
      <c r="U117" s="303"/>
      <c r="V117" s="304"/>
      <c r="W117" s="702">
        <f t="shared" si="73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1"/>
        <v>0</v>
      </c>
      <c r="AG117" s="190" t="e">
        <f t="shared" si="62"/>
        <v>#DIV/0!</v>
      </c>
      <c r="AH117" s="896"/>
    </row>
    <row r="118" spans="1:34" s="293" customFormat="1" ht="19.2" customHeight="1">
      <c r="A118" s="915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903"/>
      <c r="T118" s="303"/>
      <c r="U118" s="303"/>
      <c r="V118" s="304"/>
      <c r="W118" s="702">
        <f t="shared" si="73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1"/>
        <v>0</v>
      </c>
      <c r="AG118" s="190" t="e">
        <f t="shared" si="62"/>
        <v>#DIV/0!</v>
      </c>
      <c r="AH118" s="896"/>
    </row>
    <row r="119" spans="1:34" s="293" customFormat="1" ht="19.2" customHeight="1">
      <c r="A119" s="915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903"/>
      <c r="T119" s="303"/>
      <c r="U119" s="303"/>
      <c r="V119" s="304"/>
      <c r="W119" s="702">
        <f t="shared" si="73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1"/>
        <v>0</v>
      </c>
      <c r="AG119" s="190" t="e">
        <f t="shared" si="62"/>
        <v>#DIV/0!</v>
      </c>
      <c r="AH119" s="896"/>
    </row>
    <row r="120" spans="1:34" s="293" customFormat="1" ht="19.2" customHeight="1">
      <c r="A120" s="915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903"/>
      <c r="T120" s="303"/>
      <c r="U120" s="303"/>
      <c r="V120" s="304"/>
      <c r="W120" s="702">
        <f t="shared" si="73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1"/>
        <v>0</v>
      </c>
      <c r="AG120" s="190" t="e">
        <f t="shared" si="62"/>
        <v>#DIV/0!</v>
      </c>
      <c r="AH120" s="896"/>
    </row>
    <row r="121" spans="1:34" ht="19.2" customHeight="1">
      <c r="A121" s="916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13.857142857142858</v>
      </c>
      <c r="K121" s="276">
        <v>1465.7142857142858</v>
      </c>
      <c r="L121" s="277">
        <v>119.00510204081631</v>
      </c>
      <c r="M121" s="276">
        <f t="shared" ref="M121:O121" si="81">AVERAGE(M109:M120)</f>
        <v>13.714285714285714</v>
      </c>
      <c r="N121" s="276">
        <f t="shared" si="81"/>
        <v>1292.8464442683726</v>
      </c>
      <c r="O121" s="277">
        <f t="shared" si="81"/>
        <v>105.5653687210998</v>
      </c>
      <c r="P121" s="97">
        <f t="shared" ref="P121:P127" si="82">M121-J121</f>
        <v>-0.14285714285714413</v>
      </c>
      <c r="Q121" s="98">
        <f t="shared" ref="Q121:Q127" si="83">O121-L121</f>
        <v>-13.43973331971651</v>
      </c>
      <c r="R121" s="245">
        <f t="shared" ref="R121:R127" si="84">O121/L121</f>
        <v>0.8870659065095633</v>
      </c>
      <c r="S121" s="911"/>
      <c r="T121" s="232"/>
      <c r="U121" s="232"/>
      <c r="V121" s="91"/>
      <c r="W121" s="702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0</v>
      </c>
      <c r="AF121" s="97">
        <f>N121-K121</f>
        <v>-172.8678414459132</v>
      </c>
      <c r="AG121" s="190">
        <f>N121/K121</f>
        <v>0.88205897757101437</v>
      </c>
      <c r="AH121" s="896"/>
    </row>
    <row r="122" spans="1:34" ht="19.2" customHeight="1">
      <c r="A122" s="918" t="s">
        <v>1282</v>
      </c>
      <c r="B122" s="199" t="s">
        <v>241</v>
      </c>
      <c r="C122" s="236"/>
      <c r="D122" s="250" t="s">
        <v>193</v>
      </c>
      <c r="E122" s="89"/>
      <c r="F122" s="90">
        <v>56.79</v>
      </c>
      <c r="G122" s="91">
        <v>1218</v>
      </c>
      <c r="H122" s="92">
        <f t="shared" ref="H122:H132" si="85">F122*G122</f>
        <v>69170.22</v>
      </c>
      <c r="I122" s="705"/>
      <c r="J122" s="94">
        <v>18</v>
      </c>
      <c r="K122" s="91">
        <v>1636</v>
      </c>
      <c r="L122" s="95">
        <v>90.888888888888886</v>
      </c>
      <c r="M122" s="703">
        <v>18</v>
      </c>
      <c r="N122" s="248">
        <f t="shared" ref="N122:N127" si="86">G122/W122*60</f>
        <v>1405.3846153846162</v>
      </c>
      <c r="O122" s="314">
        <f t="shared" ref="O122:O127" si="87">N122/M122</f>
        <v>78.076923076923123</v>
      </c>
      <c r="P122" s="168">
        <f t="shared" si="82"/>
        <v>0</v>
      </c>
      <c r="Q122" s="256">
        <f t="shared" si="83"/>
        <v>-12.811965811965763</v>
      </c>
      <c r="R122" s="169">
        <f t="shared" si="84"/>
        <v>0.85903705096859184</v>
      </c>
      <c r="S122" s="912">
        <f>R134</f>
        <v>0.87326590234378498</v>
      </c>
      <c r="T122" s="232">
        <v>0.70833333333333337</v>
      </c>
      <c r="U122" s="232">
        <v>0.74444444444444446</v>
      </c>
      <c r="V122" s="304">
        <v>5</v>
      </c>
      <c r="W122" s="702">
        <f t="shared" si="73"/>
        <v>51.999999999999972</v>
      </c>
      <c r="X122" s="104"/>
      <c r="Y122" s="104"/>
      <c r="Z122" s="105"/>
      <c r="AA122" s="105"/>
      <c r="AB122" s="897"/>
      <c r="AC122" s="897"/>
      <c r="AD122" s="718"/>
      <c r="AE122" s="718"/>
      <c r="AF122" s="97">
        <f t="shared" si="61"/>
        <v>-230.61538461538385</v>
      </c>
      <c r="AG122" s="709">
        <f t="shared" si="62"/>
        <v>0.85903705096859173</v>
      </c>
      <c r="AH122" s="911">
        <f>AG134</f>
        <v>0.87454950214868121</v>
      </c>
    </row>
    <row r="123" spans="1:34" ht="19.2" customHeight="1">
      <c r="A123" s="918"/>
      <c r="B123" s="199" t="s">
        <v>241</v>
      </c>
      <c r="C123" s="155"/>
      <c r="D123" s="88" t="s">
        <v>194</v>
      </c>
      <c r="E123" s="251"/>
      <c r="F123" s="90">
        <v>56.87</v>
      </c>
      <c r="G123" s="91">
        <v>989</v>
      </c>
      <c r="H123" s="92">
        <f t="shared" si="85"/>
        <v>56244.43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86"/>
        <v>1379.9999999999998</v>
      </c>
      <c r="O123" s="142">
        <f t="shared" si="87"/>
        <v>76.666666666666657</v>
      </c>
      <c r="P123" s="105">
        <f t="shared" si="82"/>
        <v>0</v>
      </c>
      <c r="Q123" s="143">
        <f t="shared" si="83"/>
        <v>-14.222222222222229</v>
      </c>
      <c r="R123" s="712">
        <f t="shared" si="84"/>
        <v>0.84352078239608796</v>
      </c>
      <c r="S123" s="912"/>
      <c r="T123" s="232">
        <v>0.74861111111111112</v>
      </c>
      <c r="U123" s="232">
        <v>0.77847222222222223</v>
      </c>
      <c r="V123" s="304">
        <v>6</v>
      </c>
      <c r="W123" s="702">
        <f t="shared" si="73"/>
        <v>43.000000000000007</v>
      </c>
      <c r="X123" s="104"/>
      <c r="Y123" s="104"/>
      <c r="Z123" s="105"/>
      <c r="AA123" s="105"/>
      <c r="AB123" s="897"/>
      <c r="AC123" s="897"/>
      <c r="AD123" s="718"/>
      <c r="AE123" s="718"/>
      <c r="AF123" s="97">
        <f t="shared" si="61"/>
        <v>-256.00000000000023</v>
      </c>
      <c r="AG123" s="709">
        <f t="shared" si="62"/>
        <v>0.84352078239608785</v>
      </c>
      <c r="AH123" s="912"/>
    </row>
    <row r="124" spans="1:34" ht="19.2" customHeight="1">
      <c r="A124" s="918"/>
      <c r="B124" s="199" t="s">
        <v>241</v>
      </c>
      <c r="C124" s="249"/>
      <c r="D124" s="250" t="s">
        <v>196</v>
      </c>
      <c r="E124" s="251"/>
      <c r="F124" s="90">
        <v>50.67</v>
      </c>
      <c r="G124" s="248">
        <v>1148</v>
      </c>
      <c r="H124" s="92">
        <f t="shared" si="85"/>
        <v>58169.16</v>
      </c>
      <c r="I124" s="315"/>
      <c r="J124" s="94">
        <v>18</v>
      </c>
      <c r="K124" s="91">
        <v>1500</v>
      </c>
      <c r="L124" s="95">
        <v>83.333333333333329</v>
      </c>
      <c r="M124" s="703">
        <v>18</v>
      </c>
      <c r="N124" s="248">
        <f t="shared" si="86"/>
        <v>1377.6000000000004</v>
      </c>
      <c r="O124" s="314">
        <f t="shared" si="87"/>
        <v>76.53333333333336</v>
      </c>
      <c r="P124" s="168">
        <f t="shared" si="82"/>
        <v>0</v>
      </c>
      <c r="Q124" s="256">
        <f t="shared" si="83"/>
        <v>-6.7999999999999687</v>
      </c>
      <c r="R124" s="169">
        <f t="shared" si="84"/>
        <v>0.91840000000000033</v>
      </c>
      <c r="S124" s="919"/>
      <c r="T124" s="232">
        <v>0.78333333333333333</v>
      </c>
      <c r="U124" s="232">
        <v>0.81805555555555554</v>
      </c>
      <c r="V124" s="304">
        <v>7</v>
      </c>
      <c r="W124" s="702">
        <f t="shared" si="73"/>
        <v>49.999999999999986</v>
      </c>
      <c r="X124" s="265"/>
      <c r="Y124" s="265"/>
      <c r="Z124" s="105"/>
      <c r="AA124" s="105"/>
      <c r="AB124" s="897"/>
      <c r="AC124" s="897"/>
      <c r="AD124" s="718"/>
      <c r="AE124" s="718"/>
      <c r="AF124" s="168">
        <f t="shared" si="61"/>
        <v>-122.39999999999964</v>
      </c>
      <c r="AG124" s="169">
        <f t="shared" si="62"/>
        <v>0.91840000000000022</v>
      </c>
      <c r="AH124" s="912"/>
    </row>
    <row r="125" spans="1:34" ht="19.2" customHeight="1">
      <c r="A125" s="918"/>
      <c r="B125" s="199" t="s">
        <v>241</v>
      </c>
      <c r="C125" s="155"/>
      <c r="D125" s="88" t="s">
        <v>197</v>
      </c>
      <c r="E125" s="89"/>
      <c r="F125" s="90">
        <v>57.3</v>
      </c>
      <c r="G125" s="91">
        <v>773</v>
      </c>
      <c r="H125" s="92">
        <f t="shared" si="85"/>
        <v>44292.899999999994</v>
      </c>
      <c r="I125" s="705"/>
      <c r="J125" s="94">
        <v>19</v>
      </c>
      <c r="K125" s="91">
        <v>1440</v>
      </c>
      <c r="L125" s="95">
        <v>75.78947368421052</v>
      </c>
      <c r="M125" s="703">
        <v>19</v>
      </c>
      <c r="N125" s="248">
        <f t="shared" si="86"/>
        <v>1253.5135135135126</v>
      </c>
      <c r="O125" s="314">
        <f t="shared" si="87"/>
        <v>65.974395448079619</v>
      </c>
      <c r="P125" s="168">
        <f t="shared" si="82"/>
        <v>0</v>
      </c>
      <c r="Q125" s="256">
        <f t="shared" si="83"/>
        <v>-9.8150782361309012</v>
      </c>
      <c r="R125" s="169">
        <f t="shared" si="84"/>
        <v>0.8704954954954951</v>
      </c>
      <c r="S125" s="919"/>
      <c r="T125" s="232">
        <v>0.83333333333333326</v>
      </c>
      <c r="U125" s="232">
        <v>0.85902777777777772</v>
      </c>
      <c r="V125" s="304">
        <v>22</v>
      </c>
      <c r="W125" s="702">
        <f t="shared" si="73"/>
        <v>37.000000000000028</v>
      </c>
      <c r="X125" s="116">
        <v>0.8222222222222223</v>
      </c>
      <c r="Y125" s="116">
        <v>0.83194444444444438</v>
      </c>
      <c r="Z125" s="105"/>
      <c r="AA125" s="105"/>
      <c r="AB125" s="897"/>
      <c r="AC125" s="897"/>
      <c r="AD125" s="718"/>
      <c r="AE125" s="718"/>
      <c r="AF125" s="97">
        <f t="shared" si="61"/>
        <v>-186.48648648648737</v>
      </c>
      <c r="AG125" s="709">
        <f t="shared" si="62"/>
        <v>0.87049549549549488</v>
      </c>
      <c r="AH125" s="913"/>
    </row>
    <row r="126" spans="1:34" ht="19.2" customHeight="1">
      <c r="A126" s="918"/>
      <c r="B126" s="199" t="s">
        <v>241</v>
      </c>
      <c r="C126" s="718"/>
      <c r="D126" s="317" t="s">
        <v>179</v>
      </c>
      <c r="E126" s="251"/>
      <c r="F126" s="90">
        <v>58.17</v>
      </c>
      <c r="G126" s="107">
        <v>790</v>
      </c>
      <c r="H126" s="92">
        <f t="shared" si="85"/>
        <v>45954.3</v>
      </c>
      <c r="I126" s="718"/>
      <c r="J126" s="94">
        <v>16</v>
      </c>
      <c r="K126" s="91">
        <v>1636</v>
      </c>
      <c r="L126" s="95">
        <v>102.25</v>
      </c>
      <c r="M126" s="708">
        <v>16</v>
      </c>
      <c r="N126" s="107">
        <f t="shared" si="86"/>
        <v>1394.1176470588218</v>
      </c>
      <c r="O126" s="142">
        <f t="shared" si="87"/>
        <v>87.132352941176364</v>
      </c>
      <c r="P126" s="105">
        <f t="shared" si="82"/>
        <v>0</v>
      </c>
      <c r="Q126" s="143">
        <f t="shared" si="83"/>
        <v>-15.117647058823636</v>
      </c>
      <c r="R126" s="712">
        <f t="shared" si="84"/>
        <v>0.85215015101394975</v>
      </c>
      <c r="S126" s="919"/>
      <c r="T126" s="232">
        <v>0.86319444444444438</v>
      </c>
      <c r="U126" s="232">
        <v>0.88680555555555551</v>
      </c>
      <c r="V126" s="304">
        <v>6</v>
      </c>
      <c r="W126" s="702">
        <f t="shared" si="73"/>
        <v>34.000000000000043</v>
      </c>
      <c r="X126" s="116"/>
      <c r="Y126" s="116"/>
      <c r="Z126" s="105"/>
      <c r="AA126" s="105"/>
      <c r="AB126" s="897"/>
      <c r="AC126" s="897"/>
      <c r="AD126" s="718"/>
      <c r="AE126" s="718"/>
      <c r="AF126" s="168">
        <f t="shared" si="61"/>
        <v>-241.88235294117817</v>
      </c>
      <c r="AG126" s="169">
        <f t="shared" si="62"/>
        <v>0.85215015101394975</v>
      </c>
      <c r="AH126" s="913"/>
    </row>
    <row r="127" spans="1:34" ht="19.2" customHeight="1">
      <c r="A127" s="918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2187</v>
      </c>
      <c r="H127" s="92">
        <f t="shared" si="85"/>
        <v>104101.2</v>
      </c>
      <c r="I127" s="296"/>
      <c r="J127" s="94">
        <v>21</v>
      </c>
      <c r="K127" s="91">
        <v>1440</v>
      </c>
      <c r="L127" s="95">
        <v>68.571428571428569</v>
      </c>
      <c r="M127" s="703">
        <v>21</v>
      </c>
      <c r="N127" s="107">
        <f t="shared" si="86"/>
        <v>1312.2000000000003</v>
      </c>
      <c r="O127" s="142">
        <f t="shared" si="87"/>
        <v>62.485714285714302</v>
      </c>
      <c r="P127" s="105">
        <f t="shared" si="82"/>
        <v>0</v>
      </c>
      <c r="Q127" s="143">
        <f t="shared" si="83"/>
        <v>-6.0857142857142676</v>
      </c>
      <c r="R127" s="712">
        <f t="shared" si="84"/>
        <v>0.91125000000000023</v>
      </c>
      <c r="S127" s="919"/>
      <c r="T127" s="232">
        <v>0.89166666666666661</v>
      </c>
      <c r="U127" s="232">
        <v>0.96111111111111103</v>
      </c>
      <c r="V127" s="705">
        <v>7</v>
      </c>
      <c r="W127" s="702">
        <f t="shared" si="73"/>
        <v>99.999999999999972</v>
      </c>
      <c r="X127" s="116"/>
      <c r="Y127" s="116"/>
      <c r="Z127" s="105"/>
      <c r="AA127" s="105"/>
      <c r="AB127" s="897"/>
      <c r="AC127" s="897"/>
      <c r="AD127" s="718"/>
      <c r="AE127" s="718"/>
      <c r="AF127" s="168">
        <f t="shared" si="61"/>
        <v>-127.79999999999973</v>
      </c>
      <c r="AG127" s="169">
        <f t="shared" si="62"/>
        <v>0.91125000000000023</v>
      </c>
      <c r="AH127" s="913"/>
    </row>
    <row r="128" spans="1:34" ht="19.2" customHeight="1">
      <c r="A128" s="918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718"/>
      <c r="J128" s="94"/>
      <c r="K128" s="91"/>
      <c r="L128" s="95"/>
      <c r="M128" s="157"/>
      <c r="N128" s="248"/>
      <c r="O128" s="314"/>
      <c r="P128" s="168"/>
      <c r="Q128" s="256"/>
      <c r="R128" s="169"/>
      <c r="S128" s="919"/>
      <c r="T128" s="232"/>
      <c r="U128" s="232"/>
      <c r="V128" s="705"/>
      <c r="W128" s="702">
        <f t="shared" si="73"/>
        <v>0</v>
      </c>
      <c r="X128" s="116"/>
      <c r="Y128" s="116"/>
      <c r="Z128" s="105"/>
      <c r="AA128" s="105"/>
      <c r="AB128" s="897"/>
      <c r="AC128" s="897"/>
      <c r="AD128" s="718"/>
      <c r="AE128" s="718"/>
      <c r="AF128" s="97">
        <f t="shared" si="61"/>
        <v>0</v>
      </c>
      <c r="AG128" s="709" t="e">
        <f t="shared" si="62"/>
        <v>#DIV/0!</v>
      </c>
      <c r="AH128" s="913"/>
    </row>
    <row r="129" spans="1:34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919"/>
      <c r="T129" s="232"/>
      <c r="U129" s="232"/>
      <c r="V129" s="705"/>
      <c r="W129" s="702">
        <f t="shared" si="73"/>
        <v>0</v>
      </c>
      <c r="X129" s="116"/>
      <c r="Y129" s="116"/>
      <c r="Z129" s="105"/>
      <c r="AA129" s="105"/>
      <c r="AB129" s="897"/>
      <c r="AC129" s="897"/>
      <c r="AD129" s="718"/>
      <c r="AE129" s="718"/>
      <c r="AF129" s="168">
        <f t="shared" si="61"/>
        <v>0</v>
      </c>
      <c r="AG129" s="169" t="e">
        <f t="shared" si="62"/>
        <v>#DIV/0!</v>
      </c>
      <c r="AH129" s="913"/>
    </row>
    <row r="130" spans="1:34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919"/>
      <c r="T130" s="232"/>
      <c r="U130" s="232"/>
      <c r="V130" s="705"/>
      <c r="W130" s="702">
        <f t="shared" si="73"/>
        <v>0</v>
      </c>
      <c r="X130" s="116"/>
      <c r="Y130" s="116"/>
      <c r="Z130" s="105"/>
      <c r="AA130" s="105"/>
      <c r="AB130" s="897"/>
      <c r="AC130" s="897"/>
      <c r="AD130" s="718"/>
      <c r="AE130" s="718"/>
      <c r="AF130" s="168">
        <f t="shared" si="61"/>
        <v>0</v>
      </c>
      <c r="AG130" s="169" t="e">
        <f t="shared" si="62"/>
        <v>#DIV/0!</v>
      </c>
      <c r="AH130" s="913"/>
    </row>
    <row r="131" spans="1:34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919"/>
      <c r="T131" s="232"/>
      <c r="U131" s="232"/>
      <c r="V131" s="705"/>
      <c r="W131" s="702">
        <f t="shared" si="73"/>
        <v>0</v>
      </c>
      <c r="X131" s="116"/>
      <c r="Y131" s="116"/>
      <c r="Z131" s="105"/>
      <c r="AA131" s="105"/>
      <c r="AB131" s="897"/>
      <c r="AC131" s="897"/>
      <c r="AD131" s="718"/>
      <c r="AE131" s="718"/>
      <c r="AF131" s="97">
        <f t="shared" si="61"/>
        <v>0</v>
      </c>
      <c r="AG131" s="709" t="e">
        <f t="shared" si="62"/>
        <v>#DIV/0!</v>
      </c>
      <c r="AH131" s="913"/>
    </row>
    <row r="132" spans="1:34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919"/>
      <c r="T132" s="232"/>
      <c r="U132" s="232"/>
      <c r="V132" s="705"/>
      <c r="W132" s="702">
        <f t="shared" si="73"/>
        <v>0</v>
      </c>
      <c r="X132" s="116"/>
      <c r="Y132" s="116"/>
      <c r="Z132" s="105"/>
      <c r="AA132" s="105"/>
      <c r="AB132" s="897"/>
      <c r="AC132" s="897"/>
      <c r="AD132" s="718"/>
      <c r="AE132" s="718"/>
      <c r="AF132" s="127"/>
      <c r="AG132" s="710"/>
      <c r="AH132" s="913"/>
    </row>
    <row r="133" spans="1:34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919"/>
      <c r="T133" s="232"/>
      <c r="U133" s="232"/>
      <c r="V133" s="705"/>
      <c r="W133" s="321">
        <f t="shared" si="73"/>
        <v>0</v>
      </c>
      <c r="X133" s="116"/>
      <c r="Y133" s="116"/>
      <c r="Z133" s="105"/>
      <c r="AA133" s="105"/>
      <c r="AB133" s="897"/>
      <c r="AC133" s="897"/>
      <c r="AD133" s="718"/>
      <c r="AE133" s="718"/>
      <c r="AF133" s="127"/>
      <c r="AG133" s="710"/>
      <c r="AH133" s="913"/>
    </row>
    <row r="134" spans="1:34" ht="19.2" customHeight="1">
      <c r="A134" s="918"/>
      <c r="B134" s="239">
        <v>0</v>
      </c>
      <c r="C134" s="160" t="s">
        <v>1283</v>
      </c>
      <c r="D134" s="893" t="s">
        <v>1198</v>
      </c>
      <c r="E134" s="893"/>
      <c r="F134" s="259"/>
      <c r="G134" s="126"/>
      <c r="H134" s="162"/>
      <c r="I134" s="322"/>
      <c r="J134" s="323">
        <v>18.333333333333332</v>
      </c>
      <c r="K134" s="323">
        <v>1548</v>
      </c>
      <c r="L134" s="324">
        <v>85.287002227791689</v>
      </c>
      <c r="M134" s="323">
        <f t="shared" ref="M134:O134" si="88">AVERAGE(M122:M133)</f>
        <v>18.333333333333332</v>
      </c>
      <c r="N134" s="323">
        <f t="shared" si="88"/>
        <v>1353.8026293261585</v>
      </c>
      <c r="O134" s="324">
        <f t="shared" si="88"/>
        <v>74.478230958648908</v>
      </c>
      <c r="P134" s="102">
        <f t="shared" ref="P134:P144" si="89">M134-J134</f>
        <v>0</v>
      </c>
      <c r="Q134" s="209">
        <f t="shared" ref="Q134:Q144" si="90">O134-L134</f>
        <v>-10.808771269142781</v>
      </c>
      <c r="R134" s="325">
        <f t="shared" ref="R134:R144" si="91">O134/L134</f>
        <v>0.87326590234378498</v>
      </c>
      <c r="S134" s="912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0</v>
      </c>
      <c r="AF134" s="97">
        <f t="shared" si="61"/>
        <v>-194.19737067384153</v>
      </c>
      <c r="AG134" s="709">
        <f t="shared" si="62"/>
        <v>0.87454950214868121</v>
      </c>
      <c r="AH134" s="913"/>
    </row>
    <row r="135" spans="1:34" ht="19.2" customHeight="1">
      <c r="A135" s="899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580.19999999999993</v>
      </c>
      <c r="H135" s="326">
        <f t="shared" ref="H135:H146" si="92">F135*G135</f>
        <v>29398.733999999997</v>
      </c>
      <c r="I135" s="718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3">G135/W135*60</f>
        <v>1243.2857142857115</v>
      </c>
      <c r="O135" s="177">
        <f t="shared" ref="O135:O144" si="94">N135/M135</f>
        <v>69.071428571428413</v>
      </c>
      <c r="P135" s="105">
        <f t="shared" si="89"/>
        <v>0</v>
      </c>
      <c r="Q135" s="143">
        <f t="shared" si="90"/>
        <v>-14.261904761904916</v>
      </c>
      <c r="R135" s="712">
        <f t="shared" si="91"/>
        <v>0.82885714285714096</v>
      </c>
      <c r="S135" s="903">
        <f>R147</f>
        <v>0.86349147628167888</v>
      </c>
      <c r="T135" s="327">
        <v>0.5</v>
      </c>
      <c r="U135" s="232">
        <v>0.51944444444444449</v>
      </c>
      <c r="V135" s="182">
        <v>5</v>
      </c>
      <c r="W135" s="328">
        <f t="shared" ref="W135:W147" si="95">(U135-T135)*24*60</f>
        <v>28.00000000000006</v>
      </c>
      <c r="X135" s="104"/>
      <c r="Y135" s="104"/>
      <c r="Z135" s="105"/>
      <c r="AA135" s="105"/>
      <c r="AB135" s="897"/>
      <c r="AC135" s="897"/>
      <c r="AD135" s="718"/>
      <c r="AE135" s="718"/>
      <c r="AF135" s="178">
        <f t="shared" si="61"/>
        <v>-256.71428571428851</v>
      </c>
      <c r="AG135" s="184">
        <f t="shared" si="62"/>
        <v>0.82885714285714096</v>
      </c>
      <c r="AH135" s="896">
        <f>AG147</f>
        <v>0.87139959877423911</v>
      </c>
    </row>
    <row r="136" spans="1:34" ht="19.2" customHeight="1">
      <c r="A136" s="900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1022</v>
      </c>
      <c r="H136" s="140">
        <f t="shared" si="92"/>
        <v>54441.94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3"/>
        <v>1277.5000000000002</v>
      </c>
      <c r="O136" s="142">
        <f t="shared" si="94"/>
        <v>79.843750000000014</v>
      </c>
      <c r="P136" s="105">
        <f t="shared" si="89"/>
        <v>0</v>
      </c>
      <c r="Q136" s="143">
        <f t="shared" si="90"/>
        <v>-13.906249999999986</v>
      </c>
      <c r="R136" s="712">
        <f t="shared" si="91"/>
        <v>0.85166666666666679</v>
      </c>
      <c r="S136" s="903"/>
      <c r="T136" s="327">
        <v>0.52430555555555558</v>
      </c>
      <c r="U136" s="232">
        <v>0.55763888888888891</v>
      </c>
      <c r="V136" s="182">
        <v>7</v>
      </c>
      <c r="W136" s="328">
        <f t="shared" si="95"/>
        <v>47.999999999999986</v>
      </c>
      <c r="X136" s="104"/>
      <c r="Y136" s="104"/>
      <c r="Z136" s="105"/>
      <c r="AA136" s="105"/>
      <c r="AB136" s="897"/>
      <c r="AC136" s="897"/>
      <c r="AD136" s="718"/>
      <c r="AE136" s="718"/>
      <c r="AF136" s="97">
        <f t="shared" si="61"/>
        <v>-222.49999999999977</v>
      </c>
      <c r="AG136" s="190">
        <f t="shared" si="62"/>
        <v>0.85166666666666679</v>
      </c>
      <c r="AH136" s="896"/>
    </row>
    <row r="137" spans="1:34" ht="19.2" customHeight="1">
      <c r="A137" s="900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1348</v>
      </c>
      <c r="H137" s="140">
        <f t="shared" si="92"/>
        <v>77826.78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3"/>
        <v>1283.8095238095252</v>
      </c>
      <c r="O137" s="177">
        <f t="shared" si="94"/>
        <v>80.238095238095326</v>
      </c>
      <c r="P137" s="105">
        <f t="shared" si="89"/>
        <v>0</v>
      </c>
      <c r="Q137" s="143">
        <f t="shared" si="90"/>
        <v>-17.574404761904674</v>
      </c>
      <c r="R137" s="712">
        <f t="shared" si="91"/>
        <v>0.8203255743191854</v>
      </c>
      <c r="S137" s="903"/>
      <c r="T137" s="232">
        <v>0.5625</v>
      </c>
      <c r="U137" s="232">
        <v>0.60624999999999996</v>
      </c>
      <c r="V137" s="329">
        <v>7</v>
      </c>
      <c r="W137" s="328">
        <f t="shared" si="95"/>
        <v>62.999999999999936</v>
      </c>
      <c r="X137" s="104"/>
      <c r="Y137" s="104"/>
      <c r="Z137" s="105"/>
      <c r="AA137" s="105"/>
      <c r="AB137" s="897"/>
      <c r="AC137" s="897"/>
      <c r="AD137" s="718"/>
      <c r="AE137" s="718"/>
      <c r="AF137" s="97">
        <f t="shared" si="61"/>
        <v>-281.19047619047478</v>
      </c>
      <c r="AG137" s="190">
        <f t="shared" si="62"/>
        <v>0.8203255743191854</v>
      </c>
      <c r="AH137" s="896"/>
    </row>
    <row r="138" spans="1:34" ht="19.2" customHeight="1">
      <c r="A138" s="900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711.2</v>
      </c>
      <c r="H138" s="140">
        <f t="shared" si="92"/>
        <v>38468.808000000005</v>
      </c>
      <c r="I138" s="718">
        <v>1</v>
      </c>
      <c r="J138" s="157">
        <v>16</v>
      </c>
      <c r="K138" s="107">
        <v>1500</v>
      </c>
      <c r="L138" s="142">
        <v>93.75</v>
      </c>
      <c r="M138" s="305">
        <v>16</v>
      </c>
      <c r="N138" s="107">
        <f t="shared" si="93"/>
        <v>1293.0909090909076</v>
      </c>
      <c r="O138" s="142">
        <f t="shared" si="94"/>
        <v>80.818181818181728</v>
      </c>
      <c r="P138" s="105">
        <f t="shared" si="89"/>
        <v>0</v>
      </c>
      <c r="Q138" s="143">
        <f t="shared" si="90"/>
        <v>-12.931818181818272</v>
      </c>
      <c r="R138" s="712">
        <f t="shared" si="91"/>
        <v>0.86206060606060508</v>
      </c>
      <c r="S138" s="903"/>
      <c r="T138" s="232">
        <v>0.61041666666666661</v>
      </c>
      <c r="U138" s="232">
        <v>0.6333333333333333</v>
      </c>
      <c r="V138" s="329">
        <v>6</v>
      </c>
      <c r="W138" s="328">
        <f t="shared" si="95"/>
        <v>33.000000000000043</v>
      </c>
      <c r="X138" s="104"/>
      <c r="Y138" s="104"/>
      <c r="Z138" s="105"/>
      <c r="AA138" s="105"/>
      <c r="AB138" s="897"/>
      <c r="AC138" s="897"/>
      <c r="AD138" s="718"/>
      <c r="AE138" s="718"/>
      <c r="AF138" s="97">
        <f t="shared" si="61"/>
        <v>-206.90909090909236</v>
      </c>
      <c r="AG138" s="190">
        <f t="shared" si="62"/>
        <v>0.86206060606060508</v>
      </c>
      <c r="AH138" s="896"/>
    </row>
    <row r="139" spans="1:34" ht="19.2" customHeight="1">
      <c r="A139" s="900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1380</v>
      </c>
      <c r="H139" s="140">
        <f t="shared" si="92"/>
        <v>70352.399999999994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1293.7500000000016</v>
      </c>
      <c r="O139" s="177">
        <f t="shared" si="94"/>
        <v>64.687500000000085</v>
      </c>
      <c r="P139" s="105">
        <f t="shared" si="89"/>
        <v>0</v>
      </c>
      <c r="Q139" s="143">
        <f t="shared" si="90"/>
        <v>-7.3124999999999147</v>
      </c>
      <c r="R139" s="712">
        <f t="shared" si="91"/>
        <v>0.89843750000000122</v>
      </c>
      <c r="S139" s="903"/>
      <c r="T139" s="232">
        <v>0.70833333333333337</v>
      </c>
      <c r="U139" s="232">
        <v>0.75277777777777777</v>
      </c>
      <c r="V139" s="330">
        <v>5</v>
      </c>
      <c r="W139" s="328">
        <f t="shared" si="95"/>
        <v>63.999999999999929</v>
      </c>
      <c r="X139" s="104"/>
      <c r="Y139" s="104"/>
      <c r="Z139" s="105"/>
      <c r="AA139" s="105"/>
      <c r="AB139" s="897"/>
      <c r="AC139" s="897"/>
      <c r="AD139" s="718"/>
      <c r="AE139" s="718"/>
      <c r="AF139" s="97">
        <f t="shared" si="61"/>
        <v>-146.24999999999841</v>
      </c>
      <c r="AG139" s="190">
        <f t="shared" si="62"/>
        <v>0.89843750000000111</v>
      </c>
      <c r="AH139" s="896"/>
    </row>
    <row r="140" spans="1:34" ht="19.2" customHeight="1">
      <c r="A140" s="901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1449</v>
      </c>
      <c r="H140" s="140">
        <f t="shared" si="92"/>
        <v>73783.08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3"/>
        <v>1297.6119402985091</v>
      </c>
      <c r="O140" s="142">
        <f t="shared" si="94"/>
        <v>68.2953652788689</v>
      </c>
      <c r="P140" s="105">
        <f t="shared" si="89"/>
        <v>0</v>
      </c>
      <c r="Q140" s="143">
        <f t="shared" si="90"/>
        <v>-7.4941084053416205</v>
      </c>
      <c r="R140" s="712">
        <f t="shared" si="91"/>
        <v>0.90111940298507587</v>
      </c>
      <c r="S140" s="904"/>
      <c r="T140" s="270">
        <v>0.75694444444444442</v>
      </c>
      <c r="U140" s="332">
        <v>0.80347222222222214</v>
      </c>
      <c r="V140" s="333">
        <v>6</v>
      </c>
      <c r="W140" s="328">
        <f t="shared" si="95"/>
        <v>66.999999999999915</v>
      </c>
      <c r="X140" s="104"/>
      <c r="Y140" s="104"/>
      <c r="Z140" s="105"/>
      <c r="AA140" s="105"/>
      <c r="AB140" s="897"/>
      <c r="AC140" s="897"/>
      <c r="AD140" s="718">
        <v>1</v>
      </c>
      <c r="AE140" s="718"/>
      <c r="AF140" s="97">
        <f t="shared" si="61"/>
        <v>-142.38805970149087</v>
      </c>
      <c r="AG140" s="190">
        <f t="shared" si="62"/>
        <v>0.90111940298507576</v>
      </c>
      <c r="AH140" s="896"/>
    </row>
    <row r="141" spans="1:34" ht="19.2" customHeight="1">
      <c r="A141" s="901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1080</v>
      </c>
      <c r="H141" s="140">
        <f t="shared" si="92"/>
        <v>58417.200000000004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1296.0000000000002</v>
      </c>
      <c r="O141" s="177">
        <f t="shared" si="94"/>
        <v>68.21052631578948</v>
      </c>
      <c r="P141" s="105">
        <f t="shared" si="89"/>
        <v>0</v>
      </c>
      <c r="Q141" s="143">
        <f t="shared" si="90"/>
        <v>-7.5789473684210407</v>
      </c>
      <c r="R141" s="712">
        <f t="shared" si="91"/>
        <v>0.90000000000000013</v>
      </c>
      <c r="S141" s="904"/>
      <c r="T141" s="270">
        <v>0.8076388888888888</v>
      </c>
      <c r="U141" s="332">
        <v>0.84236111111111101</v>
      </c>
      <c r="V141" s="108">
        <v>6</v>
      </c>
      <c r="W141" s="328">
        <f t="shared" si="95"/>
        <v>49.999999999999986</v>
      </c>
      <c r="X141" s="104"/>
      <c r="Y141" s="104"/>
      <c r="Z141" s="105"/>
      <c r="AA141" s="105"/>
      <c r="AB141" s="897"/>
      <c r="AC141" s="897"/>
      <c r="AD141" s="718"/>
      <c r="AE141" s="718"/>
      <c r="AF141" s="97">
        <f t="shared" si="61"/>
        <v>-143.99999999999977</v>
      </c>
      <c r="AG141" s="190">
        <f t="shared" si="62"/>
        <v>0.90000000000000013</v>
      </c>
      <c r="AH141" s="896"/>
    </row>
    <row r="142" spans="1:34" ht="19.2" customHeight="1">
      <c r="A142" s="901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791</v>
      </c>
      <c r="H142" s="140">
        <f t="shared" si="92"/>
        <v>44636.13</v>
      </c>
      <c r="I142" s="718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93"/>
        <v>1282.7027027027016</v>
      </c>
      <c r="O142" s="142">
        <f t="shared" si="94"/>
        <v>80.168918918918848</v>
      </c>
      <c r="P142" s="105">
        <f t="shared" si="89"/>
        <v>0</v>
      </c>
      <c r="Q142" s="143">
        <f t="shared" si="90"/>
        <v>-13.581081081081152</v>
      </c>
      <c r="R142" s="712">
        <f t="shared" si="91"/>
        <v>0.85513513513513439</v>
      </c>
      <c r="S142" s="904"/>
      <c r="T142" s="270">
        <v>0.85763888888888873</v>
      </c>
      <c r="U142" s="332">
        <v>0.88333333333333319</v>
      </c>
      <c r="V142" s="108">
        <v>22</v>
      </c>
      <c r="W142" s="328">
        <f t="shared" si="95"/>
        <v>37.000000000000028</v>
      </c>
      <c r="X142" s="104">
        <v>0.84722222222222221</v>
      </c>
      <c r="Y142" s="104">
        <v>0.8569444444444444</v>
      </c>
      <c r="Z142" s="105"/>
      <c r="AA142" s="105"/>
      <c r="AB142" s="897"/>
      <c r="AC142" s="897"/>
      <c r="AD142" s="718"/>
      <c r="AE142" s="718"/>
      <c r="AF142" s="97">
        <f t="shared" si="61"/>
        <v>-217.29729729729843</v>
      </c>
      <c r="AG142" s="190">
        <f t="shared" si="62"/>
        <v>0.85513513513513439</v>
      </c>
      <c r="AH142" s="896"/>
    </row>
    <row r="143" spans="1:34" ht="19.2" customHeight="1">
      <c r="A143" s="901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764</v>
      </c>
      <c r="H143" s="140">
        <f t="shared" si="92"/>
        <v>38711.880000000005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3"/>
        <v>1309.7142857142844</v>
      </c>
      <c r="O143" s="142">
        <f t="shared" si="94"/>
        <v>77.042016806722614</v>
      </c>
      <c r="P143" s="105">
        <f t="shared" si="89"/>
        <v>0</v>
      </c>
      <c r="Q143" s="143">
        <f t="shared" si="90"/>
        <v>-7.6638655462185596</v>
      </c>
      <c r="R143" s="712">
        <f t="shared" si="91"/>
        <v>0.90952380952380862</v>
      </c>
      <c r="S143" s="904"/>
      <c r="T143" s="270">
        <v>0.88819444444444429</v>
      </c>
      <c r="U143" s="332">
        <v>0.91249999999999987</v>
      </c>
      <c r="V143" s="108">
        <v>7</v>
      </c>
      <c r="W143" s="328">
        <f t="shared" si="95"/>
        <v>35.000000000000036</v>
      </c>
      <c r="X143" s="104"/>
      <c r="Y143" s="104"/>
      <c r="Z143" s="105"/>
      <c r="AA143" s="105"/>
      <c r="AB143" s="897"/>
      <c r="AC143" s="897"/>
      <c r="AD143" s="718"/>
      <c r="AE143" s="718"/>
      <c r="AF143" s="97">
        <f t="shared" si="61"/>
        <v>-130.28571428571558</v>
      </c>
      <c r="AG143" s="190">
        <f t="shared" si="62"/>
        <v>0.90952380952380862</v>
      </c>
      <c r="AH143" s="896"/>
    </row>
    <row r="144" spans="1:34" ht="19.2" customHeight="1">
      <c r="A144" s="901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1031</v>
      </c>
      <c r="H144" s="140">
        <f t="shared" si="92"/>
        <v>52055.19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3"/>
        <v>1288.7500000000002</v>
      </c>
      <c r="O144" s="177">
        <f t="shared" si="94"/>
        <v>85.916666666666686</v>
      </c>
      <c r="P144" s="105">
        <f t="shared" si="89"/>
        <v>1</v>
      </c>
      <c r="Q144" s="143">
        <f t="shared" si="90"/>
        <v>-16.940476190476176</v>
      </c>
      <c r="R144" s="712">
        <f t="shared" si="91"/>
        <v>0.83530092592592609</v>
      </c>
      <c r="S144" s="904"/>
      <c r="T144" s="270">
        <v>0.91666666666666652</v>
      </c>
      <c r="U144" s="332">
        <v>0.94999999999999984</v>
      </c>
      <c r="V144" s="108">
        <v>6</v>
      </c>
      <c r="W144" s="328">
        <f t="shared" si="95"/>
        <v>47.999999999999986</v>
      </c>
      <c r="X144" s="104"/>
      <c r="Y144" s="104"/>
      <c r="Z144" s="105"/>
      <c r="AA144" s="105"/>
      <c r="AB144" s="897"/>
      <c r="AC144" s="897"/>
      <c r="AD144" s="718"/>
      <c r="AE144" s="718"/>
      <c r="AF144" s="97">
        <f t="shared" si="61"/>
        <v>-151.24999999999977</v>
      </c>
      <c r="AG144" s="190">
        <f t="shared" si="62"/>
        <v>0.8949652777777779</v>
      </c>
      <c r="AH144" s="896"/>
    </row>
    <row r="145" spans="1:34" ht="19.2" customHeight="1">
      <c r="A145" s="901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2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904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897"/>
      <c r="AC145" s="897"/>
      <c r="AD145" s="718"/>
      <c r="AE145" s="718"/>
      <c r="AF145" s="97">
        <f t="shared" si="61"/>
        <v>0</v>
      </c>
      <c r="AG145" s="190" t="e">
        <f t="shared" si="62"/>
        <v>#DIV/0!</v>
      </c>
      <c r="AH145" s="896"/>
    </row>
    <row r="146" spans="1:34" ht="19.2" customHeight="1">
      <c r="A146" s="901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904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897"/>
      <c r="AC146" s="897"/>
      <c r="AD146" s="718"/>
      <c r="AE146" s="718"/>
      <c r="AF146" s="105"/>
      <c r="AG146" s="712"/>
      <c r="AH146" s="896"/>
    </row>
    <row r="147" spans="1:34" ht="19.2" customHeight="1">
      <c r="A147" s="902"/>
      <c r="B147" s="337">
        <v>0</v>
      </c>
      <c r="C147" s="160" t="s">
        <v>1285</v>
      </c>
      <c r="D147" s="893" t="s">
        <v>1198</v>
      </c>
      <c r="E147" s="893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96">AVERAGE(M135:M146)</f>
        <v>17.2</v>
      </c>
      <c r="N147" s="323">
        <f t="shared" si="96"/>
        <v>1286.6215075901641</v>
      </c>
      <c r="O147" s="324">
        <f t="shared" si="96"/>
        <v>75.429244961467205</v>
      </c>
      <c r="P147" s="102">
        <f t="shared" ref="P147" si="97">M147-J147</f>
        <v>9.9999999999997868E-2</v>
      </c>
      <c r="Q147" s="209">
        <f t="shared" ref="Q147" si="98">O147-L147</f>
        <v>-11.924535629716644</v>
      </c>
      <c r="R147" s="339">
        <f t="shared" ref="R147" si="99">O147/L147</f>
        <v>0.86349147628167888</v>
      </c>
      <c r="S147" s="905"/>
      <c r="T147" s="270"/>
      <c r="U147" s="270"/>
      <c r="V147" s="108"/>
      <c r="W147" s="702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1</v>
      </c>
      <c r="AE147" s="167">
        <f>SUM(AE135:AE146)</f>
        <v>0</v>
      </c>
      <c r="AF147" s="278">
        <f t="shared" si="61"/>
        <v>-189.87849240983587</v>
      </c>
      <c r="AG147" s="340">
        <f t="shared" si="62"/>
        <v>0.87139959877423911</v>
      </c>
      <c r="AH147" s="896"/>
    </row>
    <row r="148" spans="1:34" ht="19.2" customHeight="1">
      <c r="A148" s="908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0">F148*G148</f>
        <v>0</v>
      </c>
      <c r="I148" s="341"/>
      <c r="J148" s="157"/>
      <c r="K148" s="107"/>
      <c r="L148" s="142"/>
      <c r="M148" s="157"/>
      <c r="N148" s="91"/>
      <c r="O148" s="95"/>
      <c r="P148" s="97"/>
      <c r="Q148" s="98"/>
      <c r="R148" s="709"/>
      <c r="S148" s="909" t="e">
        <f>R160</f>
        <v>#DIV/0!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897"/>
      <c r="AC148" s="897"/>
      <c r="AD148" s="718"/>
      <c r="AE148" s="718"/>
      <c r="AF148" s="97">
        <f t="shared" si="61"/>
        <v>0</v>
      </c>
      <c r="AG148" s="190" t="e">
        <f t="shared" si="62"/>
        <v>#DIV/0!</v>
      </c>
      <c r="AH148" s="896" t="e">
        <f>AG160</f>
        <v>#DIV/0!</v>
      </c>
    </row>
    <row r="149" spans="1:34" ht="19.2" customHeight="1">
      <c r="A149" s="908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0"/>
        <v>0</v>
      </c>
      <c r="I149" s="341"/>
      <c r="J149" s="157"/>
      <c r="K149" s="107"/>
      <c r="L149" s="142"/>
      <c r="M149" s="157"/>
      <c r="N149" s="91"/>
      <c r="O149" s="95"/>
      <c r="P149" s="97"/>
      <c r="Q149" s="98"/>
      <c r="R149" s="709"/>
      <c r="S149" s="910"/>
      <c r="T149" s="327"/>
      <c r="U149" s="232"/>
      <c r="V149" s="705"/>
      <c r="W149" s="702">
        <f t="shared" ref="W149:W159" si="101">(U149-T149)*24*60</f>
        <v>0</v>
      </c>
      <c r="X149" s="104"/>
      <c r="Y149" s="104"/>
      <c r="Z149" s="105"/>
      <c r="AA149" s="105"/>
      <c r="AB149" s="897"/>
      <c r="AC149" s="897"/>
      <c r="AD149" s="718"/>
      <c r="AE149" s="718"/>
      <c r="AF149" s="97">
        <f t="shared" si="61"/>
        <v>0</v>
      </c>
      <c r="AG149" s="190" t="e">
        <f t="shared" si="62"/>
        <v>#DIV/0!</v>
      </c>
      <c r="AH149" s="898"/>
    </row>
    <row r="150" spans="1:34" ht="19.2" customHeight="1">
      <c r="A150" s="908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0"/>
        <v>0</v>
      </c>
      <c r="I150" s="341"/>
      <c r="J150" s="157"/>
      <c r="K150" s="107"/>
      <c r="L150" s="142"/>
      <c r="M150" s="157"/>
      <c r="N150" s="91"/>
      <c r="O150" s="95"/>
      <c r="P150" s="97"/>
      <c r="Q150" s="98"/>
      <c r="R150" s="709"/>
      <c r="S150" s="910"/>
      <c r="T150" s="327"/>
      <c r="U150" s="232"/>
      <c r="V150" s="705"/>
      <c r="W150" s="702">
        <f t="shared" si="101"/>
        <v>0</v>
      </c>
      <c r="X150" s="291"/>
      <c r="Y150" s="291"/>
      <c r="Z150" s="292"/>
      <c r="AA150" s="292"/>
      <c r="AB150" s="897"/>
      <c r="AC150" s="897"/>
      <c r="AD150" s="718"/>
      <c r="AE150" s="718"/>
      <c r="AF150" s="97">
        <f t="shared" si="61"/>
        <v>0</v>
      </c>
      <c r="AG150" s="190" t="e">
        <f t="shared" si="62"/>
        <v>#DIV/0!</v>
      </c>
      <c r="AH150" s="898"/>
    </row>
    <row r="151" spans="1:34" s="293" customFormat="1" ht="19.2" customHeight="1">
      <c r="A151" s="908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0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910"/>
      <c r="T151" s="327"/>
      <c r="U151" s="232"/>
      <c r="V151" s="705"/>
      <c r="W151" s="702">
        <f t="shared" si="101"/>
        <v>0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1"/>
        <v>0</v>
      </c>
      <c r="AG151" s="190" t="e">
        <f t="shared" si="62"/>
        <v>#DIV/0!</v>
      </c>
      <c r="AH151" s="898"/>
    </row>
    <row r="152" spans="1:34" s="293" customFormat="1" ht="19.2" customHeight="1">
      <c r="A152" s="908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910"/>
      <c r="T152" s="342"/>
      <c r="U152" s="270"/>
      <c r="V152" s="706"/>
      <c r="W152" s="702">
        <f t="shared" si="101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1"/>
        <v>0</v>
      </c>
      <c r="AG152" s="190" t="e">
        <f t="shared" si="62"/>
        <v>#DIV/0!</v>
      </c>
      <c r="AH152" s="898"/>
    </row>
    <row r="153" spans="1:34" s="293" customFormat="1" ht="19.2" customHeight="1">
      <c r="A153" s="908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910"/>
      <c r="T153" s="342"/>
      <c r="U153" s="270"/>
      <c r="V153" s="706"/>
      <c r="W153" s="702">
        <f t="shared" si="101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1"/>
        <v>0</v>
      </c>
      <c r="AG153" s="190" t="e">
        <f t="shared" si="62"/>
        <v>#DIV/0!</v>
      </c>
      <c r="AH153" s="898"/>
    </row>
    <row r="154" spans="1:34" s="293" customFormat="1" ht="19.2" customHeight="1">
      <c r="A154" s="908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910"/>
      <c r="T154" s="342"/>
      <c r="U154" s="270"/>
      <c r="V154" s="706"/>
      <c r="W154" s="702">
        <f t="shared" si="101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1"/>
        <v>0</v>
      </c>
      <c r="AG154" s="190" t="e">
        <f t="shared" si="62"/>
        <v>#DIV/0!</v>
      </c>
      <c r="AH154" s="898"/>
    </row>
    <row r="155" spans="1:34" s="293" customFormat="1" ht="19.2" customHeight="1">
      <c r="A155" s="908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910"/>
      <c r="T155" s="342"/>
      <c r="U155" s="270"/>
      <c r="V155" s="706"/>
      <c r="W155" s="702">
        <f t="shared" si="101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1"/>
        <v>0</v>
      </c>
      <c r="AG155" s="190" t="e">
        <f t="shared" si="62"/>
        <v>#DIV/0!</v>
      </c>
      <c r="AH155" s="898"/>
    </row>
    <row r="156" spans="1:34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910"/>
      <c r="T156" s="342"/>
      <c r="U156" s="270"/>
      <c r="V156" s="706"/>
      <c r="W156" s="343">
        <f t="shared" si="101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4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706"/>
      <c r="W157" s="343">
        <f t="shared" si="101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4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706"/>
      <c r="W158" s="343">
        <f t="shared" si="101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4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910"/>
      <c r="T159" s="342"/>
      <c r="U159" s="270"/>
      <c r="V159" s="706"/>
      <c r="W159" s="348">
        <f t="shared" si="101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4" ht="19.2" customHeight="1">
      <c r="A160" s="908"/>
      <c r="B160" s="349">
        <v>0</v>
      </c>
      <c r="C160" s="224" t="s">
        <v>1287</v>
      </c>
      <c r="D160" s="906" t="s">
        <v>1198</v>
      </c>
      <c r="E160" s="907"/>
      <c r="F160" s="121"/>
      <c r="G160" s="276"/>
      <c r="H160" s="275"/>
      <c r="I160" s="124"/>
      <c r="J160" s="350" t="e">
        <v>#DIV/0!</v>
      </c>
      <c r="K160" s="350" t="e">
        <v>#DIV/0!</v>
      </c>
      <c r="L160" s="351" t="e">
        <v>#DIV/0!</v>
      </c>
      <c r="M160" s="350"/>
      <c r="N160" s="350" t="e">
        <f t="shared" ref="N160" si="102">AVERAGE(N148:N159)</f>
        <v>#DIV/0!</v>
      </c>
      <c r="O160" s="351"/>
      <c r="P160" s="127" t="e">
        <f t="shared" ref="P160:P164" si="103">M160-J160</f>
        <v>#DIV/0!</v>
      </c>
      <c r="Q160" s="128" t="e">
        <f t="shared" ref="Q160:Q164" si="104">O160-L160</f>
        <v>#DIV/0!</v>
      </c>
      <c r="R160" s="352" t="e">
        <f>O160/L160</f>
        <v>#DIV/0!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 t="e">
        <f t="shared" si="61"/>
        <v>#DIV/0!</v>
      </c>
      <c r="AG160" s="200" t="e">
        <f t="shared" si="62"/>
        <v>#DIV/0!</v>
      </c>
      <c r="AH160" s="898"/>
    </row>
    <row r="161" spans="1:36" ht="19.2" customHeight="1">
      <c r="A161" s="895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1827</v>
      </c>
      <c r="H161" s="140">
        <f t="shared" ref="H161:H170" si="105">F161*G161</f>
        <v>55047.509999999995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6">G161/W161*60</f>
        <v>1107.2727272727273</v>
      </c>
      <c r="O161" s="142">
        <f t="shared" ref="O161:O164" si="107">N161/M161</f>
        <v>61.515151515151516</v>
      </c>
      <c r="P161" s="105">
        <f t="shared" si="103"/>
        <v>0</v>
      </c>
      <c r="Q161" s="143">
        <f t="shared" si="104"/>
        <v>-5.1515151515151558</v>
      </c>
      <c r="R161" s="712">
        <f t="shared" ref="R161:R164" si="108">O161/L161</f>
        <v>0.92272727272727262</v>
      </c>
      <c r="S161" s="896">
        <f>R173</f>
        <v>0.93119807016723299</v>
      </c>
      <c r="T161" s="101">
        <v>0.16666666666666666</v>
      </c>
      <c r="U161" s="101">
        <v>0.23541666666666666</v>
      </c>
      <c r="V161" s="718">
        <v>5</v>
      </c>
      <c r="W161" s="146">
        <f t="shared" ref="W161:W172" si="109">(U161-T161)*24*60</f>
        <v>99.000000000000014</v>
      </c>
      <c r="X161" s="154"/>
      <c r="Y161" s="154"/>
      <c r="Z161" s="105"/>
      <c r="AA161" s="105"/>
      <c r="AB161" s="897"/>
      <c r="AC161" s="897"/>
      <c r="AD161" s="718">
        <v>1</v>
      </c>
      <c r="AE161" s="718"/>
      <c r="AF161" s="105">
        <f t="shared" si="61"/>
        <v>-92.727272727272748</v>
      </c>
      <c r="AG161" s="712">
        <f t="shared" si="62"/>
        <v>0.92272727272727273</v>
      </c>
      <c r="AH161" s="896">
        <f>AG173</f>
        <v>0.93339508870580468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2496</v>
      </c>
      <c r="H162" s="140">
        <f t="shared" si="105"/>
        <v>85438.079999999987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6"/>
        <v>2170.4347826086946</v>
      </c>
      <c r="O162" s="142">
        <f t="shared" si="107"/>
        <v>166.95652173913035</v>
      </c>
      <c r="P162" s="105">
        <f t="shared" si="103"/>
        <v>0</v>
      </c>
      <c r="Q162" s="143">
        <f t="shared" si="104"/>
        <v>-6.120401337792714</v>
      </c>
      <c r="R162" s="712">
        <f t="shared" si="108"/>
        <v>0.96463768115941984</v>
      </c>
      <c r="S162" s="896"/>
      <c r="T162" s="101">
        <v>0.24027777777777778</v>
      </c>
      <c r="U162" s="101">
        <v>0.28819444444444448</v>
      </c>
      <c r="V162" s="718">
        <v>7</v>
      </c>
      <c r="W162" s="146">
        <f t="shared" si="109"/>
        <v>69.000000000000028</v>
      </c>
      <c r="X162" s="154"/>
      <c r="Y162" s="154"/>
      <c r="Z162" s="105"/>
      <c r="AA162" s="105"/>
      <c r="AB162" s="897"/>
      <c r="AC162" s="897"/>
      <c r="AD162" s="718"/>
      <c r="AE162" s="718"/>
      <c r="AF162" s="105">
        <f t="shared" si="61"/>
        <v>-79.565217391305396</v>
      </c>
      <c r="AG162" s="712">
        <f t="shared" si="62"/>
        <v>0.96463768115941984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3022</v>
      </c>
      <c r="H163" s="140">
        <f t="shared" si="105"/>
        <v>103443.06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6"/>
        <v>2158.571428571428</v>
      </c>
      <c r="O163" s="142">
        <f t="shared" si="107"/>
        <v>196.23376623376618</v>
      </c>
      <c r="P163" s="105">
        <f t="shared" si="103"/>
        <v>0</v>
      </c>
      <c r="Q163" s="143">
        <f t="shared" si="104"/>
        <v>-8.3116883116883571</v>
      </c>
      <c r="R163" s="712">
        <f t="shared" si="108"/>
        <v>0.95936507936507909</v>
      </c>
      <c r="S163" s="896"/>
      <c r="T163" s="101">
        <v>0.29236111111111113</v>
      </c>
      <c r="U163" s="101">
        <v>0.35069444444444448</v>
      </c>
      <c r="V163" s="718">
        <v>6</v>
      </c>
      <c r="W163" s="146">
        <f t="shared" si="109"/>
        <v>84.000000000000028</v>
      </c>
      <c r="X163" s="154"/>
      <c r="Y163" s="154"/>
      <c r="Z163" s="105"/>
      <c r="AA163" s="105"/>
      <c r="AB163" s="897"/>
      <c r="AC163" s="897"/>
      <c r="AD163" s="718"/>
      <c r="AE163" s="718"/>
      <c r="AF163" s="105">
        <f t="shared" si="61"/>
        <v>-91.428571428572013</v>
      </c>
      <c r="AG163" s="712">
        <f t="shared" si="62"/>
        <v>0.95936507936507909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4855</v>
      </c>
      <c r="H164" s="140">
        <f t="shared" si="105"/>
        <v>176770.55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6"/>
        <v>2468.6440677966102</v>
      </c>
      <c r="O164" s="142">
        <f t="shared" si="107"/>
        <v>246.86440677966101</v>
      </c>
      <c r="P164" s="105">
        <f t="shared" si="103"/>
        <v>0</v>
      </c>
      <c r="Q164" s="143">
        <f t="shared" si="104"/>
        <v>-30.035593220338967</v>
      </c>
      <c r="R164" s="712">
        <f t="shared" si="108"/>
        <v>0.89152909635124966</v>
      </c>
      <c r="S164" s="896"/>
      <c r="T164" s="101">
        <v>0.39027777777777778</v>
      </c>
      <c r="U164" s="101">
        <v>0.47222222222222221</v>
      </c>
      <c r="V164" s="718">
        <v>4</v>
      </c>
      <c r="W164" s="146">
        <f t="shared" si="109"/>
        <v>117.99999999999999</v>
      </c>
      <c r="X164" s="154"/>
      <c r="Y164" s="154"/>
      <c r="Z164" s="105"/>
      <c r="AA164" s="105"/>
      <c r="AB164" s="897"/>
      <c r="AC164" s="897"/>
      <c r="AD164" s="718"/>
      <c r="AE164" s="718"/>
      <c r="AF164" s="105">
        <f>N164-K164</f>
        <v>-300.35593220338978</v>
      </c>
      <c r="AG164" s="712">
        <f>N164/K164</f>
        <v>0.89152909635124966</v>
      </c>
      <c r="AH164" s="896"/>
    </row>
    <row r="165" spans="1:36" ht="19.2" customHeight="1">
      <c r="A165" s="895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5"/>
        <v>0</v>
      </c>
      <c r="I165" s="718"/>
      <c r="J165" s="157"/>
      <c r="K165" s="107"/>
      <c r="L165" s="142"/>
      <c r="M165" s="157"/>
      <c r="N165" s="107"/>
      <c r="O165" s="142"/>
      <c r="P165" s="105"/>
      <c r="Q165" s="143"/>
      <c r="R165" s="712"/>
      <c r="S165" s="896"/>
      <c r="T165" s="101"/>
      <c r="U165" s="101"/>
      <c r="V165" s="718"/>
      <c r="W165" s="146">
        <f t="shared" si="109"/>
        <v>0</v>
      </c>
      <c r="X165" s="154"/>
      <c r="Y165" s="154"/>
      <c r="Z165" s="105"/>
      <c r="AA165" s="105"/>
      <c r="AB165" s="897"/>
      <c r="AC165" s="897"/>
      <c r="AD165" s="718"/>
      <c r="AE165" s="718"/>
      <c r="AF165" s="105">
        <f>N165-K165</f>
        <v>0</v>
      </c>
      <c r="AG165" s="712" t="e">
        <f>N165/K165</f>
        <v>#DIV/0!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5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896"/>
      <c r="T166" s="101"/>
      <c r="U166" s="101"/>
      <c r="V166" s="718"/>
      <c r="W166" s="146">
        <f t="shared" si="109"/>
        <v>0</v>
      </c>
      <c r="X166" s="154"/>
      <c r="Y166" s="154"/>
      <c r="Z166" s="105"/>
      <c r="AA166" s="105"/>
      <c r="AB166" s="897"/>
      <c r="AC166" s="897"/>
      <c r="AD166" s="718"/>
      <c r="AE166" s="718"/>
      <c r="AF166" s="105">
        <f>N166-K166</f>
        <v>0</v>
      </c>
      <c r="AG166" s="712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5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896"/>
      <c r="T167" s="101"/>
      <c r="U167" s="101"/>
      <c r="V167" s="718"/>
      <c r="W167" s="146">
        <f t="shared" si="109"/>
        <v>0</v>
      </c>
      <c r="X167" s="154"/>
      <c r="Y167" s="154"/>
      <c r="Z167" s="105"/>
      <c r="AA167" s="105"/>
      <c r="AB167" s="897"/>
      <c r="AC167" s="897"/>
      <c r="AD167" s="718"/>
      <c r="AE167" s="718"/>
      <c r="AF167" s="105">
        <f t="shared" si="61"/>
        <v>0</v>
      </c>
      <c r="AG167" s="712" t="e">
        <f t="shared" si="62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5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896"/>
      <c r="T168" s="101"/>
      <c r="U168" s="101"/>
      <c r="V168" s="718"/>
      <c r="W168" s="146">
        <f t="shared" si="109"/>
        <v>0</v>
      </c>
      <c r="X168" s="154"/>
      <c r="Y168" s="154"/>
      <c r="Z168" s="105"/>
      <c r="AA168" s="105"/>
      <c r="AB168" s="897"/>
      <c r="AC168" s="897"/>
      <c r="AD168" s="718"/>
      <c r="AE168" s="718"/>
      <c r="AF168" s="105">
        <f t="shared" si="61"/>
        <v>0</v>
      </c>
      <c r="AG168" s="712" t="e">
        <f t="shared" si="62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5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896"/>
      <c r="T169" s="101"/>
      <c r="U169" s="101"/>
      <c r="V169" s="718"/>
      <c r="W169" s="146">
        <f t="shared" si="109"/>
        <v>0</v>
      </c>
      <c r="X169" s="154"/>
      <c r="Y169" s="154"/>
      <c r="Z169" s="105"/>
      <c r="AA169" s="105"/>
      <c r="AB169" s="897"/>
      <c r="AC169" s="897"/>
      <c r="AD169" s="718"/>
      <c r="AE169" s="718"/>
      <c r="AF169" s="105">
        <f t="shared" si="61"/>
        <v>0</v>
      </c>
      <c r="AG169" s="712" t="e">
        <f t="shared" si="62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5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896"/>
      <c r="T170" s="101"/>
      <c r="U170" s="101"/>
      <c r="V170" s="718"/>
      <c r="W170" s="146">
        <f t="shared" si="109"/>
        <v>0</v>
      </c>
      <c r="X170" s="154"/>
      <c r="Y170" s="154"/>
      <c r="Z170" s="105"/>
      <c r="AA170" s="105"/>
      <c r="AB170" s="897"/>
      <c r="AC170" s="897"/>
      <c r="AD170" s="718"/>
      <c r="AE170" s="718"/>
      <c r="AF170" s="105">
        <f t="shared" si="61"/>
        <v>0</v>
      </c>
      <c r="AG170" s="712" t="e">
        <f t="shared" si="62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896"/>
      <c r="T171" s="101"/>
      <c r="U171" s="101"/>
      <c r="V171" s="718"/>
      <c r="W171" s="146">
        <f t="shared" si="109"/>
        <v>0</v>
      </c>
      <c r="X171" s="154"/>
      <c r="Y171" s="154"/>
      <c r="Z171" s="105"/>
      <c r="AA171" s="105"/>
      <c r="AB171" s="897"/>
      <c r="AC171" s="897"/>
      <c r="AD171" s="718"/>
      <c r="AE171" s="718"/>
      <c r="AF171" s="105"/>
      <c r="AG171" s="712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896"/>
      <c r="T172" s="101"/>
      <c r="U172" s="101"/>
      <c r="V172" s="718"/>
      <c r="W172" s="146">
        <f t="shared" si="109"/>
        <v>0</v>
      </c>
      <c r="X172" s="154"/>
      <c r="Y172" s="154"/>
      <c r="Z172" s="105"/>
      <c r="AA172" s="105"/>
      <c r="AB172" s="897"/>
      <c r="AC172" s="897"/>
      <c r="AD172" s="718"/>
      <c r="AE172" s="718"/>
      <c r="AF172" s="105"/>
      <c r="AG172" s="712"/>
      <c r="AH172" s="896"/>
    </row>
    <row r="173" spans="1:36" ht="19.2" customHeight="1">
      <c r="A173" s="895"/>
      <c r="B173" s="186">
        <v>0</v>
      </c>
      <c r="C173" s="160" t="s">
        <v>1289</v>
      </c>
      <c r="D173" s="893" t="s">
        <v>1198</v>
      </c>
      <c r="E173" s="893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0">AVERAGE(M161:M172)</f>
        <v>13</v>
      </c>
      <c r="N173" s="126">
        <f t="shared" si="110"/>
        <v>1976.230751562365</v>
      </c>
      <c r="O173" s="164">
        <f t="shared" si="110"/>
        <v>167.89246156692727</v>
      </c>
      <c r="P173" s="105">
        <f>M173-J173</f>
        <v>0</v>
      </c>
      <c r="Q173" s="143">
        <f>O173-L173</f>
        <v>-12.404799505333784</v>
      </c>
      <c r="R173" s="165">
        <f>O173/L173</f>
        <v>0.93119807016723299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1"/>
        <v>-141.01924843763504</v>
      </c>
      <c r="AG173" s="712">
        <f t="shared" si="62"/>
        <v>0.93339508870580468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K26" sqref="AK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1236</v>
      </c>
      <c r="E3" s="829"/>
      <c r="F3" s="818" t="s">
        <v>2</v>
      </c>
      <c r="G3" s="779"/>
      <c r="H3" s="830">
        <v>239338</v>
      </c>
      <c r="I3" s="831"/>
      <c r="J3" s="818" t="s">
        <v>3</v>
      </c>
      <c r="K3" s="779"/>
      <c r="L3" s="823">
        <v>7396102.4259384498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432.0364269394168</v>
      </c>
      <c r="G6" s="820"/>
      <c r="H6" s="798">
        <f>AVERAGE(D13:P13,Q13)</f>
        <v>138.67434243507776</v>
      </c>
      <c r="I6" s="799"/>
      <c r="J6" s="798">
        <f>AVERAGE(D30:E30,G30:H30)</f>
        <v>811.86053077357428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6</v>
      </c>
      <c r="Q6" s="787">
        <v>4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373.82061209589438</v>
      </c>
      <c r="G7" s="791"/>
      <c r="H7" s="792">
        <f>AVERAGE(D14:P14,Q14)</f>
        <v>126.58069495028471</v>
      </c>
      <c r="I7" s="793"/>
      <c r="J7" s="792">
        <f>AVERAGE(D31:E31,G31:H31)</f>
        <v>701.46575011517962</v>
      </c>
      <c r="K7" s="793"/>
      <c r="L7" s="794">
        <f>AVERAGE(J31:M31)</f>
        <v>849.70520479984066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0.88814282579102055</v>
      </c>
      <c r="G8" s="797"/>
      <c r="H8" s="796">
        <f>AVERAGE(D15:O15,P15:Q15)</f>
        <v>0.91172724268096172</v>
      </c>
      <c r="I8" s="797"/>
      <c r="J8" s="796">
        <f>AVERAGE(D32:E32,G32:H32)</f>
        <v>0.85452393189076969</v>
      </c>
      <c r="K8" s="797"/>
      <c r="L8" s="796">
        <f>AVERAGE(J32:M32)</f>
        <v>0.84511236479896279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146.16268612708242</v>
      </c>
      <c r="E13" s="18">
        <v>107.33660130718955</v>
      </c>
      <c r="F13" s="18">
        <v>150.94652079946195</v>
      </c>
      <c r="G13" s="18">
        <v>301.94047619047615</v>
      </c>
      <c r="H13" s="18">
        <v>232.14285714285714</v>
      </c>
      <c r="I13" s="18">
        <v>86.912229102167174</v>
      </c>
      <c r="J13" s="18">
        <v>90.487960096319227</v>
      </c>
      <c r="K13" s="18">
        <v>70.509451148880601</v>
      </c>
      <c r="L13" s="18">
        <v>101.74319727891157</v>
      </c>
      <c r="M13" s="18">
        <v>96.933430799220261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771"/>
      <c r="C14" s="13" t="s">
        <v>60</v>
      </c>
      <c r="D14" s="18">
        <v>127.37400301107428</v>
      </c>
      <c r="E14" s="18">
        <v>96.040237671211571</v>
      </c>
      <c r="F14" s="18">
        <v>122.11525044909287</v>
      </c>
      <c r="G14" s="18">
        <v>269.97238898653137</v>
      </c>
      <c r="H14" s="18">
        <v>226.87631166029226</v>
      </c>
      <c r="I14" s="18">
        <v>78.254703612680402</v>
      </c>
      <c r="J14" s="18">
        <v>93.727466434933007</v>
      </c>
      <c r="K14" s="18">
        <v>59.463812501641655</v>
      </c>
      <c r="L14" s="18">
        <v>104.06727895720609</v>
      </c>
      <c r="M14" s="18">
        <v>85.498130640881811</v>
      </c>
      <c r="N14" s="18">
        <v>75.069603689165547</v>
      </c>
      <c r="O14" s="18"/>
      <c r="P14" s="18">
        <v>165.35035094067086</v>
      </c>
      <c r="Q14" s="8">
        <v>141.73949579831927</v>
      </c>
    </row>
    <row r="15" spans="2:17" ht="39.9" customHeight="1">
      <c r="B15" s="772"/>
      <c r="C15" s="28" t="s">
        <v>61</v>
      </c>
      <c r="D15" s="9">
        <f t="shared" ref="D15:Q15" si="0">D14/D13</f>
        <v>0.87145362736648013</v>
      </c>
      <c r="E15" s="9">
        <f t="shared" si="0"/>
        <v>0.89475758037420428</v>
      </c>
      <c r="F15" s="9">
        <f t="shared" si="0"/>
        <v>0.80899678775191852</v>
      </c>
      <c r="G15" s="9">
        <f t="shared" si="0"/>
        <v>0.8941245386929243</v>
      </c>
      <c r="H15" s="9">
        <f t="shared" si="0"/>
        <v>0.97731334253664359</v>
      </c>
      <c r="I15" s="9">
        <f t="shared" si="0"/>
        <v>0.90038771782841209</v>
      </c>
      <c r="J15" s="9">
        <f t="shared" si="0"/>
        <v>1.035800412951795</v>
      </c>
      <c r="K15" s="9">
        <f t="shared" si="0"/>
        <v>0.84334527545936933</v>
      </c>
      <c r="L15" s="9">
        <f t="shared" si="0"/>
        <v>1.0228426247695308</v>
      </c>
      <c r="M15" s="9">
        <f t="shared" si="0"/>
        <v>0.88202934669645017</v>
      </c>
      <c r="N15" s="9">
        <f t="shared" si="0"/>
        <v>0.85937441037030426</v>
      </c>
      <c r="O15" s="9"/>
      <c r="P15" s="30">
        <f t="shared" si="0"/>
        <v>0.91709851806567577</v>
      </c>
      <c r="Q15" s="10">
        <f t="shared" si="0"/>
        <v>0.94492997198879514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0.58333333333333337</v>
      </c>
      <c r="M16" s="11">
        <v>0.58333333333333337</v>
      </c>
      <c r="N16" s="11">
        <v>0.5</v>
      </c>
      <c r="O16" s="21">
        <v>0</v>
      </c>
      <c r="P16" s="11">
        <v>0.16666666666666666</v>
      </c>
      <c r="Q16" s="31">
        <v>0.35069444444444442</v>
      </c>
    </row>
    <row r="17" spans="2:23" ht="22.8" customHeight="1">
      <c r="B17" s="774"/>
      <c r="C17" s="28" t="s">
        <v>36</v>
      </c>
      <c r="D17" s="11">
        <v>0.61319444444444426</v>
      </c>
      <c r="E17" s="11">
        <v>0.50486111111111109</v>
      </c>
      <c r="F17" s="11">
        <v>0.54444444444444429</v>
      </c>
      <c r="G17" s="11">
        <v>0.53055555555555545</v>
      </c>
      <c r="H17" s="11">
        <v>0.53611111111111109</v>
      </c>
      <c r="I17" s="11">
        <v>0.62708333333333321</v>
      </c>
      <c r="J17" s="11">
        <v>0.68194444444444435</v>
      </c>
      <c r="K17" s="11">
        <v>0.69513888888888864</v>
      </c>
      <c r="L17" s="11">
        <v>0.94999999999999984</v>
      </c>
      <c r="M17" s="11">
        <v>0.98749999999999982</v>
      </c>
      <c r="N17" s="11">
        <v>0.99097222222222214</v>
      </c>
      <c r="O17" s="21">
        <v>0</v>
      </c>
      <c r="P17" s="11">
        <v>0.54374999999999984</v>
      </c>
      <c r="Q17" s="31">
        <v>0.50694444444444442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756" t="s">
        <v>67</v>
      </c>
      <c r="C22" s="779"/>
      <c r="D22" s="35">
        <v>17.428571428571427</v>
      </c>
      <c r="E22" s="35">
        <v>16.428571428571427</v>
      </c>
      <c r="F22" s="35">
        <v>13.571428571428571</v>
      </c>
      <c r="G22" s="35">
        <v>6.125</v>
      </c>
      <c r="H22" s="35">
        <v>6.5</v>
      </c>
      <c r="I22" s="35">
        <v>17.399999999999999</v>
      </c>
      <c r="J22" s="35">
        <v>16</v>
      </c>
      <c r="K22" s="35">
        <v>19.714285714285715</v>
      </c>
      <c r="L22" s="35">
        <v>13.25</v>
      </c>
      <c r="M22" s="35">
        <v>18.428571428571427</v>
      </c>
      <c r="N22" s="35">
        <v>17.399999999999999</v>
      </c>
      <c r="O22" s="35"/>
      <c r="P22" s="35">
        <v>12.4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180.20493827160479</v>
      </c>
      <c r="E31" s="7">
        <v>807.40164805954316</v>
      </c>
      <c r="F31" s="7">
        <v>789.05293670582796</v>
      </c>
      <c r="G31" s="7">
        <v>809.60081585081423</v>
      </c>
      <c r="H31" s="44">
        <v>1008.6555982787562</v>
      </c>
      <c r="I31" s="43">
        <v>0</v>
      </c>
      <c r="J31" s="7">
        <v>769.24831081081061</v>
      </c>
      <c r="K31" s="7">
        <v>819.54161490683259</v>
      </c>
      <c r="L31" s="7">
        <v>857.4571149093947</v>
      </c>
      <c r="M31" s="44">
        <v>952.57377857232495</v>
      </c>
      <c r="N31" s="27"/>
      <c r="O31" s="27"/>
      <c r="P31" s="27"/>
      <c r="Q31" s="27"/>
    </row>
    <row r="32" spans="2:23" ht="39.9" customHeight="1">
      <c r="B32" s="772"/>
      <c r="C32" s="690" t="s">
        <v>61</v>
      </c>
      <c r="D32" s="45">
        <f t="shared" ref="D32:M32" si="1">D31/D30</f>
        <v>0.81911335578002176</v>
      </c>
      <c r="E32" s="9">
        <f t="shared" si="1"/>
        <v>0.85633508127527302</v>
      </c>
      <c r="F32" s="9">
        <f t="shared" si="1"/>
        <v>0.83687432680921148</v>
      </c>
      <c r="G32" s="9">
        <f t="shared" si="1"/>
        <v>0.86207494280410779</v>
      </c>
      <c r="H32" s="9">
        <f t="shared" si="1"/>
        <v>0.88057234770367598</v>
      </c>
      <c r="I32" s="43">
        <f t="shared" si="1"/>
        <v>0</v>
      </c>
      <c r="J32" s="9">
        <f t="shared" si="1"/>
        <v>0.81586942055692036</v>
      </c>
      <c r="K32" s="9">
        <f t="shared" si="1"/>
        <v>0.86921080368906489</v>
      </c>
      <c r="L32" s="9">
        <f t="shared" si="1"/>
        <v>0.85745711490939469</v>
      </c>
      <c r="M32" s="10">
        <f t="shared" si="1"/>
        <v>0.837912120040471</v>
      </c>
      <c r="N32" s="27"/>
      <c r="O32" s="27"/>
      <c r="P32" s="27"/>
      <c r="Q32" s="27"/>
    </row>
    <row r="33" spans="2:17" ht="28.8" customHeight="1">
      <c r="B33" s="773" t="s">
        <v>62</v>
      </c>
      <c r="C33" s="690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2963.9999999999927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690" t="s">
        <v>36</v>
      </c>
      <c r="D34" s="46">
        <v>0.30902777777777779</v>
      </c>
      <c r="E34" s="11">
        <v>0.37638888888888888</v>
      </c>
      <c r="F34" s="11">
        <v>0.2298611111111111</v>
      </c>
      <c r="G34" s="11">
        <v>1025.4545454545416</v>
      </c>
      <c r="H34" s="31">
        <v>0.45694444444444443</v>
      </c>
      <c r="I34" s="22">
        <v>0</v>
      </c>
      <c r="J34" s="11">
        <v>0.79513888888888884</v>
      </c>
      <c r="K34" s="11">
        <v>0.93819444444444444</v>
      </c>
      <c r="L34" s="11">
        <v>46285.013888888891</v>
      </c>
      <c r="M34" s="12">
        <v>46285.097222222219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55" zoomScale="70" zoomScaleNormal="70" workbookViewId="0">
      <selection activeCell="D67" sqref="D6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1175</v>
      </c>
      <c r="B1" s="361"/>
      <c r="C1" s="362"/>
      <c r="D1" s="363" t="s">
        <v>1176</v>
      </c>
      <c r="E1" s="364">
        <f>SUM(G5:G124)</f>
        <v>100267</v>
      </c>
      <c r="F1" s="365" t="s">
        <v>3</v>
      </c>
      <c r="G1" s="366">
        <f>SUM(H5:H124)</f>
        <v>1864372.0667532473</v>
      </c>
      <c r="H1" s="367" t="s">
        <v>1177</v>
      </c>
      <c r="I1" s="368">
        <f>+J16+J64+J24+J38+J51+J81+J100+J91+J57+J124+J111</f>
        <v>50.43333333333333</v>
      </c>
      <c r="J1" s="873" t="s">
        <v>1178</v>
      </c>
      <c r="K1" s="874"/>
      <c r="L1" s="875"/>
      <c r="M1" s="873" t="s">
        <v>1179</v>
      </c>
      <c r="N1" s="874"/>
      <c r="O1" s="874"/>
      <c r="P1" s="874"/>
      <c r="Q1" s="874"/>
      <c r="R1" s="875"/>
    </row>
    <row r="2" spans="1:18" ht="26.25" customHeight="1" thickBot="1">
      <c r="A2" s="879" t="s">
        <v>1180</v>
      </c>
      <c r="B2" s="880"/>
      <c r="C2" s="370"/>
      <c r="D2" s="692" t="s">
        <v>1181</v>
      </c>
      <c r="E2" s="372">
        <f>AVERAGE(L16,L24,L38,L51,L100,L111,L91)</f>
        <v>623.52086563747616</v>
      </c>
      <c r="F2" s="373" t="s">
        <v>91</v>
      </c>
      <c r="G2" s="374">
        <f>G1/E1</f>
        <v>18.594074488647784</v>
      </c>
      <c r="H2" s="375" t="s">
        <v>1182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1183</v>
      </c>
      <c r="B3" s="883" t="s">
        <v>1184</v>
      </c>
      <c r="C3" s="694"/>
      <c r="D3" s="884" t="s">
        <v>1185</v>
      </c>
      <c r="E3" s="884"/>
      <c r="F3" s="885" t="s">
        <v>96</v>
      </c>
      <c r="G3" s="886" t="s">
        <v>1186</v>
      </c>
      <c r="H3" s="887" t="s">
        <v>1187</v>
      </c>
      <c r="I3" s="888" t="s">
        <v>1188</v>
      </c>
      <c r="J3" s="861" t="s">
        <v>1189</v>
      </c>
      <c r="K3" s="863" t="s">
        <v>1190</v>
      </c>
      <c r="L3" s="865" t="s">
        <v>1181</v>
      </c>
      <c r="M3" s="890" t="s">
        <v>106</v>
      </c>
      <c r="N3" s="890"/>
      <c r="O3" s="861" t="s">
        <v>251</v>
      </c>
      <c r="P3" s="891" t="s">
        <v>1191</v>
      </c>
      <c r="Q3" s="861" t="s">
        <v>1192</v>
      </c>
      <c r="R3" s="861"/>
    </row>
    <row r="4" spans="1:18" ht="15.75" customHeight="1">
      <c r="A4" s="882"/>
      <c r="B4" s="883"/>
      <c r="C4" s="694"/>
      <c r="D4" s="884"/>
      <c r="E4" s="884"/>
      <c r="F4" s="885"/>
      <c r="G4" s="886"/>
      <c r="H4" s="887"/>
      <c r="I4" s="889"/>
      <c r="J4" s="862"/>
      <c r="K4" s="864"/>
      <c r="L4" s="866"/>
      <c r="M4" s="698" t="s">
        <v>113</v>
      </c>
      <c r="N4" s="698" t="s">
        <v>114</v>
      </c>
      <c r="O4" s="862"/>
      <c r="P4" s="892"/>
      <c r="Q4" s="380" t="s">
        <v>1193</v>
      </c>
      <c r="R4" s="380" t="s">
        <v>1194</v>
      </c>
    </row>
    <row r="5" spans="1:18">
      <c r="A5" s="867" t="s">
        <v>1195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958</v>
      </c>
      <c r="H5" s="385">
        <f>F5*G5</f>
        <v>24563.119999999999</v>
      </c>
      <c r="I5" s="696"/>
      <c r="J5" s="387">
        <v>10</v>
      </c>
      <c r="K5" s="388">
        <f t="shared" ref="K5:K8" si="0">G5/P5*60</f>
        <v>1642.2857142857126</v>
      </c>
      <c r="L5" s="389">
        <f t="shared" ref="L5:L8" si="1">K5/J5</f>
        <v>164.22857142857126</v>
      </c>
      <c r="M5" s="390">
        <v>0.35069444444444442</v>
      </c>
      <c r="N5" s="390">
        <v>0.375</v>
      </c>
      <c r="O5" s="380">
        <v>5</v>
      </c>
      <c r="P5" s="699">
        <f t="shared" ref="P5:P8" si="2">(N5-M5)*24*60</f>
        <v>35.000000000000036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694">
        <v>2666</v>
      </c>
      <c r="H6" s="385">
        <f t="shared" ref="H6:H15" si="3">F6*G6</f>
        <v>79580.100000000006</v>
      </c>
      <c r="I6" s="696"/>
      <c r="J6" s="387">
        <v>13</v>
      </c>
      <c r="K6" s="388">
        <f t="shared" si="0"/>
        <v>1881.8823529411777</v>
      </c>
      <c r="L6" s="389">
        <f t="shared" si="1"/>
        <v>144.7601809954752</v>
      </c>
      <c r="M6" s="390">
        <v>0.37847222222222227</v>
      </c>
      <c r="N6" s="390">
        <v>0.4375</v>
      </c>
      <c r="O6" s="380">
        <v>5</v>
      </c>
      <c r="P6" s="699">
        <f t="shared" si="2"/>
        <v>84.999999999999943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694">
        <v>2332</v>
      </c>
      <c r="H7" s="385">
        <f t="shared" si="3"/>
        <v>68840.639999999999</v>
      </c>
      <c r="I7" s="696"/>
      <c r="J7" s="387">
        <v>13</v>
      </c>
      <c r="K7" s="388">
        <f t="shared" si="0"/>
        <v>1865.6000000000006</v>
      </c>
      <c r="L7" s="389">
        <f t="shared" si="1"/>
        <v>143.50769230769237</v>
      </c>
      <c r="M7" s="390">
        <v>0.44097222222222227</v>
      </c>
      <c r="N7" s="390">
        <v>0.49305555555555558</v>
      </c>
      <c r="O7" s="380">
        <v>5</v>
      </c>
      <c r="P7" s="699">
        <f t="shared" si="2"/>
        <v>74.999999999999972</v>
      </c>
      <c r="Q7" s="392"/>
      <c r="R7" s="392"/>
    </row>
    <row r="8" spans="1:18">
      <c r="A8" s="867"/>
      <c r="B8" s="381" t="s">
        <v>314</v>
      </c>
      <c r="C8" s="381"/>
      <c r="D8" s="382" t="s">
        <v>1196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13</v>
      </c>
      <c r="K8" s="388">
        <f t="shared" si="0"/>
        <v>1487.9999999999973</v>
      </c>
      <c r="L8" s="389">
        <f t="shared" si="1"/>
        <v>114.46153846153825</v>
      </c>
      <c r="M8" s="390">
        <v>0.49652777777777773</v>
      </c>
      <c r="N8" s="390">
        <v>0.50694444444444442</v>
      </c>
      <c r="O8" s="380">
        <v>5</v>
      </c>
      <c r="P8" s="699">
        <f t="shared" si="2"/>
        <v>15.000000000000027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868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869"/>
      <c r="B16" s="381">
        <v>0</v>
      </c>
      <c r="C16" s="398" t="s">
        <v>1197</v>
      </c>
      <c r="D16" s="852" t="s">
        <v>1198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1719.442016806722</v>
      </c>
      <c r="L16" s="404">
        <f>AVERAGE(L5:L15)</f>
        <v>141.73949579831927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1199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2332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1748.9999999999993</v>
      </c>
      <c r="L17" s="389">
        <f>K17/J17</f>
        <v>194.33333333333326</v>
      </c>
      <c r="M17" s="390">
        <v>0.17013888888888887</v>
      </c>
      <c r="N17" s="390">
        <v>0.22569444444444445</v>
      </c>
      <c r="O17" s="380">
        <v>5</v>
      </c>
      <c r="P17" s="699">
        <f>(N17-M17)*24*60</f>
        <v>80.000000000000028</v>
      </c>
      <c r="Q17" s="380"/>
      <c r="R17" s="380"/>
    </row>
    <row r="18" spans="1:18" ht="15.75" customHeight="1">
      <c r="A18" s="870"/>
      <c r="B18" s="381">
        <v>0</v>
      </c>
      <c r="C18" s="695"/>
      <c r="D18" s="382" t="s">
        <v>261</v>
      </c>
      <c r="E18" s="382"/>
      <c r="F18" s="384" t="s">
        <v>236</v>
      </c>
      <c r="G18" s="693">
        <v>2666</v>
      </c>
      <c r="H18" s="385">
        <f t="shared" si="4"/>
        <v>0</v>
      </c>
      <c r="I18" s="696"/>
      <c r="J18" s="387">
        <v>9</v>
      </c>
      <c r="K18" s="388">
        <f t="shared" si="5"/>
        <v>1777.3333333333326</v>
      </c>
      <c r="L18" s="389">
        <f t="shared" ref="L18:L19" si="6">K18/J18</f>
        <v>197.48148148148141</v>
      </c>
      <c r="M18" s="390">
        <v>0.22916666666666666</v>
      </c>
      <c r="N18" s="390">
        <v>0.29166666666666669</v>
      </c>
      <c r="O18" s="380">
        <v>5</v>
      </c>
      <c r="P18" s="699">
        <f t="shared" ref="P18:P19" si="7">(N18-M18)*24*60</f>
        <v>90.000000000000043</v>
      </c>
      <c r="Q18" s="392"/>
      <c r="R18" s="392"/>
    </row>
    <row r="19" spans="1:18" ht="15.75" customHeight="1">
      <c r="A19" s="870"/>
      <c r="B19" s="381">
        <v>0</v>
      </c>
      <c r="C19" s="695"/>
      <c r="D19" s="382" t="s">
        <v>1200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10</v>
      </c>
      <c r="K19" s="388">
        <f t="shared" si="5"/>
        <v>1487.9999999999973</v>
      </c>
      <c r="L19" s="389">
        <f t="shared" si="6"/>
        <v>148.79999999999973</v>
      </c>
      <c r="M19" s="390">
        <v>0.2986111111111111</v>
      </c>
      <c r="N19" s="390">
        <v>0.30902777777777779</v>
      </c>
      <c r="O19" s="380">
        <v>10</v>
      </c>
      <c r="P19" s="699">
        <f t="shared" si="7"/>
        <v>15.000000000000027</v>
      </c>
      <c r="Q19" s="392">
        <v>0.30902777777777779</v>
      </c>
      <c r="R19" s="392">
        <v>0.35069444444444442</v>
      </c>
    </row>
    <row r="20" spans="1:18" ht="15.75" customHeight="1">
      <c r="A20" s="871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871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871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871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872"/>
      <c r="B24" s="381">
        <v>0</v>
      </c>
      <c r="C24" s="240" t="s">
        <v>1201</v>
      </c>
      <c r="D24" s="852" t="s">
        <v>1198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1671.4444444444432</v>
      </c>
      <c r="L24" s="404">
        <f>AVERAGE(L17:L23)</f>
        <v>180.20493827160479</v>
      </c>
      <c r="M24" s="390"/>
      <c r="N24" s="390"/>
      <c r="O24" s="380"/>
      <c r="P24" s="380"/>
      <c r="Q24" s="380"/>
      <c r="R24" s="380"/>
    </row>
    <row r="25" spans="1:18">
      <c r="A25" s="859" t="s">
        <v>1202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1573</v>
      </c>
      <c r="H25" s="385">
        <f t="shared" ref="H25:H37" si="8">F25*G25</f>
        <v>29147.690000000002</v>
      </c>
      <c r="I25" s="696"/>
      <c r="J25" s="387">
        <v>3</v>
      </c>
      <c r="K25" s="388">
        <f t="shared" ref="K25:K30" si="9">G25/P25*60</f>
        <v>2696.5714285714321</v>
      </c>
      <c r="L25" s="389">
        <f t="shared" ref="L25:L30" si="10">K25/J25</f>
        <v>898.85714285714403</v>
      </c>
      <c r="M25" s="390">
        <v>0.17708333333333334</v>
      </c>
      <c r="N25" s="390">
        <v>0.20138888888888887</v>
      </c>
      <c r="O25" s="380">
        <v>15</v>
      </c>
      <c r="P25" s="699">
        <f>(N25-M25)*24*60</f>
        <v>34.999999999999957</v>
      </c>
      <c r="Q25" s="392"/>
      <c r="R25" s="392"/>
    </row>
    <row r="26" spans="1:18">
      <c r="A26" s="859"/>
      <c r="B26" s="381" t="s">
        <v>240</v>
      </c>
      <c r="C26" s="408"/>
      <c r="D26" s="382" t="s">
        <v>1203</v>
      </c>
      <c r="E26" s="411"/>
      <c r="F26" s="384">
        <v>18.18</v>
      </c>
      <c r="G26" s="694">
        <v>2549</v>
      </c>
      <c r="H26" s="385">
        <f t="shared" si="8"/>
        <v>46340.82</v>
      </c>
      <c r="I26" s="696"/>
      <c r="J26" s="387">
        <v>4</v>
      </c>
      <c r="K26" s="388">
        <f t="shared" si="9"/>
        <v>2780.7272727272743</v>
      </c>
      <c r="L26" s="389">
        <f t="shared" si="10"/>
        <v>695.18181818181858</v>
      </c>
      <c r="M26" s="390">
        <v>0.21597222222222223</v>
      </c>
      <c r="N26" s="390">
        <v>0.25416666666666665</v>
      </c>
      <c r="O26" s="380">
        <v>21</v>
      </c>
      <c r="P26" s="699">
        <f>(N26-M26)*24*60</f>
        <v>54.999999999999964</v>
      </c>
      <c r="Q26" s="392"/>
      <c r="R26" s="392"/>
    </row>
    <row r="27" spans="1:18">
      <c r="A27" s="859"/>
      <c r="B27" s="381" t="s">
        <v>314</v>
      </c>
      <c r="C27" s="408"/>
      <c r="D27" s="409" t="s">
        <v>1204</v>
      </c>
      <c r="E27" s="411"/>
      <c r="F27" s="384">
        <v>22.32</v>
      </c>
      <c r="G27" s="694">
        <v>1863</v>
      </c>
      <c r="H27" s="385">
        <f t="shared" si="8"/>
        <v>41582.160000000003</v>
      </c>
      <c r="I27" s="696"/>
      <c r="J27" s="387">
        <v>4</v>
      </c>
      <c r="K27" s="388">
        <f t="shared" si="9"/>
        <v>2941.578947368419</v>
      </c>
      <c r="L27" s="389">
        <f t="shared" si="10"/>
        <v>735.39473684210475</v>
      </c>
      <c r="M27" s="390">
        <v>0.26666666666666666</v>
      </c>
      <c r="N27" s="390">
        <v>0.29305555555555557</v>
      </c>
      <c r="O27" s="380">
        <v>18</v>
      </c>
      <c r="P27" s="699">
        <f t="shared" ref="P27:P30" si="11">(N27-M27)*24*60</f>
        <v>38.000000000000028</v>
      </c>
      <c r="Q27" s="392"/>
      <c r="R27" s="392"/>
    </row>
    <row r="28" spans="1:18">
      <c r="A28" s="859"/>
      <c r="B28" s="381" t="s">
        <v>240</v>
      </c>
      <c r="C28" s="695"/>
      <c r="D28" s="410" t="s">
        <v>1205</v>
      </c>
      <c r="E28" s="411"/>
      <c r="F28" s="384">
        <v>17.890909090909091</v>
      </c>
      <c r="G28" s="694">
        <v>1766</v>
      </c>
      <c r="H28" s="385">
        <f t="shared" si="8"/>
        <v>31595.345454545455</v>
      </c>
      <c r="I28" s="696"/>
      <c r="J28" s="387">
        <v>3</v>
      </c>
      <c r="K28" s="388">
        <f t="shared" si="9"/>
        <v>3027.4285714285684</v>
      </c>
      <c r="L28" s="389">
        <f t="shared" si="10"/>
        <v>1009.1428571428561</v>
      </c>
      <c r="M28" s="390">
        <v>0.30555555555555552</v>
      </c>
      <c r="N28" s="390">
        <v>0.3298611111111111</v>
      </c>
      <c r="O28" s="380">
        <v>18</v>
      </c>
      <c r="P28" s="699">
        <f t="shared" si="11"/>
        <v>35.000000000000036</v>
      </c>
      <c r="Q28" s="392"/>
      <c r="R28" s="392"/>
    </row>
    <row r="29" spans="1:18">
      <c r="A29" s="859"/>
      <c r="B29" s="381" t="s">
        <v>314</v>
      </c>
      <c r="C29" s="694"/>
      <c r="D29" s="382" t="s">
        <v>269</v>
      </c>
      <c r="E29" s="411"/>
      <c r="F29" s="384">
        <v>18.77</v>
      </c>
      <c r="G29" s="694">
        <v>829</v>
      </c>
      <c r="H29" s="385">
        <f t="shared" si="8"/>
        <v>15560.33</v>
      </c>
      <c r="I29" s="696"/>
      <c r="J29" s="387">
        <v>4</v>
      </c>
      <c r="K29" s="388">
        <f t="shared" si="9"/>
        <v>2763.3333333333312</v>
      </c>
      <c r="L29" s="389">
        <f t="shared" si="10"/>
        <v>690.8333333333328</v>
      </c>
      <c r="M29" s="390">
        <v>0.34375</v>
      </c>
      <c r="N29" s="390">
        <v>0.35625000000000001</v>
      </c>
      <c r="O29" s="380">
        <v>20</v>
      </c>
      <c r="P29" s="699">
        <f t="shared" si="11"/>
        <v>18.000000000000014</v>
      </c>
      <c r="Q29" s="392"/>
      <c r="R29" s="392"/>
    </row>
    <row r="30" spans="1:18">
      <c r="A30" s="859"/>
      <c r="B30" s="381" t="s">
        <v>240</v>
      </c>
      <c r="C30" s="694"/>
      <c r="D30" s="409" t="s">
        <v>1206</v>
      </c>
      <c r="E30" s="411"/>
      <c r="F30" s="384">
        <v>24.93</v>
      </c>
      <c r="G30" s="694">
        <v>489</v>
      </c>
      <c r="H30" s="385">
        <f t="shared" si="8"/>
        <v>12190.77</v>
      </c>
      <c r="I30" s="696"/>
      <c r="J30" s="387">
        <v>3</v>
      </c>
      <c r="K30" s="388">
        <f t="shared" si="9"/>
        <v>2445.0000000000086</v>
      </c>
      <c r="L30" s="389">
        <f t="shared" si="10"/>
        <v>815.00000000000284</v>
      </c>
      <c r="M30" s="390">
        <v>0.36805555555555558</v>
      </c>
      <c r="N30" s="390">
        <v>0.37638888888888888</v>
      </c>
      <c r="O30" s="380">
        <v>17</v>
      </c>
      <c r="P30" s="699">
        <f t="shared" si="11"/>
        <v>11.999999999999957</v>
      </c>
      <c r="Q30" s="392"/>
      <c r="R30" s="392"/>
    </row>
    <row r="31" spans="1:18" ht="15.75" customHeight="1">
      <c r="A31" s="859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859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859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2775.7732589048392</v>
      </c>
      <c r="L38" s="404">
        <f>AVERAGE(L25:L37)</f>
        <v>807.40164805954316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1207</v>
      </c>
      <c r="B39" s="381" t="s">
        <v>240</v>
      </c>
      <c r="C39" s="695"/>
      <c r="D39" s="409" t="s">
        <v>1208</v>
      </c>
      <c r="E39" s="383"/>
      <c r="F39" s="384">
        <v>16.66</v>
      </c>
      <c r="G39" s="694">
        <v>3648</v>
      </c>
      <c r="H39" s="385">
        <f t="shared" ref="H39:H47" si="12">F39*G39</f>
        <v>60775.68</v>
      </c>
      <c r="I39" s="696"/>
      <c r="J39" s="387">
        <v>4</v>
      </c>
      <c r="K39" s="388">
        <f t="shared" ref="K39" si="13">G39/P39*60</f>
        <v>3082.8169014084515</v>
      </c>
      <c r="L39" s="389">
        <f t="shared" ref="L39" si="14">K39/J39</f>
        <v>770.70422535211287</v>
      </c>
      <c r="M39" s="390">
        <v>0.18055555555555555</v>
      </c>
      <c r="N39" s="390">
        <v>0.2298611111111111</v>
      </c>
      <c r="O39" s="380">
        <v>17</v>
      </c>
      <c r="P39" s="699">
        <f t="shared" ref="P39" si="15">(N39-M39)*24*60</f>
        <v>70.999999999999986</v>
      </c>
      <c r="Q39" s="392"/>
      <c r="R39" s="392"/>
    </row>
    <row r="40" spans="1:18">
      <c r="A40" s="849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849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849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849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849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850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850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850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1198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2929.2950801566453</v>
      </c>
      <c r="L51" s="404">
        <f>AVERAGE(L38:L50)</f>
        <v>789.05293670582796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1209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553</v>
      </c>
      <c r="H52" s="385">
        <f>F52*G52</f>
        <v>13841.59</v>
      </c>
      <c r="I52" s="696"/>
      <c r="J52" s="387">
        <v>4</v>
      </c>
      <c r="K52" s="388">
        <f>G52/P52*60</f>
        <v>3016.3636363636365</v>
      </c>
      <c r="L52" s="389">
        <f>K52/J52</f>
        <v>754.09090909090912</v>
      </c>
      <c r="M52" s="390">
        <v>0.17708333333333334</v>
      </c>
      <c r="N52" s="390">
        <v>0.18472222222222223</v>
      </c>
      <c r="O52" s="388">
        <v>15</v>
      </c>
      <c r="P52" s="699">
        <f>(N52-M52)*24*60</f>
        <v>11</v>
      </c>
      <c r="Q52" s="392"/>
      <c r="R52" s="392"/>
    </row>
    <row r="53" spans="1:18" ht="15.6" customHeight="1">
      <c r="A53" s="854"/>
      <c r="B53" s="381" t="s">
        <v>240</v>
      </c>
      <c r="C53" s="695"/>
      <c r="D53" s="410" t="s">
        <v>276</v>
      </c>
      <c r="E53" s="426"/>
      <c r="F53" s="384">
        <v>24.82</v>
      </c>
      <c r="G53" s="393">
        <v>764</v>
      </c>
      <c r="H53" s="385">
        <f t="shared" ref="H53:H116" si="16">F53*G53</f>
        <v>18962.48</v>
      </c>
      <c r="I53" s="696"/>
      <c r="J53" s="387">
        <v>4</v>
      </c>
      <c r="K53" s="388">
        <f t="shared" ref="K53:K57" si="17">G53/P53*60</f>
        <v>3055.9999999999945</v>
      </c>
      <c r="L53" s="389">
        <f t="shared" ref="L53:L57" si="18">K53/J53</f>
        <v>763.99999999999864</v>
      </c>
      <c r="M53" s="390">
        <v>0.1986111111111111</v>
      </c>
      <c r="N53" s="390">
        <v>0.20902777777777778</v>
      </c>
      <c r="O53" s="388">
        <v>20</v>
      </c>
      <c r="P53" s="699">
        <f t="shared" ref="P53:P57" si="19">(N53-M53)*24*60</f>
        <v>15.000000000000027</v>
      </c>
      <c r="Q53" s="392"/>
      <c r="R53" s="392"/>
    </row>
    <row r="54" spans="1:18" ht="15.6" customHeight="1">
      <c r="A54" s="854"/>
      <c r="B54" s="381" t="s">
        <v>240</v>
      </c>
      <c r="C54" s="695"/>
      <c r="D54" s="410" t="s">
        <v>277</v>
      </c>
      <c r="E54" s="383"/>
      <c r="F54" s="384">
        <v>30</v>
      </c>
      <c r="G54" s="393">
        <v>988</v>
      </c>
      <c r="H54" s="385">
        <f t="shared" si="16"/>
        <v>29640</v>
      </c>
      <c r="I54" s="696"/>
      <c r="J54" s="387">
        <v>4</v>
      </c>
      <c r="K54" s="388">
        <f t="shared" si="17"/>
        <v>2963.9999999999927</v>
      </c>
      <c r="L54" s="389">
        <f t="shared" si="18"/>
        <v>740.99999999999818</v>
      </c>
      <c r="M54" s="390">
        <v>0.22222222222222221</v>
      </c>
      <c r="N54" s="390">
        <v>0.23611111111111113</v>
      </c>
      <c r="O54" s="388">
        <v>19</v>
      </c>
      <c r="P54" s="699">
        <f t="shared" si="19"/>
        <v>20.00000000000005</v>
      </c>
      <c r="Q54" s="392"/>
      <c r="R54" s="392"/>
    </row>
    <row r="55" spans="1:18" ht="15.6" customHeight="1">
      <c r="A55" s="854"/>
      <c r="B55" s="381" t="s">
        <v>240</v>
      </c>
      <c r="C55" s="695"/>
      <c r="D55" s="412" t="s">
        <v>1210</v>
      </c>
      <c r="E55" s="411"/>
      <c r="F55" s="384">
        <v>30</v>
      </c>
      <c r="G55" s="393">
        <v>571</v>
      </c>
      <c r="H55" s="385">
        <f t="shared" si="16"/>
        <v>17130</v>
      </c>
      <c r="I55" s="696"/>
      <c r="J55" s="387">
        <v>4</v>
      </c>
      <c r="K55" s="388">
        <f t="shared" si="17"/>
        <v>3114.5454545454427</v>
      </c>
      <c r="L55" s="389">
        <f t="shared" si="18"/>
        <v>778.63636363636067</v>
      </c>
      <c r="M55" s="390">
        <v>0.25</v>
      </c>
      <c r="N55" s="390">
        <v>0.25763888888888892</v>
      </c>
      <c r="O55" s="388">
        <v>20</v>
      </c>
      <c r="P55" s="699">
        <f t="shared" si="19"/>
        <v>11.000000000000041</v>
      </c>
      <c r="Q55" s="392"/>
      <c r="R55" s="392"/>
    </row>
    <row r="56" spans="1:18" ht="15.6" customHeight="1">
      <c r="A56" s="854"/>
      <c r="B56" s="381" t="s">
        <v>240</v>
      </c>
      <c r="C56" s="695"/>
      <c r="D56" s="410" t="s">
        <v>1211</v>
      </c>
      <c r="E56" s="411"/>
      <c r="F56" s="384">
        <v>27.48</v>
      </c>
      <c r="G56" s="393">
        <v>1128</v>
      </c>
      <c r="H56" s="385">
        <f t="shared" si="16"/>
        <v>30997.439999999999</v>
      </c>
      <c r="I56" s="696"/>
      <c r="J56" s="387">
        <v>3</v>
      </c>
      <c r="K56" s="388">
        <f t="shared" si="17"/>
        <v>3076.3636363636251</v>
      </c>
      <c r="L56" s="389">
        <f t="shared" si="18"/>
        <v>1025.4545454545416</v>
      </c>
      <c r="M56" s="390">
        <v>0.27083333333333331</v>
      </c>
      <c r="N56" s="390">
        <v>0.28611111111111115</v>
      </c>
      <c r="O56" s="388">
        <v>19</v>
      </c>
      <c r="P56" s="699">
        <f t="shared" si="19"/>
        <v>22.000000000000082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1212</v>
      </c>
      <c r="E57" s="411"/>
      <c r="F57" s="384">
        <v>23.8</v>
      </c>
      <c r="G57" s="393">
        <v>1377</v>
      </c>
      <c r="H57" s="385">
        <f t="shared" si="16"/>
        <v>32772.6</v>
      </c>
      <c r="I57" s="696"/>
      <c r="J57" s="387">
        <v>4</v>
      </c>
      <c r="K57" s="388">
        <f t="shared" si="17"/>
        <v>3177.6923076923094</v>
      </c>
      <c r="L57" s="389">
        <f t="shared" si="18"/>
        <v>794.42307692307736</v>
      </c>
      <c r="M57" s="390">
        <v>0.2986111111111111</v>
      </c>
      <c r="N57" s="390">
        <v>0.31666666666666665</v>
      </c>
      <c r="O57" s="388">
        <v>18</v>
      </c>
      <c r="P57" s="699">
        <f t="shared" si="19"/>
        <v>25.999999999999986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854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854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854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854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855"/>
      <c r="B64" s="381">
        <v>0</v>
      </c>
      <c r="C64" s="240" t="s">
        <v>1213</v>
      </c>
      <c r="D64" s="852" t="s">
        <v>1198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3067.4941724941668</v>
      </c>
      <c r="L64" s="404">
        <f>AVERAGE(L52:L63)</f>
        <v>809.60081585081423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1214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849</v>
      </c>
      <c r="H65" s="385">
        <f>F65*G65</f>
        <v>15434.82</v>
      </c>
      <c r="I65" s="696"/>
      <c r="J65" s="387">
        <v>3</v>
      </c>
      <c r="K65" s="388">
        <f t="shared" ref="K65:K71" si="20">G65/P65*60</f>
        <v>3183.7500000000036</v>
      </c>
      <c r="L65" s="389">
        <f t="shared" ref="L65:L71" si="21">K65/J65</f>
        <v>1061.2500000000011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857"/>
      <c r="B66" s="381" t="s">
        <v>240</v>
      </c>
      <c r="C66" s="695"/>
      <c r="D66" s="432" t="s">
        <v>284</v>
      </c>
      <c r="E66" s="426"/>
      <c r="F66" s="384">
        <v>14.03</v>
      </c>
      <c r="G66" s="393">
        <v>3430</v>
      </c>
      <c r="H66" s="385">
        <f t="shared" ref="H66:H74" si="22">F66*G66</f>
        <v>48122.899999999994</v>
      </c>
      <c r="I66" s="696"/>
      <c r="J66" s="387">
        <v>3</v>
      </c>
      <c r="K66" s="388">
        <f t="shared" si="20"/>
        <v>3071.6417910447781</v>
      </c>
      <c r="L66" s="389">
        <f t="shared" si="21"/>
        <v>1023.880597014926</v>
      </c>
      <c r="M66" s="390">
        <v>0.20277777777777781</v>
      </c>
      <c r="N66" s="390">
        <v>0.24930555555555556</v>
      </c>
      <c r="O66" s="388">
        <v>21</v>
      </c>
      <c r="P66" s="699">
        <f t="shared" ref="P66:P71" si="23">(N66-M66)*24*60</f>
        <v>66.999999999999957</v>
      </c>
      <c r="Q66" s="392"/>
      <c r="R66" s="392"/>
    </row>
    <row r="67" spans="1:18" ht="15.6" customHeight="1">
      <c r="A67" s="857"/>
      <c r="B67" s="381" t="s">
        <v>240</v>
      </c>
      <c r="C67" s="695"/>
      <c r="D67" s="409" t="s">
        <v>285</v>
      </c>
      <c r="E67" s="411"/>
      <c r="F67" s="384">
        <v>18.18</v>
      </c>
      <c r="G67" s="393">
        <v>1456</v>
      </c>
      <c r="H67" s="385">
        <f t="shared" si="22"/>
        <v>26470.079999999998</v>
      </c>
      <c r="I67" s="696"/>
      <c r="J67" s="387">
        <v>3</v>
      </c>
      <c r="K67" s="388">
        <f t="shared" si="20"/>
        <v>3120.0000000000027</v>
      </c>
      <c r="L67" s="389">
        <f t="shared" si="21"/>
        <v>1040.0000000000009</v>
      </c>
      <c r="M67" s="390">
        <v>0.2638888888888889</v>
      </c>
      <c r="N67" s="390">
        <v>0.28333333333333333</v>
      </c>
      <c r="O67" s="388">
        <v>21</v>
      </c>
      <c r="P67" s="699">
        <f t="shared" si="23"/>
        <v>27.999999999999979</v>
      </c>
      <c r="Q67" s="392"/>
      <c r="R67" s="392"/>
    </row>
    <row r="68" spans="1:18" ht="15.6" customHeight="1">
      <c r="A68" s="857"/>
      <c r="B68" s="381" t="s">
        <v>240</v>
      </c>
      <c r="C68" s="695"/>
      <c r="D68" s="410" t="s">
        <v>1215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696"/>
      <c r="J68" s="387">
        <v>3</v>
      </c>
      <c r="K68" s="388">
        <f t="shared" si="20"/>
        <v>3183.1578947368398</v>
      </c>
      <c r="L68" s="389">
        <f t="shared" si="21"/>
        <v>1061.0526315789466</v>
      </c>
      <c r="M68" s="390">
        <v>0.29652777777777778</v>
      </c>
      <c r="N68" s="390">
        <v>0.30972222222222223</v>
      </c>
      <c r="O68" s="388">
        <v>19</v>
      </c>
      <c r="P68" s="699">
        <f t="shared" si="23"/>
        <v>19.000000000000014</v>
      </c>
      <c r="Q68" s="392"/>
      <c r="R68" s="392"/>
    </row>
    <row r="69" spans="1:18" ht="15.6" customHeight="1">
      <c r="A69" s="857"/>
      <c r="B69" s="381" t="s">
        <v>240</v>
      </c>
      <c r="C69" s="695"/>
      <c r="D69" s="412" t="s">
        <v>1216</v>
      </c>
      <c r="E69" s="411"/>
      <c r="F69" s="384">
        <v>20.72</v>
      </c>
      <c r="G69" s="393">
        <v>467</v>
      </c>
      <c r="H69" s="385">
        <f t="shared" si="22"/>
        <v>9676.24</v>
      </c>
      <c r="I69" s="696"/>
      <c r="J69" s="387">
        <v>3</v>
      </c>
      <c r="K69" s="388">
        <f t="shared" si="20"/>
        <v>3113.3333333333444</v>
      </c>
      <c r="L69" s="389">
        <f t="shared" si="21"/>
        <v>1037.7777777777815</v>
      </c>
      <c r="M69" s="390">
        <v>0.32291666666666669</v>
      </c>
      <c r="N69" s="390">
        <v>0.32916666666666666</v>
      </c>
      <c r="O69" s="388">
        <v>19</v>
      </c>
      <c r="P69" s="699">
        <f t="shared" si="23"/>
        <v>8.999999999999968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5379</v>
      </c>
      <c r="H70" s="385">
        <f t="shared" si="22"/>
        <v>76842.85714285713</v>
      </c>
      <c r="I70" s="696"/>
      <c r="J70" s="387">
        <v>3</v>
      </c>
      <c r="K70" s="388">
        <f t="shared" si="20"/>
        <v>3133.3980582524309</v>
      </c>
      <c r="L70" s="389">
        <f t="shared" si="21"/>
        <v>1044.4660194174769</v>
      </c>
      <c r="M70" s="390">
        <v>0.3444444444444445</v>
      </c>
      <c r="N70" s="390">
        <v>0.41597222222222219</v>
      </c>
      <c r="O70" s="388">
        <v>22</v>
      </c>
      <c r="P70" s="699">
        <f t="shared" si="23"/>
        <v>102.99999999999987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1217</v>
      </c>
      <c r="E71" s="411"/>
      <c r="F71" s="384">
        <v>24.76</v>
      </c>
      <c r="G71" s="428">
        <v>1954</v>
      </c>
      <c r="H71" s="385">
        <f t="shared" si="22"/>
        <v>48381.04</v>
      </c>
      <c r="I71" s="696"/>
      <c r="J71" s="387">
        <v>4</v>
      </c>
      <c r="K71" s="388">
        <f t="shared" si="20"/>
        <v>3168.6486486486465</v>
      </c>
      <c r="L71" s="389">
        <f t="shared" si="21"/>
        <v>792.16216216216162</v>
      </c>
      <c r="M71" s="390">
        <v>0.43124999999999997</v>
      </c>
      <c r="N71" s="390">
        <v>0.45694444444444443</v>
      </c>
      <c r="O71" s="388">
        <v>22</v>
      </c>
      <c r="P71" s="699">
        <f t="shared" si="23"/>
        <v>37.000000000000028</v>
      </c>
      <c r="Q71" s="392"/>
      <c r="R71" s="392"/>
    </row>
    <row r="72" spans="1:18" ht="15.6" customHeight="1">
      <c r="A72" s="857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857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857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858"/>
      <c r="B75" s="381">
        <v>0</v>
      </c>
      <c r="C75" s="240" t="s">
        <v>1218</v>
      </c>
      <c r="D75" s="852" t="s">
        <v>1198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3139.1328180022924</v>
      </c>
      <c r="L75" s="404">
        <f>AVERAGE(L65:L74)</f>
        <v>1008.6555982787562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1198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1219</v>
      </c>
      <c r="B82" s="381" t="s">
        <v>240</v>
      </c>
      <c r="C82" s="408"/>
      <c r="D82" s="410" t="s">
        <v>1220</v>
      </c>
      <c r="E82" s="438"/>
      <c r="F82" s="384">
        <v>22.32</v>
      </c>
      <c r="G82" s="413">
        <v>2486</v>
      </c>
      <c r="H82" s="439">
        <f t="shared" ref="H82:H90" si="24">F82*G82</f>
        <v>55487.520000000004</v>
      </c>
      <c r="I82" s="696"/>
      <c r="J82" s="387">
        <v>4</v>
      </c>
      <c r="K82" s="388">
        <f>G82/P82*60</f>
        <v>3107.5000000000009</v>
      </c>
      <c r="L82" s="389">
        <f t="shared" ref="L82:L83" si="25">K82/J82</f>
        <v>776.87500000000023</v>
      </c>
      <c r="M82" s="390">
        <v>0.72222222222222221</v>
      </c>
      <c r="N82" s="390">
        <v>0.75555555555555554</v>
      </c>
      <c r="O82" s="388">
        <v>20</v>
      </c>
      <c r="P82" s="699">
        <f>(N82-M82)*24*60</f>
        <v>47.999999999999986</v>
      </c>
      <c r="Q82" s="392"/>
      <c r="R82" s="392"/>
    </row>
    <row r="83" spans="1:18">
      <c r="A83" s="843"/>
      <c r="B83" s="381" t="s">
        <v>240</v>
      </c>
      <c r="C83" s="408"/>
      <c r="D83" s="444" t="s">
        <v>1221</v>
      </c>
      <c r="E83" s="438"/>
      <c r="F83" s="384">
        <v>24.54</v>
      </c>
      <c r="G83" s="413">
        <v>1409</v>
      </c>
      <c r="H83" s="439">
        <f t="shared" si="24"/>
        <v>34576.86</v>
      </c>
      <c r="I83" s="696"/>
      <c r="J83" s="387">
        <v>3</v>
      </c>
      <c r="K83" s="388">
        <f t="shared" ref="K83" si="26">G83/P83*60</f>
        <v>2284.8648648648632</v>
      </c>
      <c r="L83" s="389">
        <f t="shared" si="25"/>
        <v>761.6216216216211</v>
      </c>
      <c r="M83" s="390">
        <v>0.76944444444444438</v>
      </c>
      <c r="N83" s="390">
        <v>0.79513888888888884</v>
      </c>
      <c r="O83" s="388">
        <v>20</v>
      </c>
      <c r="P83" s="699">
        <f t="shared" ref="P83" si="27">(N83-M83)*24*60</f>
        <v>37.000000000000028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1202</v>
      </c>
      <c r="D91" s="844" t="s">
        <v>1198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2696.1824324324321</v>
      </c>
      <c r="L91" s="404">
        <f>AVERAGE(L82:L90)</f>
        <v>769.24831081081061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1222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8158</v>
      </c>
      <c r="H92" s="385">
        <f t="shared" ref="H92:H99" si="28">F92*G92</f>
        <v>135912.28</v>
      </c>
      <c r="I92" s="696"/>
      <c r="J92" s="387">
        <v>4</v>
      </c>
      <c r="K92" s="388">
        <f>G92/P92*60</f>
        <v>2797.028571428571</v>
      </c>
      <c r="L92" s="389">
        <f t="shared" ref="L92:L93" si="29">K92/J92</f>
        <v>699.25714285714275</v>
      </c>
      <c r="M92" s="390">
        <v>0.72222222222222221</v>
      </c>
      <c r="N92" s="390">
        <v>0.84375</v>
      </c>
      <c r="O92" s="380">
        <v>20</v>
      </c>
      <c r="P92" s="699">
        <f>(N92-M92)*24*60</f>
        <v>175.00000000000003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5404</v>
      </c>
      <c r="H93" s="385">
        <f t="shared" si="28"/>
        <v>96682.472727272732</v>
      </c>
      <c r="I93" s="696"/>
      <c r="J93" s="387">
        <v>3</v>
      </c>
      <c r="K93" s="388">
        <f t="shared" ref="K93" si="30">G93/P93*60</f>
        <v>2819.4782608695673</v>
      </c>
      <c r="L93" s="389">
        <f t="shared" si="29"/>
        <v>939.82608695652243</v>
      </c>
      <c r="M93" s="390">
        <v>0.85833333333333339</v>
      </c>
      <c r="N93" s="390">
        <v>0.93819444444444444</v>
      </c>
      <c r="O93" s="380">
        <v>21</v>
      </c>
      <c r="P93" s="699">
        <f>(N93-M93)*24*60</f>
        <v>114.99999999999991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847"/>
      <c r="B100" s="381">
        <v>0</v>
      </c>
      <c r="C100" s="240" t="s">
        <v>1223</v>
      </c>
      <c r="D100" s="840" t="s">
        <v>1198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2808.2534161490694</v>
      </c>
      <c r="L100" s="404">
        <f>AVERAGE(L92:L99)</f>
        <v>819.54161490683259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1224</v>
      </c>
      <c r="B101" s="381" t="s">
        <v>240</v>
      </c>
      <c r="C101" s="240"/>
      <c r="D101" s="410" t="s">
        <v>1225</v>
      </c>
      <c r="E101" s="700"/>
      <c r="F101" s="384">
        <v>30</v>
      </c>
      <c r="G101" s="694">
        <v>2378</v>
      </c>
      <c r="H101" s="385">
        <f t="shared" ref="H101:H110" si="31">F101*G101</f>
        <v>71340</v>
      </c>
      <c r="I101" s="696"/>
      <c r="J101" s="387">
        <v>3</v>
      </c>
      <c r="K101" s="388">
        <f>G101/P101*60</f>
        <v>2972.5000000000009</v>
      </c>
      <c r="L101" s="389">
        <f t="shared" ref="L101:L105" si="32">K101/J101</f>
        <v>990.8333333333336</v>
      </c>
      <c r="M101" s="390">
        <v>0.72222222222222221</v>
      </c>
      <c r="N101" s="390">
        <v>0.75555555555555554</v>
      </c>
      <c r="O101" s="380">
        <v>20</v>
      </c>
      <c r="P101" s="388">
        <f t="shared" ref="P101:P103" si="33">(N101-M101)*24*60</f>
        <v>47.999999999999986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2016</v>
      </c>
      <c r="H102" s="385">
        <f t="shared" si="31"/>
        <v>50037.120000000003</v>
      </c>
      <c r="I102" s="696"/>
      <c r="J102" s="387">
        <v>4</v>
      </c>
      <c r="K102" s="388">
        <f t="shared" ref="K102:K105" si="34">G102/P102*60</f>
        <v>2950.2439024390233</v>
      </c>
      <c r="L102" s="389">
        <f t="shared" si="32"/>
        <v>737.56097560975581</v>
      </c>
      <c r="M102" s="390">
        <v>0.77083333333333337</v>
      </c>
      <c r="N102" s="390">
        <v>0.7993055555555556</v>
      </c>
      <c r="O102" s="380">
        <v>22</v>
      </c>
      <c r="P102" s="388">
        <f t="shared" si="33"/>
        <v>41.000000000000014</v>
      </c>
      <c r="Q102" s="392"/>
      <c r="R102" s="392"/>
    </row>
    <row r="103" spans="1:18">
      <c r="A103" s="832"/>
      <c r="B103" s="381" t="s">
        <v>240</v>
      </c>
      <c r="C103" s="240"/>
      <c r="D103" s="410" t="s">
        <v>1226</v>
      </c>
      <c r="E103" s="410"/>
      <c r="F103" s="384">
        <v>23.8</v>
      </c>
      <c r="G103" s="694">
        <v>1757</v>
      </c>
      <c r="H103" s="385">
        <f t="shared" si="31"/>
        <v>41816.6</v>
      </c>
      <c r="I103" s="696"/>
      <c r="J103" s="387">
        <v>4</v>
      </c>
      <c r="K103" s="388">
        <f t="shared" si="34"/>
        <v>3194.5454545454813</v>
      </c>
      <c r="L103" s="389">
        <f t="shared" si="32"/>
        <v>798.63636363637033</v>
      </c>
      <c r="M103" s="390">
        <v>0.81388888888888899</v>
      </c>
      <c r="N103" s="390">
        <v>0.83680555555555547</v>
      </c>
      <c r="O103" s="380">
        <v>21</v>
      </c>
      <c r="P103" s="388">
        <f t="shared" si="33"/>
        <v>32.999999999999723</v>
      </c>
      <c r="Q103" s="392"/>
      <c r="R103" s="392"/>
    </row>
    <row r="104" spans="1:18">
      <c r="A104" s="832"/>
      <c r="B104" s="381" t="s">
        <v>240</v>
      </c>
      <c r="C104" s="240"/>
      <c r="D104" s="410" t="s">
        <v>1227</v>
      </c>
      <c r="E104" s="429"/>
      <c r="F104" s="384">
        <v>24.76</v>
      </c>
      <c r="G104" s="694">
        <v>2333</v>
      </c>
      <c r="H104" s="385">
        <f t="shared" si="31"/>
        <v>57765.08</v>
      </c>
      <c r="I104" s="696"/>
      <c r="J104" s="387">
        <v>4</v>
      </c>
      <c r="K104" s="388">
        <f t="shared" si="34"/>
        <v>3110.6666666666665</v>
      </c>
      <c r="L104" s="389">
        <f t="shared" si="32"/>
        <v>777.66666666666663</v>
      </c>
      <c r="M104" s="390">
        <v>0.85069444444444453</v>
      </c>
      <c r="N104" s="390">
        <v>0.88194444444444453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832"/>
      <c r="B105" s="381" t="s">
        <v>240</v>
      </c>
      <c r="C105" s="240"/>
      <c r="D105" s="410" t="s">
        <v>1228</v>
      </c>
      <c r="E105" s="412"/>
      <c r="F105" s="384">
        <v>14.03</v>
      </c>
      <c r="G105" s="694">
        <v>8352</v>
      </c>
      <c r="H105" s="385">
        <f t="shared" si="31"/>
        <v>117178.56</v>
      </c>
      <c r="I105" s="696"/>
      <c r="J105" s="387">
        <v>3</v>
      </c>
      <c r="K105" s="388">
        <f t="shared" si="34"/>
        <v>2947.7647059025394</v>
      </c>
      <c r="L105" s="389">
        <f t="shared" si="32"/>
        <v>982.58823530084646</v>
      </c>
      <c r="M105" s="390">
        <v>46284.895833333336</v>
      </c>
      <c r="N105" s="390">
        <v>46285.013888888891</v>
      </c>
      <c r="O105" s="380">
        <v>20</v>
      </c>
      <c r="P105" s="388">
        <f>(N105-M105)*24*60</f>
        <v>169.99999999883585</v>
      </c>
      <c r="Q105" s="389"/>
      <c r="R105" s="392"/>
    </row>
    <row r="106" spans="1:18">
      <c r="A106" s="832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1213</v>
      </c>
      <c r="D111" s="833" t="s">
        <v>1198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3035.1441459107423</v>
      </c>
      <c r="L111" s="404">
        <f>AVERAGE(L101:L110)</f>
        <v>857.4571149093947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1229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4023</v>
      </c>
      <c r="H112" s="439">
        <f t="shared" si="16"/>
        <v>114937.11</v>
      </c>
      <c r="I112" s="696"/>
      <c r="J112" s="387">
        <v>3</v>
      </c>
      <c r="K112" s="388">
        <f t="shared" ref="K112:K117" si="35">G112/P112*60</f>
        <v>3017.2499999999986</v>
      </c>
      <c r="L112" s="389">
        <f t="shared" ref="L112:L117" si="36">K112/J112</f>
        <v>1005.7499999999995</v>
      </c>
      <c r="M112" s="390">
        <v>0.72222222222222221</v>
      </c>
      <c r="N112" s="390">
        <v>0.77777777777777779</v>
      </c>
      <c r="O112" s="380">
        <v>20</v>
      </c>
      <c r="P112" s="699">
        <f t="shared" ref="P112:P116" si="37">(N112-M112)*24*60</f>
        <v>80.000000000000028</v>
      </c>
      <c r="Q112" s="380"/>
      <c r="R112" s="380"/>
    </row>
    <row r="113" spans="1:18">
      <c r="A113" s="835"/>
      <c r="B113" s="381" t="s">
        <v>240</v>
      </c>
      <c r="C113" s="408"/>
      <c r="D113" s="436" t="s">
        <v>1230</v>
      </c>
      <c r="E113" s="436"/>
      <c r="F113" s="384">
        <v>25.03</v>
      </c>
      <c r="G113" s="694">
        <v>1343</v>
      </c>
      <c r="H113" s="439">
        <f t="shared" si="16"/>
        <v>33615.29</v>
      </c>
      <c r="I113" s="696"/>
      <c r="J113" s="387">
        <v>4</v>
      </c>
      <c r="K113" s="388">
        <f t="shared" si="35"/>
        <v>2984.4444444444371</v>
      </c>
      <c r="L113" s="389">
        <f t="shared" si="36"/>
        <v>746.11111111110927</v>
      </c>
      <c r="M113" s="390">
        <v>0.79166666666666663</v>
      </c>
      <c r="N113" s="390">
        <v>0.81041666666666667</v>
      </c>
      <c r="O113" s="380">
        <v>20</v>
      </c>
      <c r="P113" s="699">
        <f t="shared" si="37"/>
        <v>27.000000000000064</v>
      </c>
      <c r="Q113" s="392"/>
      <c r="R113" s="392"/>
    </row>
    <row r="114" spans="1:18">
      <c r="A114" s="835"/>
      <c r="B114" s="381" t="s">
        <v>240</v>
      </c>
      <c r="C114" s="408"/>
      <c r="D114" s="436" t="s">
        <v>1231</v>
      </c>
      <c r="E114" s="410"/>
      <c r="F114" s="384">
        <v>16.7</v>
      </c>
      <c r="G114" s="694">
        <v>1593</v>
      </c>
      <c r="H114" s="439">
        <f t="shared" si="16"/>
        <v>26603.1</v>
      </c>
      <c r="I114" s="696"/>
      <c r="J114" s="387">
        <v>3</v>
      </c>
      <c r="K114" s="388">
        <f t="shared" si="35"/>
        <v>2986.8750000000105</v>
      </c>
      <c r="L114" s="389">
        <f t="shared" si="36"/>
        <v>995.62500000000352</v>
      </c>
      <c r="M114" s="390">
        <v>0.82500000000000007</v>
      </c>
      <c r="N114" s="390">
        <v>0.84722222222222221</v>
      </c>
      <c r="O114" s="380">
        <v>21</v>
      </c>
      <c r="P114" s="699">
        <f t="shared" si="37"/>
        <v>31.999999999999886</v>
      </c>
      <c r="Q114" s="392"/>
      <c r="R114" s="392"/>
    </row>
    <row r="115" spans="1:18">
      <c r="A115" s="835"/>
      <c r="B115" s="381" t="s">
        <v>240</v>
      </c>
      <c r="C115" s="408"/>
      <c r="D115" s="412" t="s">
        <v>1232</v>
      </c>
      <c r="E115" s="429"/>
      <c r="F115" s="384">
        <v>18.18</v>
      </c>
      <c r="G115" s="694">
        <v>1501</v>
      </c>
      <c r="H115" s="439">
        <f t="shared" si="16"/>
        <v>27288.18</v>
      </c>
      <c r="I115" s="696"/>
      <c r="J115" s="387">
        <v>3</v>
      </c>
      <c r="K115" s="388">
        <f t="shared" si="35"/>
        <v>3002.0000000000105</v>
      </c>
      <c r="L115" s="389">
        <f t="shared" si="36"/>
        <v>1000.6666666666702</v>
      </c>
      <c r="M115" s="390">
        <v>0.8618055555555556</v>
      </c>
      <c r="N115" s="390">
        <v>0.88263888888888886</v>
      </c>
      <c r="O115" s="380">
        <v>21</v>
      </c>
      <c r="P115" s="699">
        <f t="shared" si="37"/>
        <v>29.999999999999893</v>
      </c>
      <c r="Q115" s="392"/>
      <c r="R115" s="392"/>
    </row>
    <row r="116" spans="1:18">
      <c r="A116" s="835"/>
      <c r="B116" s="381" t="s">
        <v>240</v>
      </c>
      <c r="C116" s="408"/>
      <c r="D116" s="436" t="s">
        <v>1233</v>
      </c>
      <c r="E116" s="412"/>
      <c r="F116" s="384">
        <v>18.18</v>
      </c>
      <c r="G116" s="694">
        <v>1567</v>
      </c>
      <c r="H116" s="439">
        <f t="shared" si="16"/>
        <v>28488.06</v>
      </c>
      <c r="I116" s="696"/>
      <c r="J116" s="387">
        <v>3</v>
      </c>
      <c r="K116" s="388">
        <f t="shared" si="35"/>
        <v>2938.1249999999814</v>
      </c>
      <c r="L116" s="389">
        <f t="shared" si="36"/>
        <v>979.37499999999375</v>
      </c>
      <c r="M116" s="390">
        <v>0.8965277777777777</v>
      </c>
      <c r="N116" s="441">
        <v>0.91875000000000007</v>
      </c>
      <c r="O116" s="380">
        <v>20</v>
      </c>
      <c r="P116" s="699">
        <f t="shared" si="37"/>
        <v>32.000000000000206</v>
      </c>
      <c r="Q116" s="392"/>
      <c r="R116" s="392"/>
    </row>
    <row r="117" spans="1:18">
      <c r="A117" s="835"/>
      <c r="B117" s="381" t="s">
        <v>240</v>
      </c>
      <c r="C117" s="408"/>
      <c r="D117" s="410" t="s">
        <v>1234</v>
      </c>
      <c r="E117" s="426"/>
      <c r="F117" s="384">
        <v>14.285714285714283</v>
      </c>
      <c r="G117" s="694">
        <v>11608</v>
      </c>
      <c r="H117" s="439">
        <f t="shared" ref="H117:H123" si="38">F117*G117</f>
        <v>165828.57142857139</v>
      </c>
      <c r="I117" s="696"/>
      <c r="J117" s="387">
        <v>3</v>
      </c>
      <c r="K117" s="388">
        <f t="shared" si="35"/>
        <v>2963.7446809685193</v>
      </c>
      <c r="L117" s="389">
        <f t="shared" si="36"/>
        <v>987.91489365617315</v>
      </c>
      <c r="M117" s="390">
        <v>46284.934027777781</v>
      </c>
      <c r="N117" s="390">
        <v>46285.097222222219</v>
      </c>
      <c r="O117" s="380">
        <v>22</v>
      </c>
      <c r="P117" s="388">
        <f>(N117-M117)*24*60</f>
        <v>234.99999999068677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835"/>
      <c r="B124" s="398">
        <v>0</v>
      </c>
      <c r="C124" s="240" t="s">
        <v>1218</v>
      </c>
      <c r="D124" s="836" t="s">
        <v>1198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2982.0731875688266</v>
      </c>
      <c r="L124" s="404">
        <f>AVERAGE(L112:L123)</f>
        <v>952.57377857232495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N186"/>
  <sheetViews>
    <sheetView zoomScale="60" zoomScaleNormal="60" workbookViewId="0">
      <pane xSplit="1" ySplit="4" topLeftCell="B5" activePane="bottomRight" state="frozen"/>
      <selection activeCell="L152" sqref="L152"/>
      <selection pane="topRight" activeCell="L152" sqref="L152"/>
      <selection pane="bottomLeft" activeCell="L152" sqref="L152"/>
      <selection pane="bottomRigh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37" width="7.88671875" style="76"/>
    <col min="38" max="38" width="20.21875" style="76" customWidth="1"/>
    <col min="39" max="39" width="15" style="76" customWidth="1"/>
    <col min="40" max="40" width="13.33203125" style="76" bestFit="1" customWidth="1"/>
    <col min="41" max="16384" width="7.88671875" style="76"/>
  </cols>
  <sheetData>
    <row r="1" spans="1:40" ht="26.25" customHeight="1">
      <c r="A1" s="67" t="s">
        <v>1237</v>
      </c>
      <c r="B1" s="67"/>
      <c r="C1" s="67"/>
      <c r="D1" s="704" t="s">
        <v>1238</v>
      </c>
      <c r="E1" s="69">
        <f>SUM(G5:G173)</f>
        <v>139071</v>
      </c>
      <c r="F1" s="705" t="s">
        <v>3</v>
      </c>
      <c r="G1" s="71">
        <f>SUM(H5:H173)</f>
        <v>5531730.359185203</v>
      </c>
      <c r="H1" s="701" t="s">
        <v>79</v>
      </c>
      <c r="I1" s="73">
        <f>M17+M30+M43+M56+M69+M82+M95+M108+M121+M134+M147+M160+M173</f>
        <v>175.99404761904762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1239</v>
      </c>
      <c r="Q1" s="956"/>
      <c r="R1" s="956"/>
      <c r="S1" s="956"/>
      <c r="T1" s="956" t="s">
        <v>1240</v>
      </c>
      <c r="U1" s="956"/>
      <c r="V1" s="956"/>
      <c r="W1" s="956"/>
      <c r="X1" s="956"/>
      <c r="Y1" s="956"/>
      <c r="Z1" s="74" t="s">
        <v>875</v>
      </c>
      <c r="AA1" s="74" t="s">
        <v>1241</v>
      </c>
      <c r="AB1" s="963" t="s">
        <v>1242</v>
      </c>
      <c r="AC1" s="964"/>
      <c r="AD1" s="74" t="s">
        <v>875</v>
      </c>
      <c r="AE1" s="74" t="s">
        <v>1243</v>
      </c>
      <c r="AF1" s="956" t="s">
        <v>1244</v>
      </c>
      <c r="AG1" s="957"/>
      <c r="AH1" s="957"/>
      <c r="AN1" s="76" t="s">
        <v>1293</v>
      </c>
    </row>
    <row r="2" spans="1:40" ht="26.25" customHeight="1">
      <c r="A2" s="958" t="s">
        <v>1294</v>
      </c>
      <c r="B2" s="958"/>
      <c r="C2" s="704"/>
      <c r="D2" s="704" t="s">
        <v>1246</v>
      </c>
      <c r="E2" s="78">
        <f>AVERAGE(O17,O30,O43,O56,O69,O82,O95,O108,O121,O134,O147,O160,O173)</f>
        <v>125.30043227815929</v>
      </c>
      <c r="F2" s="79" t="s">
        <v>91</v>
      </c>
      <c r="G2" s="80">
        <f>G1/E1</f>
        <v>39.77630389646442</v>
      </c>
      <c r="H2" s="701" t="s">
        <v>92</v>
      </c>
      <c r="I2" s="701">
        <f>COUNT(I5:I173)</f>
        <v>9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957"/>
      <c r="AG2" s="957"/>
      <c r="AH2" s="957"/>
      <c r="AN2" s="721">
        <f>AVERAGE(AN5:AN9999)</f>
        <v>6.0701754385964843</v>
      </c>
    </row>
    <row r="3" spans="1:40" ht="30.6" customHeight="1">
      <c r="A3" s="897" t="s">
        <v>1247</v>
      </c>
      <c r="B3" s="897" t="s">
        <v>94</v>
      </c>
      <c r="C3" s="954"/>
      <c r="D3" s="897" t="s">
        <v>1248</v>
      </c>
      <c r="E3" s="897"/>
      <c r="F3" s="954" t="s">
        <v>96</v>
      </c>
      <c r="G3" s="946" t="s">
        <v>97</v>
      </c>
      <c r="H3" s="954" t="s">
        <v>98</v>
      </c>
      <c r="I3" s="948" t="s">
        <v>1249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1250</v>
      </c>
      <c r="O3" s="926" t="s">
        <v>1246</v>
      </c>
      <c r="P3" s="952" t="s">
        <v>1251</v>
      </c>
      <c r="Q3" s="926" t="s">
        <v>1246</v>
      </c>
      <c r="R3" s="953" t="s">
        <v>1252</v>
      </c>
      <c r="S3" s="927" t="s">
        <v>1253</v>
      </c>
      <c r="T3" s="946" t="s">
        <v>106</v>
      </c>
      <c r="U3" s="946"/>
      <c r="V3" s="947" t="s">
        <v>107</v>
      </c>
      <c r="W3" s="948" t="s">
        <v>1254</v>
      </c>
      <c r="X3" s="946" t="s">
        <v>1255</v>
      </c>
      <c r="Y3" s="946"/>
      <c r="Z3" s="949" t="s">
        <v>1256</v>
      </c>
      <c r="AA3" s="950"/>
      <c r="AB3" s="959" t="s">
        <v>1257</v>
      </c>
      <c r="AC3" s="960"/>
      <c r="AD3" s="961" t="s">
        <v>1258</v>
      </c>
      <c r="AE3" s="962"/>
      <c r="AF3" s="951" t="s">
        <v>1250</v>
      </c>
      <c r="AG3" s="953" t="s">
        <v>1252</v>
      </c>
      <c r="AH3" s="927" t="s">
        <v>1253</v>
      </c>
      <c r="AL3" s="947" t="s">
        <v>107</v>
      </c>
      <c r="AM3" s="967" t="s">
        <v>1295</v>
      </c>
      <c r="AN3" s="947" t="s">
        <v>1296</v>
      </c>
    </row>
    <row r="4" spans="1:40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711" t="s">
        <v>113</v>
      </c>
      <c r="U4" s="711" t="s">
        <v>114</v>
      </c>
      <c r="V4" s="946"/>
      <c r="W4" s="948"/>
      <c r="X4" s="705" t="s">
        <v>1259</v>
      </c>
      <c r="Y4" s="705" t="s">
        <v>36</v>
      </c>
      <c r="Z4" s="711" t="s">
        <v>1260</v>
      </c>
      <c r="AA4" s="711" t="s">
        <v>1261</v>
      </c>
      <c r="AB4" s="960"/>
      <c r="AC4" s="960"/>
      <c r="AD4" s="711" t="s">
        <v>1262</v>
      </c>
      <c r="AE4" s="85" t="s">
        <v>1263</v>
      </c>
      <c r="AF4" s="951"/>
      <c r="AG4" s="953"/>
      <c r="AH4" s="927"/>
      <c r="AL4" s="946"/>
      <c r="AM4" s="967"/>
      <c r="AN4" s="946"/>
    </row>
    <row r="5" spans="1:40" ht="18.75" customHeight="1">
      <c r="A5" s="943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889.6</v>
      </c>
      <c r="H5" s="92">
        <f t="shared" ref="H5:H16" si="0">F5*G5</f>
        <v>32844.031999999999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1" si="1">G5/W5*60</f>
        <v>1569.8823529411745</v>
      </c>
      <c r="O5" s="95">
        <f t="shared" ref="O5:O11" si="2">N5/M5</f>
        <v>130.82352941176455</v>
      </c>
      <c r="P5" s="97">
        <f t="shared" ref="P5:P11" si="3">M5-J5</f>
        <v>0</v>
      </c>
      <c r="Q5" s="98">
        <f t="shared" ref="Q5:Q11" si="4">O5-L5</f>
        <v>-35.843137254902103</v>
      </c>
      <c r="R5" s="709">
        <f t="shared" ref="R5:R11" si="5">O5/L5</f>
        <v>0.78494117647058737</v>
      </c>
      <c r="S5" s="912">
        <f>R17</f>
        <v>0.87068046417378675</v>
      </c>
      <c r="T5" s="101">
        <v>0.25</v>
      </c>
      <c r="U5" s="101">
        <v>0.27361111111111114</v>
      </c>
      <c r="V5" s="705">
        <v>5</v>
      </c>
      <c r="W5" s="702">
        <f>(U5-T5)*24*60</f>
        <v>34.000000000000043</v>
      </c>
      <c r="X5" s="705"/>
      <c r="Y5" s="705"/>
      <c r="Z5" s="102"/>
      <c r="AA5" s="102"/>
      <c r="AB5" s="897"/>
      <c r="AC5" s="897"/>
      <c r="AD5" s="103"/>
      <c r="AE5" s="103"/>
      <c r="AF5" s="97">
        <f t="shared" ref="AF5:AF70" si="6">N5-K5</f>
        <v>-430.11764705882547</v>
      </c>
      <c r="AG5" s="709">
        <f t="shared" ref="AG5:AG70" si="7">N5/K5</f>
        <v>0.78494117647058725</v>
      </c>
      <c r="AH5" s="912">
        <f>AG17</f>
        <v>0.87678553039700546</v>
      </c>
      <c r="AL5" s="76">
        <f>V5</f>
        <v>5</v>
      </c>
      <c r="AM5" s="722">
        <f>(Y5-X5)*1440</f>
        <v>0</v>
      </c>
      <c r="AN5" s="723">
        <f>IF((AL5-AM5)=0,"",AL5-AM5)</f>
        <v>5</v>
      </c>
    </row>
    <row r="6" spans="1:40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5966</v>
      </c>
      <c r="H6" s="92">
        <f t="shared" si="0"/>
        <v>225693.78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2265.5696202531644</v>
      </c>
      <c r="O6" s="95">
        <f t="shared" si="2"/>
        <v>113.27848101265822</v>
      </c>
      <c r="P6" s="97">
        <f t="shared" si="3"/>
        <v>0</v>
      </c>
      <c r="Q6" s="98">
        <f t="shared" si="4"/>
        <v>-6.7215189873417813</v>
      </c>
      <c r="R6" s="709">
        <f t="shared" si="5"/>
        <v>0.94398734177215182</v>
      </c>
      <c r="S6" s="912"/>
      <c r="T6" s="101">
        <v>0.27777777777777779</v>
      </c>
      <c r="U6" s="101">
        <v>0.38750000000000001</v>
      </c>
      <c r="V6" s="705">
        <v>6</v>
      </c>
      <c r="W6" s="702">
        <f t="shared" ref="W6:W17" si="8">(U6-T6)*24*60</f>
        <v>158</v>
      </c>
      <c r="X6" s="104"/>
      <c r="Y6" s="104"/>
      <c r="Z6" s="105"/>
      <c r="AA6" s="105"/>
      <c r="AB6" s="897"/>
      <c r="AC6" s="897"/>
      <c r="AD6" s="718"/>
      <c r="AE6" s="718"/>
      <c r="AF6" s="97">
        <f t="shared" si="6"/>
        <v>-134.43037974683557</v>
      </c>
      <c r="AG6" s="709">
        <f t="shared" si="7"/>
        <v>0.94398734177215182</v>
      </c>
      <c r="AH6" s="912"/>
      <c r="AL6" s="76">
        <f t="shared" ref="AL6:AL43" si="9">V6</f>
        <v>6</v>
      </c>
      <c r="AM6" s="722">
        <f t="shared" ref="AM6:AM43" si="10">(Y6-X6)*1440</f>
        <v>0</v>
      </c>
      <c r="AN6" s="723">
        <f t="shared" ref="AN6:AN43" si="11">IF((AL6-AM6)=0,"",AL6-AM6)</f>
        <v>6</v>
      </c>
    </row>
    <row r="7" spans="1:40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2220</v>
      </c>
      <c r="H7" s="92">
        <f t="shared" si="0"/>
        <v>79675.8</v>
      </c>
      <c r="I7" s="702"/>
      <c r="J7" s="94">
        <v>18</v>
      </c>
      <c r="K7" s="91">
        <v>2571</v>
      </c>
      <c r="L7" s="95">
        <v>142.83333333333334</v>
      </c>
      <c r="M7" s="703">
        <v>18</v>
      </c>
      <c r="N7" s="91">
        <f t="shared" si="1"/>
        <v>2336.8421052631593</v>
      </c>
      <c r="O7" s="95">
        <f t="shared" si="2"/>
        <v>129.82456140350885</v>
      </c>
      <c r="P7" s="97">
        <f t="shared" si="3"/>
        <v>0</v>
      </c>
      <c r="Q7" s="98">
        <f t="shared" si="4"/>
        <v>-13.008771929824491</v>
      </c>
      <c r="R7" s="709">
        <f t="shared" si="5"/>
        <v>0.90892341706073865</v>
      </c>
      <c r="S7" s="912"/>
      <c r="T7" s="101">
        <v>0.40277777777777779</v>
      </c>
      <c r="U7" s="101">
        <v>0.44236111111111109</v>
      </c>
      <c r="V7" s="705">
        <v>22</v>
      </c>
      <c r="W7" s="702">
        <f t="shared" si="8"/>
        <v>56.999999999999957</v>
      </c>
      <c r="X7" s="104">
        <v>0.39166666666666666</v>
      </c>
      <c r="Y7" s="104">
        <v>0.40138888888888885</v>
      </c>
      <c r="Z7" s="105"/>
      <c r="AA7" s="105"/>
      <c r="AB7" s="897"/>
      <c r="AC7" s="897"/>
      <c r="AD7" s="718"/>
      <c r="AE7" s="718"/>
      <c r="AF7" s="97">
        <f t="shared" si="6"/>
        <v>-234.15789473684072</v>
      </c>
      <c r="AG7" s="709">
        <f t="shared" si="7"/>
        <v>0.90892341706073876</v>
      </c>
      <c r="AH7" s="912"/>
      <c r="AL7" s="76">
        <f t="shared" si="9"/>
        <v>22</v>
      </c>
      <c r="AM7" s="722">
        <f t="shared" si="10"/>
        <v>13.99999999999995</v>
      </c>
      <c r="AN7" s="723">
        <f t="shared" si="11"/>
        <v>8.0000000000000497</v>
      </c>
    </row>
    <row r="8" spans="1:40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886</v>
      </c>
      <c r="H8" s="92">
        <f t="shared" si="0"/>
        <v>32542.78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2215.0000000000009</v>
      </c>
      <c r="O8" s="95">
        <f t="shared" si="2"/>
        <v>123.0555555555556</v>
      </c>
      <c r="P8" s="97">
        <f t="shared" si="3"/>
        <v>0</v>
      </c>
      <c r="Q8" s="98">
        <f t="shared" si="4"/>
        <v>-19.777777777777743</v>
      </c>
      <c r="R8" s="709">
        <f t="shared" si="5"/>
        <v>0.86153247763516172</v>
      </c>
      <c r="S8" s="912"/>
      <c r="T8" s="101">
        <v>0.44652777777777775</v>
      </c>
      <c r="U8" s="101">
        <v>0.46319444444444441</v>
      </c>
      <c r="V8" s="705">
        <v>6</v>
      </c>
      <c r="W8" s="702">
        <f t="shared" si="8"/>
        <v>23.999999999999993</v>
      </c>
      <c r="X8" s="104"/>
      <c r="Y8" s="104"/>
      <c r="Z8" s="105"/>
      <c r="AA8" s="105"/>
      <c r="AB8" s="897"/>
      <c r="AC8" s="897"/>
      <c r="AD8" s="718">
        <v>1</v>
      </c>
      <c r="AE8" s="718"/>
      <c r="AF8" s="97">
        <f t="shared" si="6"/>
        <v>-355.99999999999909</v>
      </c>
      <c r="AG8" s="709">
        <f t="shared" si="7"/>
        <v>0.86153247763516172</v>
      </c>
      <c r="AH8" s="912"/>
      <c r="AL8" s="76">
        <f t="shared" si="9"/>
        <v>6</v>
      </c>
      <c r="AM8" s="722">
        <f t="shared" si="10"/>
        <v>0</v>
      </c>
      <c r="AN8" s="723">
        <f t="shared" si="11"/>
        <v>6</v>
      </c>
    </row>
    <row r="9" spans="1:40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1160</v>
      </c>
      <c r="H9" s="92">
        <f t="shared" si="0"/>
        <v>33477.599999999999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2245.1612903225828</v>
      </c>
      <c r="O9" s="95">
        <f t="shared" si="2"/>
        <v>132.06831119544606</v>
      </c>
      <c r="P9" s="97">
        <f t="shared" si="3"/>
        <v>0</v>
      </c>
      <c r="Q9" s="98">
        <f t="shared" si="4"/>
        <v>-19.166982922201015</v>
      </c>
      <c r="R9" s="709">
        <f t="shared" si="5"/>
        <v>0.87326382354048337</v>
      </c>
      <c r="S9" s="912"/>
      <c r="T9" s="101">
        <v>0.46736111111111106</v>
      </c>
      <c r="U9" s="101">
        <v>0.48888888888888882</v>
      </c>
      <c r="V9" s="705">
        <v>6</v>
      </c>
      <c r="W9" s="702">
        <f t="shared" si="8"/>
        <v>30.999999999999972</v>
      </c>
      <c r="X9" s="104"/>
      <c r="Y9" s="104"/>
      <c r="Z9" s="105"/>
      <c r="AA9" s="105"/>
      <c r="AB9" s="897"/>
      <c r="AC9" s="897"/>
      <c r="AD9" s="718"/>
      <c r="AE9" s="718"/>
      <c r="AF9" s="97">
        <f t="shared" si="6"/>
        <v>-325.83870967741723</v>
      </c>
      <c r="AG9" s="709">
        <f t="shared" si="7"/>
        <v>0.87326382354048337</v>
      </c>
      <c r="AH9" s="912"/>
      <c r="AL9" s="76">
        <f t="shared" si="9"/>
        <v>6</v>
      </c>
      <c r="AM9" s="722">
        <f t="shared" si="10"/>
        <v>0</v>
      </c>
      <c r="AN9" s="723">
        <f t="shared" si="11"/>
        <v>6</v>
      </c>
    </row>
    <row r="10" spans="1:40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1912</v>
      </c>
      <c r="H10" s="92">
        <f t="shared" si="0"/>
        <v>59482.32</v>
      </c>
      <c r="I10" s="702"/>
      <c r="J10" s="94">
        <v>18</v>
      </c>
      <c r="K10" s="91">
        <v>2769</v>
      </c>
      <c r="L10" s="95">
        <v>153.83333333333334</v>
      </c>
      <c r="M10" s="703">
        <v>18</v>
      </c>
      <c r="N10" s="91">
        <f t="shared" si="1"/>
        <v>2341.224489795919</v>
      </c>
      <c r="O10" s="95">
        <f t="shared" si="2"/>
        <v>130.0680272108844</v>
      </c>
      <c r="P10" s="97">
        <f t="shared" si="3"/>
        <v>0</v>
      </c>
      <c r="Q10" s="98">
        <f t="shared" si="4"/>
        <v>-23.765306122448948</v>
      </c>
      <c r="R10" s="709">
        <f t="shared" si="5"/>
        <v>0.84551263625710327</v>
      </c>
      <c r="S10" s="913"/>
      <c r="T10" s="101">
        <v>0.52916666666666656</v>
      </c>
      <c r="U10" s="101">
        <v>0.56319444444444433</v>
      </c>
      <c r="V10" s="705">
        <v>5</v>
      </c>
      <c r="W10" s="702">
        <f t="shared" si="8"/>
        <v>48.999999999999986</v>
      </c>
      <c r="X10" s="104"/>
      <c r="Y10" s="104"/>
      <c r="Z10" s="105"/>
      <c r="AA10" s="105"/>
      <c r="AB10" s="897"/>
      <c r="AC10" s="897"/>
      <c r="AD10" s="718"/>
      <c r="AE10" s="718"/>
      <c r="AF10" s="97">
        <f>N10-K10</f>
        <v>-427.775510204081</v>
      </c>
      <c r="AG10" s="709">
        <f>N10/K10</f>
        <v>0.84551263625710327</v>
      </c>
      <c r="AH10" s="913"/>
      <c r="AL10" s="76">
        <f t="shared" si="9"/>
        <v>5</v>
      </c>
      <c r="AM10" s="722">
        <f t="shared" si="10"/>
        <v>0</v>
      </c>
      <c r="AN10" s="723">
        <f t="shared" si="11"/>
        <v>5</v>
      </c>
    </row>
    <row r="11" spans="1:40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2711</v>
      </c>
      <c r="H11" s="92">
        <f t="shared" si="0"/>
        <v>104319.27999999998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2502.4615384615413</v>
      </c>
      <c r="O11" s="95">
        <f t="shared" si="2"/>
        <v>131.70850202429165</v>
      </c>
      <c r="P11" s="97">
        <f t="shared" si="3"/>
        <v>0</v>
      </c>
      <c r="Q11" s="98">
        <f t="shared" si="4"/>
        <v>-14.028340080971503</v>
      </c>
      <c r="R11" s="709">
        <f t="shared" si="5"/>
        <v>0.90374197849820925</v>
      </c>
      <c r="S11" s="913"/>
      <c r="T11" s="101">
        <v>0.56805555555555542</v>
      </c>
      <c r="U11" s="101">
        <v>0.61319444444444426</v>
      </c>
      <c r="V11" s="705">
        <v>7</v>
      </c>
      <c r="W11" s="702">
        <f t="shared" si="8"/>
        <v>64.999999999999929</v>
      </c>
      <c r="X11" s="104"/>
      <c r="Y11" s="104"/>
      <c r="Z11" s="105"/>
      <c r="AA11" s="105"/>
      <c r="AB11" s="897"/>
      <c r="AC11" s="897"/>
      <c r="AD11" s="718"/>
      <c r="AE11" s="718"/>
      <c r="AF11" s="97">
        <f>N11-K11</f>
        <v>-266.53846153845871</v>
      </c>
      <c r="AG11" s="709">
        <f>N11/K11</f>
        <v>0.90374197849820925</v>
      </c>
      <c r="AH11" s="913"/>
      <c r="AL11" s="76">
        <f t="shared" si="9"/>
        <v>7</v>
      </c>
      <c r="AM11" s="722">
        <f t="shared" si="10"/>
        <v>0</v>
      </c>
      <c r="AN11" s="723">
        <f t="shared" si="11"/>
        <v>7</v>
      </c>
    </row>
    <row r="12" spans="1:40" ht="19.2" customHeight="1">
      <c r="A12" s="94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702"/>
      <c r="J12" s="94"/>
      <c r="K12" s="91"/>
      <c r="L12" s="95"/>
      <c r="M12" s="703"/>
      <c r="N12" s="91"/>
      <c r="O12" s="95"/>
      <c r="P12" s="97"/>
      <c r="Q12" s="98"/>
      <c r="R12" s="709"/>
      <c r="S12" s="913"/>
      <c r="T12" s="101"/>
      <c r="U12" s="101"/>
      <c r="V12" s="705"/>
      <c r="W12" s="702">
        <f t="shared" si="8"/>
        <v>0</v>
      </c>
      <c r="X12" s="104"/>
      <c r="Y12" s="104"/>
      <c r="Z12" s="105"/>
      <c r="AA12" s="105"/>
      <c r="AB12" s="897"/>
      <c r="AC12" s="897"/>
      <c r="AD12" s="718"/>
      <c r="AE12" s="718"/>
      <c r="AF12" s="97">
        <f t="shared" si="6"/>
        <v>0</v>
      </c>
      <c r="AG12" s="709" t="e">
        <f t="shared" si="7"/>
        <v>#DIV/0!</v>
      </c>
      <c r="AH12" s="913"/>
      <c r="AL12" s="76">
        <f t="shared" si="9"/>
        <v>0</v>
      </c>
      <c r="AM12" s="722">
        <f t="shared" si="10"/>
        <v>0</v>
      </c>
      <c r="AN12" s="723" t="str">
        <f t="shared" si="11"/>
        <v/>
      </c>
    </row>
    <row r="13" spans="1:40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913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897"/>
      <c r="AC13" s="897"/>
      <c r="AD13" s="718"/>
      <c r="AE13" s="718"/>
      <c r="AF13" s="97">
        <f t="shared" si="6"/>
        <v>0</v>
      </c>
      <c r="AG13" s="709" t="e">
        <f t="shared" si="7"/>
        <v>#DIV/0!</v>
      </c>
      <c r="AH13" s="913"/>
      <c r="AL13" s="76">
        <f t="shared" si="9"/>
        <v>0</v>
      </c>
      <c r="AM13" s="722">
        <f t="shared" si="10"/>
        <v>0</v>
      </c>
      <c r="AN13" s="723" t="str">
        <f t="shared" si="11"/>
        <v/>
      </c>
    </row>
    <row r="14" spans="1:40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913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897"/>
      <c r="AC14" s="897"/>
      <c r="AD14" s="718"/>
      <c r="AE14" s="718"/>
      <c r="AF14" s="97">
        <f t="shared" si="6"/>
        <v>0</v>
      </c>
      <c r="AG14" s="709" t="e">
        <f t="shared" si="7"/>
        <v>#DIV/0!</v>
      </c>
      <c r="AH14" s="913"/>
      <c r="AL14" s="76">
        <f t="shared" si="9"/>
        <v>0</v>
      </c>
      <c r="AM14" s="722">
        <f t="shared" si="10"/>
        <v>0</v>
      </c>
      <c r="AN14" s="723" t="str">
        <f t="shared" si="11"/>
        <v/>
      </c>
    </row>
    <row r="15" spans="1:40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913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897"/>
      <c r="AC15" s="897"/>
      <c r="AD15" s="718"/>
      <c r="AE15" s="718"/>
      <c r="AF15" s="97">
        <f t="shared" si="6"/>
        <v>0</v>
      </c>
      <c r="AG15" s="709" t="e">
        <f t="shared" si="7"/>
        <v>#DIV/0!</v>
      </c>
      <c r="AH15" s="913"/>
      <c r="AL15" s="76">
        <f t="shared" si="9"/>
        <v>0</v>
      </c>
      <c r="AM15" s="722">
        <f t="shared" si="10"/>
        <v>0</v>
      </c>
      <c r="AN15" s="723" t="str">
        <f t="shared" si="11"/>
        <v/>
      </c>
    </row>
    <row r="16" spans="1:40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913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897"/>
      <c r="AC16" s="897"/>
      <c r="AD16" s="718"/>
      <c r="AE16" s="718"/>
      <c r="AF16" s="97">
        <f t="shared" si="6"/>
        <v>0</v>
      </c>
      <c r="AG16" s="709" t="e">
        <f t="shared" si="7"/>
        <v>#DIV/0!</v>
      </c>
      <c r="AH16" s="913"/>
      <c r="AL16" s="76">
        <f t="shared" si="9"/>
        <v>0</v>
      </c>
      <c r="AM16" s="722">
        <f t="shared" si="10"/>
        <v>0</v>
      </c>
      <c r="AN16" s="723" t="str">
        <f t="shared" si="11"/>
        <v/>
      </c>
    </row>
    <row r="17" spans="1:40" ht="19.2" customHeight="1">
      <c r="A17" s="945"/>
      <c r="B17" s="120">
        <v>0</v>
      </c>
      <c r="C17" s="120" t="s">
        <v>1265</v>
      </c>
      <c r="D17" s="907" t="s">
        <v>1198</v>
      </c>
      <c r="E17" s="907"/>
      <c r="F17" s="121"/>
      <c r="G17" s="122"/>
      <c r="H17" s="123"/>
      <c r="I17" s="124"/>
      <c r="J17" s="122">
        <v>17.428571428571427</v>
      </c>
      <c r="K17" s="122">
        <v>2521.5714285714284</v>
      </c>
      <c r="L17" s="125">
        <v>146.16268612708242</v>
      </c>
      <c r="M17" s="126">
        <f t="shared" ref="M17:O17" si="12">AVERAGE(M5:M16)</f>
        <v>17.428571428571427</v>
      </c>
      <c r="N17" s="122">
        <f t="shared" si="12"/>
        <v>2210.8773424339347</v>
      </c>
      <c r="O17" s="125">
        <f t="shared" si="12"/>
        <v>127.26099540201562</v>
      </c>
      <c r="P17" s="127">
        <f t="shared" ref="P17:P24" si="13">M17-J17</f>
        <v>0</v>
      </c>
      <c r="Q17" s="128">
        <f t="shared" ref="Q17:Q24" si="14">O17-L17</f>
        <v>-18.9016907250668</v>
      </c>
      <c r="R17" s="129">
        <f>O17/L17</f>
        <v>0.87068046417378675</v>
      </c>
      <c r="S17" s="913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-310.69408613749374</v>
      </c>
      <c r="AG17" s="710">
        <f t="shared" si="7"/>
        <v>0.87678553039700546</v>
      </c>
      <c r="AH17" s="913"/>
      <c r="AL17" s="76">
        <f t="shared" si="9"/>
        <v>0</v>
      </c>
      <c r="AM17" s="722">
        <f t="shared" si="10"/>
        <v>0</v>
      </c>
      <c r="AN17" s="723" t="str">
        <f t="shared" si="11"/>
        <v/>
      </c>
    </row>
    <row r="18" spans="1:40" ht="19.2" customHeight="1">
      <c r="A18" s="895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1832</v>
      </c>
      <c r="H18" s="140">
        <f t="shared" ref="H18:H29" si="15">F18*G18</f>
        <v>51772.32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6">G18/W18*60</f>
        <v>1548.1690140845074</v>
      </c>
      <c r="O18" s="142">
        <f t="shared" ref="O18:O24" si="17">N18/M18</f>
        <v>129.01408450704227</v>
      </c>
      <c r="P18" s="105">
        <f t="shared" si="13"/>
        <v>0</v>
      </c>
      <c r="Q18" s="143">
        <f t="shared" si="14"/>
        <v>-37.652582159624387</v>
      </c>
      <c r="R18" s="712">
        <f t="shared" ref="R18:R24" si="18">O18/L18</f>
        <v>0.77408450704225362</v>
      </c>
      <c r="S18" s="896">
        <f>R30</f>
        <v>0.88788239191227747</v>
      </c>
      <c r="T18" s="101">
        <v>0.125</v>
      </c>
      <c r="U18" s="101">
        <v>0.17430555555555555</v>
      </c>
      <c r="V18" s="718">
        <v>5</v>
      </c>
      <c r="W18" s="146">
        <f>(U18-T18)*24*60</f>
        <v>70.999999999999986</v>
      </c>
      <c r="X18" s="142"/>
      <c r="Y18" s="142"/>
      <c r="Z18" s="105"/>
      <c r="AA18" s="105"/>
      <c r="AB18" s="897"/>
      <c r="AC18" s="897"/>
      <c r="AD18" s="718"/>
      <c r="AE18" s="718"/>
      <c r="AF18" s="147">
        <f t="shared" si="6"/>
        <v>-451.83098591549265</v>
      </c>
      <c r="AG18" s="148">
        <f t="shared" si="7"/>
        <v>0.77408450704225362</v>
      </c>
      <c r="AH18" s="938">
        <f>AG30</f>
        <v>0.89611423063389906</v>
      </c>
      <c r="AL18" s="76">
        <f t="shared" si="9"/>
        <v>5</v>
      </c>
      <c r="AM18" s="722">
        <f t="shared" si="10"/>
        <v>0</v>
      </c>
      <c r="AN18" s="723">
        <f t="shared" si="11"/>
        <v>5</v>
      </c>
    </row>
    <row r="19" spans="1:40" ht="19.2" customHeight="1">
      <c r="A19" s="895"/>
      <c r="B19" s="716" t="s">
        <v>239</v>
      </c>
      <c r="C19" s="715"/>
      <c r="D19" s="137" t="s">
        <v>133</v>
      </c>
      <c r="E19" s="138"/>
      <c r="F19" s="90">
        <v>53.27</v>
      </c>
      <c r="G19" s="107">
        <v>703</v>
      </c>
      <c r="H19" s="140">
        <f t="shared" si="15"/>
        <v>37448.810000000005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6"/>
        <v>1405.9999999999993</v>
      </c>
      <c r="O19" s="153">
        <f t="shared" si="17"/>
        <v>82.705882352941131</v>
      </c>
      <c r="P19" s="105">
        <f t="shared" si="13"/>
        <v>0</v>
      </c>
      <c r="Q19" s="143">
        <f t="shared" si="14"/>
        <v>-9.3529411764706367</v>
      </c>
      <c r="R19" s="712">
        <f t="shared" si="18"/>
        <v>0.89840255591054263</v>
      </c>
      <c r="S19" s="896"/>
      <c r="T19" s="101">
        <v>0.17777777777777776</v>
      </c>
      <c r="U19" s="101">
        <v>0.1986111111111111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897"/>
      <c r="AC19" s="897"/>
      <c r="AD19" s="718"/>
      <c r="AE19" s="718"/>
      <c r="AF19" s="97">
        <f t="shared" si="6"/>
        <v>-159.00000000000068</v>
      </c>
      <c r="AG19" s="709">
        <f t="shared" si="7"/>
        <v>0.89840255591054274</v>
      </c>
      <c r="AH19" s="939"/>
      <c r="AL19" s="76">
        <f t="shared" si="9"/>
        <v>5</v>
      </c>
      <c r="AM19" s="722">
        <f t="shared" si="10"/>
        <v>0</v>
      </c>
      <c r="AN19" s="723">
        <f t="shared" si="11"/>
        <v>5</v>
      </c>
    </row>
    <row r="20" spans="1:40" ht="19.2" customHeight="1">
      <c r="A20" s="895"/>
      <c r="B20" s="716" t="s">
        <v>239</v>
      </c>
      <c r="C20" s="108"/>
      <c r="D20" s="88" t="s">
        <v>136</v>
      </c>
      <c r="E20" s="138"/>
      <c r="F20" s="90">
        <v>44.3</v>
      </c>
      <c r="G20" s="107">
        <v>882</v>
      </c>
      <c r="H20" s="140">
        <f t="shared" si="15"/>
        <v>39072.6</v>
      </c>
      <c r="I20" s="718"/>
      <c r="J20" s="151">
        <v>18</v>
      </c>
      <c r="K20" s="91">
        <v>1565</v>
      </c>
      <c r="L20" s="95">
        <v>86.944444444444443</v>
      </c>
      <c r="M20" s="151">
        <v>18</v>
      </c>
      <c r="N20" s="152">
        <f t="shared" si="16"/>
        <v>1430.2702702702707</v>
      </c>
      <c r="O20" s="153">
        <f t="shared" si="17"/>
        <v>79.459459459459481</v>
      </c>
      <c r="P20" s="105">
        <f t="shared" si="13"/>
        <v>0</v>
      </c>
      <c r="Q20" s="143">
        <f t="shared" si="14"/>
        <v>-7.4849849849849619</v>
      </c>
      <c r="R20" s="712">
        <f t="shared" si="18"/>
        <v>0.91391071582764905</v>
      </c>
      <c r="S20" s="896"/>
      <c r="T20" s="101">
        <v>0.20347222222222222</v>
      </c>
      <c r="U20" s="101">
        <v>0.22916666666666666</v>
      </c>
      <c r="V20" s="718">
        <v>7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897"/>
      <c r="AC20" s="897"/>
      <c r="AD20" s="718"/>
      <c r="AE20" s="718"/>
      <c r="AF20" s="147">
        <f t="shared" si="6"/>
        <v>-134.72972972972934</v>
      </c>
      <c r="AG20" s="148">
        <f t="shared" si="7"/>
        <v>0.91391071582764893</v>
      </c>
      <c r="AH20" s="939"/>
      <c r="AL20" s="76">
        <f t="shared" si="9"/>
        <v>7</v>
      </c>
      <c r="AM20" s="722">
        <f t="shared" si="10"/>
        <v>0</v>
      </c>
      <c r="AN20" s="723">
        <f t="shared" si="11"/>
        <v>7</v>
      </c>
    </row>
    <row r="21" spans="1:40" ht="19.2" customHeight="1">
      <c r="A21" s="895"/>
      <c r="B21" s="716" t="s">
        <v>239</v>
      </c>
      <c r="C21" s="155"/>
      <c r="D21" s="156" t="s">
        <v>135</v>
      </c>
      <c r="E21" s="89"/>
      <c r="F21" s="90">
        <v>38.39</v>
      </c>
      <c r="G21" s="91">
        <v>1861</v>
      </c>
      <c r="H21" s="140">
        <f t="shared" si="15"/>
        <v>71443.790000000008</v>
      </c>
      <c r="I21" s="705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6"/>
        <v>1450.1298701298701</v>
      </c>
      <c r="O21" s="153">
        <f t="shared" si="17"/>
        <v>85.301757066462955</v>
      </c>
      <c r="P21" s="105">
        <f t="shared" si="13"/>
        <v>0</v>
      </c>
      <c r="Q21" s="143">
        <f t="shared" si="14"/>
        <v>-6.7570664629488135</v>
      </c>
      <c r="R21" s="712">
        <f t="shared" si="18"/>
        <v>0.92660055599352731</v>
      </c>
      <c r="S21" s="896"/>
      <c r="T21" s="101">
        <v>0.24444444444444444</v>
      </c>
      <c r="U21" s="101">
        <v>0.29791666666666666</v>
      </c>
      <c r="V21" s="718">
        <v>22</v>
      </c>
      <c r="W21" s="146">
        <f t="shared" si="19"/>
        <v>77</v>
      </c>
      <c r="X21" s="154">
        <v>0.23333333333333331</v>
      </c>
      <c r="Y21" s="154">
        <v>0.24305555555555555</v>
      </c>
      <c r="Z21" s="105"/>
      <c r="AA21" s="105"/>
      <c r="AB21" s="897"/>
      <c r="AC21" s="897"/>
      <c r="AD21" s="718"/>
      <c r="AE21" s="718"/>
      <c r="AF21" s="97">
        <f t="shared" si="6"/>
        <v>-114.87012987012986</v>
      </c>
      <c r="AG21" s="709">
        <f t="shared" si="7"/>
        <v>0.9266005559935272</v>
      </c>
      <c r="AH21" s="940"/>
      <c r="AL21" s="76">
        <f t="shared" si="9"/>
        <v>22</v>
      </c>
      <c r="AM21" s="722">
        <f t="shared" si="10"/>
        <v>14.00000000000003</v>
      </c>
      <c r="AN21" s="723">
        <f t="shared" si="11"/>
        <v>7.9999999999999698</v>
      </c>
    </row>
    <row r="22" spans="1:40" ht="19.2" customHeight="1">
      <c r="A22" s="895"/>
      <c r="B22" s="716" t="s">
        <v>238</v>
      </c>
      <c r="C22" s="155"/>
      <c r="D22" s="88" t="s">
        <v>145</v>
      </c>
      <c r="E22" s="89"/>
      <c r="F22" s="90">
        <v>43.14</v>
      </c>
      <c r="G22" s="91">
        <v>1569</v>
      </c>
      <c r="H22" s="140">
        <f t="shared" si="15"/>
        <v>67686.66</v>
      </c>
      <c r="I22" s="705"/>
      <c r="J22" s="141">
        <v>17</v>
      </c>
      <c r="K22" s="107">
        <v>1500</v>
      </c>
      <c r="L22" s="142">
        <v>88.235294117647058</v>
      </c>
      <c r="M22" s="151">
        <v>17</v>
      </c>
      <c r="N22" s="152">
        <f t="shared" si="16"/>
        <v>1405.0746268656717</v>
      </c>
      <c r="O22" s="153">
        <f t="shared" si="17"/>
        <v>82.651448639157152</v>
      </c>
      <c r="P22" s="105">
        <f t="shared" si="13"/>
        <v>0</v>
      </c>
      <c r="Q22" s="143">
        <f t="shared" si="14"/>
        <v>-5.5838454784899056</v>
      </c>
      <c r="R22" s="712">
        <f t="shared" si="18"/>
        <v>0.93671641791044769</v>
      </c>
      <c r="S22" s="896"/>
      <c r="T22" s="101">
        <v>0.30277777777777776</v>
      </c>
      <c r="U22" s="101">
        <v>0.34930555555555554</v>
      </c>
      <c r="V22" s="718">
        <v>7</v>
      </c>
      <c r="W22" s="146">
        <f t="shared" si="19"/>
        <v>67</v>
      </c>
      <c r="X22" s="154"/>
      <c r="Y22" s="154"/>
      <c r="Z22" s="105"/>
      <c r="AA22" s="105"/>
      <c r="AB22" s="897"/>
      <c r="AC22" s="897"/>
      <c r="AD22" s="718"/>
      <c r="AE22" s="718"/>
      <c r="AF22" s="147">
        <f t="shared" si="6"/>
        <v>-94.925373134328311</v>
      </c>
      <c r="AG22" s="148">
        <f t="shared" si="7"/>
        <v>0.9367164179104478</v>
      </c>
      <c r="AH22" s="940"/>
      <c r="AL22" s="76">
        <f t="shared" si="9"/>
        <v>7</v>
      </c>
      <c r="AM22" s="722">
        <f t="shared" si="10"/>
        <v>0</v>
      </c>
      <c r="AN22" s="723">
        <f t="shared" si="11"/>
        <v>7</v>
      </c>
    </row>
    <row r="23" spans="1:40" ht="19.2" customHeight="1">
      <c r="A23" s="895"/>
      <c r="B23" s="716" t="s">
        <v>239</v>
      </c>
      <c r="C23" s="155"/>
      <c r="D23" s="88" t="s">
        <v>137</v>
      </c>
      <c r="E23" s="89"/>
      <c r="F23" s="90">
        <v>49.91</v>
      </c>
      <c r="G23" s="91">
        <v>2797</v>
      </c>
      <c r="H23" s="140">
        <f t="shared" si="15"/>
        <v>139598.26999999999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6"/>
        <v>1472.1052631578948</v>
      </c>
      <c r="O23" s="153">
        <f t="shared" si="17"/>
        <v>86.59442724458205</v>
      </c>
      <c r="P23" s="105">
        <f t="shared" si="13"/>
        <v>0</v>
      </c>
      <c r="Q23" s="143">
        <f t="shared" si="14"/>
        <v>-5.4643962848297178</v>
      </c>
      <c r="R23" s="712">
        <f t="shared" si="18"/>
        <v>0.94064234067597108</v>
      </c>
      <c r="S23" s="896"/>
      <c r="T23" s="101">
        <v>0.35347222222222219</v>
      </c>
      <c r="U23" s="101">
        <v>0.43263888888888885</v>
      </c>
      <c r="V23" s="718">
        <v>6</v>
      </c>
      <c r="W23" s="146">
        <f t="shared" si="19"/>
        <v>114</v>
      </c>
      <c r="X23" s="154"/>
      <c r="Y23" s="154"/>
      <c r="Z23" s="105"/>
      <c r="AA23" s="105"/>
      <c r="AB23" s="897"/>
      <c r="AC23" s="897"/>
      <c r="AD23" s="718"/>
      <c r="AE23" s="718"/>
      <c r="AF23" s="97">
        <f t="shared" si="6"/>
        <v>-92.894736842105203</v>
      </c>
      <c r="AG23" s="709">
        <f t="shared" si="7"/>
        <v>0.94064234067597108</v>
      </c>
      <c r="AH23" s="940"/>
      <c r="AL23" s="76">
        <f t="shared" si="9"/>
        <v>6</v>
      </c>
      <c r="AM23" s="722">
        <f t="shared" si="10"/>
        <v>0</v>
      </c>
      <c r="AN23" s="723">
        <f t="shared" si="11"/>
        <v>6</v>
      </c>
    </row>
    <row r="24" spans="1:40" ht="19.2" customHeight="1">
      <c r="A24" s="895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1748</v>
      </c>
      <c r="H24" s="140">
        <f t="shared" si="15"/>
        <v>64204.039999999994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6"/>
        <v>2184.9999999999968</v>
      </c>
      <c r="O24" s="153">
        <f t="shared" si="17"/>
        <v>121.38888888888872</v>
      </c>
      <c r="P24" s="105">
        <f t="shared" si="13"/>
        <v>0</v>
      </c>
      <c r="Q24" s="143">
        <f t="shared" si="14"/>
        <v>-11.944444444444628</v>
      </c>
      <c r="R24" s="712">
        <f t="shared" si="18"/>
        <v>0.91041666666666532</v>
      </c>
      <c r="S24" s="896"/>
      <c r="T24" s="101">
        <v>0.47152777777777771</v>
      </c>
      <c r="U24" s="101">
        <v>0.50486111111111109</v>
      </c>
      <c r="V24" s="718">
        <v>4</v>
      </c>
      <c r="W24" s="146">
        <f t="shared" si="19"/>
        <v>48.000000000000071</v>
      </c>
      <c r="X24" s="154"/>
      <c r="Y24" s="154"/>
      <c r="Z24" s="105"/>
      <c r="AA24" s="105"/>
      <c r="AB24" s="897"/>
      <c r="AC24" s="897"/>
      <c r="AD24" s="718"/>
      <c r="AE24" s="718"/>
      <c r="AF24" s="147">
        <f t="shared" si="6"/>
        <v>-215.00000000000318</v>
      </c>
      <c r="AG24" s="148">
        <f t="shared" si="7"/>
        <v>0.91041666666666532</v>
      </c>
      <c r="AH24" s="940"/>
      <c r="AL24" s="76">
        <f t="shared" si="9"/>
        <v>4</v>
      </c>
      <c r="AM24" s="722">
        <f t="shared" si="10"/>
        <v>0</v>
      </c>
      <c r="AN24" s="723">
        <f t="shared" si="11"/>
        <v>4</v>
      </c>
    </row>
    <row r="25" spans="1:40" ht="19.2" customHeight="1">
      <c r="A25" s="895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5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896"/>
      <c r="T25" s="101"/>
      <c r="U25" s="101"/>
      <c r="V25" s="718"/>
      <c r="W25" s="146">
        <f t="shared" si="19"/>
        <v>0</v>
      </c>
      <c r="X25" s="718"/>
      <c r="Y25" s="718"/>
      <c r="Z25" s="105"/>
      <c r="AA25" s="105"/>
      <c r="AB25" s="897"/>
      <c r="AC25" s="897"/>
      <c r="AD25" s="718"/>
      <c r="AE25" s="718"/>
      <c r="AF25" s="97">
        <f t="shared" si="6"/>
        <v>0</v>
      </c>
      <c r="AG25" s="709" t="e">
        <f t="shared" si="7"/>
        <v>#DIV/0!</v>
      </c>
      <c r="AH25" s="940"/>
      <c r="AL25" s="76">
        <f t="shared" si="9"/>
        <v>0</v>
      </c>
      <c r="AM25" s="722">
        <f t="shared" si="10"/>
        <v>0</v>
      </c>
      <c r="AN25" s="723" t="str">
        <f t="shared" si="11"/>
        <v/>
      </c>
    </row>
    <row r="26" spans="1:40" ht="19.2" customHeight="1">
      <c r="A26" s="895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5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896"/>
      <c r="T26" s="101"/>
      <c r="U26" s="101"/>
      <c r="V26" s="718"/>
      <c r="W26" s="146">
        <f t="shared" si="19"/>
        <v>0</v>
      </c>
      <c r="X26" s="718"/>
      <c r="Y26" s="718"/>
      <c r="Z26" s="105"/>
      <c r="AA26" s="105"/>
      <c r="AB26" s="897"/>
      <c r="AC26" s="897"/>
      <c r="AD26" s="718"/>
      <c r="AE26" s="718"/>
      <c r="AF26" s="147">
        <f t="shared" si="6"/>
        <v>0</v>
      </c>
      <c r="AG26" s="148" t="e">
        <f t="shared" si="7"/>
        <v>#DIV/0!</v>
      </c>
      <c r="AH26" s="940"/>
      <c r="AL26" s="76">
        <f t="shared" si="9"/>
        <v>0</v>
      </c>
      <c r="AM26" s="722">
        <f t="shared" si="10"/>
        <v>0</v>
      </c>
      <c r="AN26" s="723" t="str">
        <f t="shared" si="11"/>
        <v/>
      </c>
    </row>
    <row r="27" spans="1:40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896"/>
      <c r="T27" s="101"/>
      <c r="U27" s="101"/>
      <c r="V27" s="718"/>
      <c r="W27" s="146">
        <f t="shared" si="19"/>
        <v>0</v>
      </c>
      <c r="X27" s="718"/>
      <c r="Y27" s="718"/>
      <c r="Z27" s="105"/>
      <c r="AA27" s="105"/>
      <c r="AB27" s="897"/>
      <c r="AC27" s="897"/>
      <c r="AD27" s="718"/>
      <c r="AE27" s="718"/>
      <c r="AF27" s="97">
        <f t="shared" si="6"/>
        <v>0</v>
      </c>
      <c r="AG27" s="709" t="e">
        <f t="shared" si="7"/>
        <v>#DIV/0!</v>
      </c>
      <c r="AH27" s="940"/>
      <c r="AL27" s="76">
        <f t="shared" si="9"/>
        <v>0</v>
      </c>
      <c r="AM27" s="722">
        <f t="shared" si="10"/>
        <v>0</v>
      </c>
      <c r="AN27" s="723" t="str">
        <f t="shared" si="11"/>
        <v/>
      </c>
    </row>
    <row r="28" spans="1:40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896"/>
      <c r="T28" s="101"/>
      <c r="U28" s="101"/>
      <c r="V28" s="718"/>
      <c r="W28" s="146">
        <f t="shared" si="19"/>
        <v>0</v>
      </c>
      <c r="X28" s="718"/>
      <c r="Y28" s="718"/>
      <c r="Z28" s="105"/>
      <c r="AA28" s="105"/>
      <c r="AB28" s="897"/>
      <c r="AC28" s="897"/>
      <c r="AD28" s="718"/>
      <c r="AE28" s="718"/>
      <c r="AF28" s="147">
        <f t="shared" si="6"/>
        <v>0</v>
      </c>
      <c r="AG28" s="148" t="e">
        <f t="shared" si="7"/>
        <v>#DIV/0!</v>
      </c>
      <c r="AH28" s="940"/>
      <c r="AL28" s="76">
        <f t="shared" si="9"/>
        <v>0</v>
      </c>
      <c r="AM28" s="722">
        <f t="shared" si="10"/>
        <v>0</v>
      </c>
      <c r="AN28" s="723" t="str">
        <f t="shared" si="11"/>
        <v/>
      </c>
    </row>
    <row r="29" spans="1:40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5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896"/>
      <c r="T29" s="101"/>
      <c r="U29" s="101"/>
      <c r="V29" s="718"/>
      <c r="W29" s="146">
        <f t="shared" si="19"/>
        <v>0</v>
      </c>
      <c r="X29" s="718"/>
      <c r="Y29" s="718"/>
      <c r="Z29" s="105"/>
      <c r="AA29" s="105"/>
      <c r="AB29" s="897"/>
      <c r="AC29" s="897"/>
      <c r="AD29" s="718"/>
      <c r="AE29" s="718"/>
      <c r="AF29" s="97">
        <f t="shared" si="6"/>
        <v>0</v>
      </c>
      <c r="AG29" s="709"/>
      <c r="AH29" s="940"/>
      <c r="AL29" s="76">
        <f t="shared" si="9"/>
        <v>0</v>
      </c>
      <c r="AM29" s="722">
        <f t="shared" si="10"/>
        <v>0</v>
      </c>
      <c r="AN29" s="723" t="str">
        <f t="shared" si="11"/>
        <v/>
      </c>
    </row>
    <row r="30" spans="1:40" ht="19.2" customHeight="1">
      <c r="A30" s="895"/>
      <c r="B30" s="159">
        <v>0</v>
      </c>
      <c r="C30" s="160" t="s">
        <v>1267</v>
      </c>
      <c r="D30" s="942" t="s">
        <v>1198</v>
      </c>
      <c r="E30" s="942"/>
      <c r="F30" s="161"/>
      <c r="G30" s="126"/>
      <c r="H30" s="162"/>
      <c r="I30" s="163"/>
      <c r="J30" s="126">
        <v>16.571428571428573</v>
      </c>
      <c r="K30" s="126">
        <v>1737.1428571428571</v>
      </c>
      <c r="L30" s="164">
        <v>107.33660130718955</v>
      </c>
      <c r="M30" s="126">
        <f t="shared" ref="M30:O30" si="20">AVERAGE(M18:M29)</f>
        <v>16.571428571428573</v>
      </c>
      <c r="N30" s="126">
        <f t="shared" si="20"/>
        <v>1556.6784349297445</v>
      </c>
      <c r="O30" s="164">
        <f t="shared" si="20"/>
        <v>95.302278308361949</v>
      </c>
      <c r="P30" s="105">
        <f t="shared" ref="P30:P37" si="21">M30-J30</f>
        <v>0</v>
      </c>
      <c r="Q30" s="143">
        <f t="shared" ref="Q30:Q37" si="22">O30-L30</f>
        <v>-12.034322998827605</v>
      </c>
      <c r="R30" s="165">
        <f t="shared" ref="R30:R37" si="23">O30/L30</f>
        <v>0.88788239191227747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0</v>
      </c>
      <c r="AF30" s="168">
        <f t="shared" si="6"/>
        <v>-180.46442221311258</v>
      </c>
      <c r="AG30" s="169">
        <f t="shared" ref="AG30" si="24">N30/K30</f>
        <v>0.89611423063389906</v>
      </c>
      <c r="AH30" s="941"/>
      <c r="AL30" s="76">
        <f t="shared" si="9"/>
        <v>0</v>
      </c>
      <c r="AM30" s="722">
        <f t="shared" si="10"/>
        <v>0</v>
      </c>
      <c r="AN30" s="723" t="str">
        <f t="shared" si="11"/>
        <v/>
      </c>
    </row>
    <row r="31" spans="1:40" ht="19.2" customHeight="1">
      <c r="A31" s="932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198</v>
      </c>
      <c r="H31" s="174">
        <f t="shared" ref="H31:H41" si="25">F31*G31</f>
        <v>5445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7" si="26">G31/W31*60</f>
        <v>1187.9999999999995</v>
      </c>
      <c r="O31" s="177">
        <f t="shared" ref="O31:O37" si="27">N31/M31</f>
        <v>118.79999999999995</v>
      </c>
      <c r="P31" s="178">
        <f t="shared" si="21"/>
        <v>-2</v>
      </c>
      <c r="Q31" s="179">
        <f t="shared" si="22"/>
        <v>-47.866666666666703</v>
      </c>
      <c r="R31" s="713">
        <f t="shared" si="23"/>
        <v>0.71279999999999977</v>
      </c>
      <c r="S31" s="933">
        <f>R43</f>
        <v>0.82773568556546462</v>
      </c>
      <c r="T31" s="181">
        <v>0.125</v>
      </c>
      <c r="U31" s="181">
        <v>0.13194444444444445</v>
      </c>
      <c r="V31" s="182">
        <v>5</v>
      </c>
      <c r="W31" s="183">
        <f t="shared" ref="W31:W42" si="28">(U31-T31)*24*60</f>
        <v>10.000000000000004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-812.00000000000045</v>
      </c>
      <c r="AG31" s="184">
        <f t="shared" si="7"/>
        <v>0.59399999999999975</v>
      </c>
      <c r="AH31" s="911">
        <f>AG43</f>
        <v>0.81476867391081087</v>
      </c>
      <c r="AL31" s="76">
        <f t="shared" si="9"/>
        <v>5</v>
      </c>
      <c r="AM31" s="722">
        <f t="shared" si="10"/>
        <v>0</v>
      </c>
      <c r="AN31" s="723">
        <f t="shared" si="11"/>
        <v>5</v>
      </c>
    </row>
    <row r="32" spans="1:40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1742</v>
      </c>
      <c r="H32" s="140">
        <f t="shared" si="25"/>
        <v>46163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6"/>
        <v>1514.7826086956522</v>
      </c>
      <c r="O32" s="95">
        <f t="shared" si="27"/>
        <v>126.23188405797102</v>
      </c>
      <c r="P32" s="178">
        <f t="shared" si="21"/>
        <v>0</v>
      </c>
      <c r="Q32" s="98">
        <f t="shared" si="22"/>
        <v>-40.434782608695642</v>
      </c>
      <c r="R32" s="709">
        <f t="shared" si="23"/>
        <v>0.75739130434782609</v>
      </c>
      <c r="S32" s="896"/>
      <c r="T32" s="101">
        <v>0.13472222222222222</v>
      </c>
      <c r="U32" s="101">
        <v>0.18263888888888888</v>
      </c>
      <c r="V32" s="182">
        <v>4</v>
      </c>
      <c r="W32" s="146">
        <f t="shared" si="28"/>
        <v>69</v>
      </c>
      <c r="X32" s="188"/>
      <c r="Y32" s="188"/>
      <c r="Z32" s="189"/>
      <c r="AA32" s="189"/>
      <c r="AB32" s="897"/>
      <c r="AC32" s="897"/>
      <c r="AD32" s="718"/>
      <c r="AE32" s="718"/>
      <c r="AF32" s="97">
        <f t="shared" si="6"/>
        <v>-485.21739130434776</v>
      </c>
      <c r="AG32" s="709">
        <f t="shared" si="7"/>
        <v>0.75739130434782609</v>
      </c>
      <c r="AH32" s="912"/>
      <c r="AL32" s="76">
        <f t="shared" si="9"/>
        <v>4</v>
      </c>
      <c r="AM32" s="722">
        <f t="shared" si="10"/>
        <v>0</v>
      </c>
      <c r="AN32" s="723">
        <f t="shared" si="11"/>
        <v>4</v>
      </c>
    </row>
    <row r="33" spans="1:40" ht="19.2" customHeight="1">
      <c r="A33" s="925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2803</v>
      </c>
      <c r="H33" s="140">
        <f t="shared" si="25"/>
        <v>95946.689999999988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6"/>
        <v>2050.9756097560976</v>
      </c>
      <c r="O33" s="95">
        <f t="shared" si="27"/>
        <v>157.76735459662288</v>
      </c>
      <c r="P33" s="178">
        <f t="shared" si="21"/>
        <v>0</v>
      </c>
      <c r="Q33" s="98">
        <f t="shared" si="22"/>
        <v>-15.309568480300186</v>
      </c>
      <c r="R33" s="709">
        <f t="shared" si="23"/>
        <v>0.91154471544715443</v>
      </c>
      <c r="S33" s="896"/>
      <c r="T33" s="101">
        <v>0.18680555555555556</v>
      </c>
      <c r="U33" s="101">
        <v>0.24374999999999999</v>
      </c>
      <c r="V33" s="182">
        <v>6</v>
      </c>
      <c r="W33" s="146">
        <f t="shared" si="28"/>
        <v>81.999999999999986</v>
      </c>
      <c r="X33" s="188"/>
      <c r="Y33" s="188"/>
      <c r="Z33" s="189"/>
      <c r="AA33" s="189"/>
      <c r="AB33" s="897"/>
      <c r="AC33" s="897"/>
      <c r="AD33" s="718"/>
      <c r="AE33" s="718"/>
      <c r="AF33" s="97">
        <f t="shared" si="6"/>
        <v>-199.02439024390242</v>
      </c>
      <c r="AG33" s="190">
        <f t="shared" si="7"/>
        <v>0.91154471544715443</v>
      </c>
      <c r="AH33" s="912"/>
      <c r="AL33" s="76">
        <f t="shared" si="9"/>
        <v>6</v>
      </c>
      <c r="AM33" s="722">
        <f t="shared" si="10"/>
        <v>0</v>
      </c>
      <c r="AN33" s="723">
        <f t="shared" si="11"/>
        <v>6</v>
      </c>
    </row>
    <row r="34" spans="1:40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3122</v>
      </c>
      <c r="H34" s="140">
        <f t="shared" si="25"/>
        <v>111861.26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6"/>
        <v>2058.4615384615386</v>
      </c>
      <c r="O34" s="95">
        <f t="shared" si="27"/>
        <v>187.13286713286715</v>
      </c>
      <c r="P34" s="178">
        <f t="shared" si="21"/>
        <v>0</v>
      </c>
      <c r="Q34" s="98">
        <f t="shared" si="22"/>
        <v>-17.412587412587385</v>
      </c>
      <c r="R34" s="709">
        <f t="shared" si="23"/>
        <v>0.91487179487179504</v>
      </c>
      <c r="S34" s="896"/>
      <c r="T34" s="101">
        <v>0.25902777777777775</v>
      </c>
      <c r="U34" s="101">
        <v>0.32222222222222219</v>
      </c>
      <c r="V34" s="193">
        <v>22</v>
      </c>
      <c r="W34" s="146">
        <f t="shared" si="28"/>
        <v>91</v>
      </c>
      <c r="X34" s="188">
        <v>0.24861111111111112</v>
      </c>
      <c r="Y34" s="188">
        <v>0.25833333333333336</v>
      </c>
      <c r="Z34" s="189"/>
      <c r="AA34" s="189"/>
      <c r="AB34" s="897"/>
      <c r="AC34" s="897"/>
      <c r="AD34" s="718"/>
      <c r="AE34" s="718"/>
      <c r="AF34" s="97">
        <f t="shared" si="6"/>
        <v>-191.53846153846143</v>
      </c>
      <c r="AG34" s="190">
        <f t="shared" si="7"/>
        <v>0.91487179487179493</v>
      </c>
      <c r="AH34" s="912"/>
      <c r="AL34" s="76">
        <f t="shared" si="9"/>
        <v>22</v>
      </c>
      <c r="AM34" s="722">
        <f t="shared" si="10"/>
        <v>14.00000000000003</v>
      </c>
      <c r="AN34" s="723">
        <f t="shared" si="11"/>
        <v>7.9999999999999698</v>
      </c>
    </row>
    <row r="35" spans="1:40" ht="19.2" customHeight="1">
      <c r="A35" s="925"/>
      <c r="B35" s="186" t="s">
        <v>239</v>
      </c>
      <c r="C35" s="87"/>
      <c r="D35" s="195" t="s">
        <v>134</v>
      </c>
      <c r="E35" s="89"/>
      <c r="F35" s="90">
        <v>49.91</v>
      </c>
      <c r="G35" s="193">
        <v>1039</v>
      </c>
      <c r="H35" s="140">
        <f t="shared" si="25"/>
        <v>51856.49</v>
      </c>
      <c r="I35" s="705">
        <v>1</v>
      </c>
      <c r="J35" s="94">
        <v>17</v>
      </c>
      <c r="K35" s="91">
        <v>1565</v>
      </c>
      <c r="L35" s="95">
        <v>92.058823529411768</v>
      </c>
      <c r="M35" s="194">
        <v>17</v>
      </c>
      <c r="N35" s="91">
        <f t="shared" si="26"/>
        <v>1416.8181818181818</v>
      </c>
      <c r="O35" s="95">
        <f t="shared" si="27"/>
        <v>83.342245989304814</v>
      </c>
      <c r="P35" s="178">
        <f t="shared" si="21"/>
        <v>0</v>
      </c>
      <c r="Q35" s="98">
        <f t="shared" si="22"/>
        <v>-8.7165775401069538</v>
      </c>
      <c r="R35" s="709">
        <f t="shared" si="23"/>
        <v>0.90531513215219284</v>
      </c>
      <c r="S35" s="896"/>
      <c r="T35" s="101">
        <v>0.32638888888888884</v>
      </c>
      <c r="U35" s="101">
        <v>0.3569444444444444</v>
      </c>
      <c r="V35" s="173">
        <v>6</v>
      </c>
      <c r="W35" s="146">
        <f t="shared" si="28"/>
        <v>44</v>
      </c>
      <c r="X35" s="188"/>
      <c r="Y35" s="188"/>
      <c r="Z35" s="189"/>
      <c r="AA35" s="189"/>
      <c r="AB35" s="897"/>
      <c r="AC35" s="897"/>
      <c r="AD35" s="718">
        <v>1</v>
      </c>
      <c r="AE35" s="718"/>
      <c r="AF35" s="178">
        <f t="shared" si="6"/>
        <v>-148.18181818181824</v>
      </c>
      <c r="AG35" s="184">
        <f t="shared" si="7"/>
        <v>0.90531513215219284</v>
      </c>
      <c r="AH35" s="913"/>
      <c r="AL35" s="76">
        <f t="shared" si="9"/>
        <v>6</v>
      </c>
      <c r="AM35" s="722">
        <f t="shared" si="10"/>
        <v>0</v>
      </c>
      <c r="AN35" s="723">
        <f t="shared" si="11"/>
        <v>6</v>
      </c>
    </row>
    <row r="36" spans="1:40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3406</v>
      </c>
      <c r="H36" s="140">
        <f t="shared" si="25"/>
        <v>168665.12000000002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6"/>
        <v>1380.8108108108113</v>
      </c>
      <c r="O36" s="95">
        <f t="shared" si="27"/>
        <v>76.711711711711743</v>
      </c>
      <c r="P36" s="178">
        <f t="shared" si="21"/>
        <v>0</v>
      </c>
      <c r="Q36" s="98">
        <f t="shared" si="22"/>
        <v>-10.2327327327327</v>
      </c>
      <c r="R36" s="709">
        <f t="shared" si="23"/>
        <v>0.8823072273551511</v>
      </c>
      <c r="S36" s="896"/>
      <c r="T36" s="101">
        <v>0.36180555555555549</v>
      </c>
      <c r="U36" s="101">
        <v>0.46458333333333324</v>
      </c>
      <c r="V36" s="173">
        <v>7</v>
      </c>
      <c r="W36" s="146">
        <f t="shared" si="28"/>
        <v>147.99999999999994</v>
      </c>
      <c r="X36" s="188"/>
      <c r="Y36" s="188"/>
      <c r="Z36" s="189"/>
      <c r="AA36" s="189"/>
      <c r="AB36" s="897"/>
      <c r="AC36" s="897"/>
      <c r="AD36" s="718"/>
      <c r="AE36" s="718"/>
      <c r="AF36" s="97">
        <f t="shared" si="6"/>
        <v>-184.18918918918871</v>
      </c>
      <c r="AG36" s="709">
        <f t="shared" si="7"/>
        <v>0.88230722735515099</v>
      </c>
      <c r="AH36" s="913"/>
      <c r="AL36" s="76">
        <f t="shared" si="9"/>
        <v>7</v>
      </c>
      <c r="AM36" s="722">
        <f t="shared" si="10"/>
        <v>0</v>
      </c>
      <c r="AN36" s="723">
        <f t="shared" si="11"/>
        <v>7</v>
      </c>
    </row>
    <row r="37" spans="1:40" ht="19.2" customHeight="1">
      <c r="A37" s="925"/>
      <c r="B37" s="186" t="s">
        <v>238</v>
      </c>
      <c r="C37" s="196"/>
      <c r="D37" s="195" t="s">
        <v>122</v>
      </c>
      <c r="E37" s="138"/>
      <c r="F37" s="90">
        <v>36.92</v>
      </c>
      <c r="G37" s="173">
        <v>1445.6000000000001</v>
      </c>
      <c r="H37" s="140">
        <f t="shared" si="25"/>
        <v>53371.552000000011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6"/>
        <v>1495.4482758620702</v>
      </c>
      <c r="O37" s="95">
        <f t="shared" si="27"/>
        <v>124.62068965517251</v>
      </c>
      <c r="P37" s="178">
        <f t="shared" si="21"/>
        <v>0</v>
      </c>
      <c r="Q37" s="98">
        <f t="shared" si="22"/>
        <v>-42.045977011494145</v>
      </c>
      <c r="R37" s="709">
        <f t="shared" si="23"/>
        <v>0.74772413793103509</v>
      </c>
      <c r="S37" s="896"/>
      <c r="T37" s="101">
        <v>0.50416666666666654</v>
      </c>
      <c r="U37" s="101">
        <v>0.54444444444444429</v>
      </c>
      <c r="V37" s="173">
        <v>4</v>
      </c>
      <c r="W37" s="146">
        <f t="shared" si="28"/>
        <v>57.999999999999957</v>
      </c>
      <c r="X37" s="188"/>
      <c r="Y37" s="188"/>
      <c r="Z37" s="189"/>
      <c r="AA37" s="189"/>
      <c r="AB37" s="897"/>
      <c r="AC37" s="897"/>
      <c r="AD37" s="718"/>
      <c r="AE37" s="718"/>
      <c r="AF37" s="97">
        <f t="shared" si="6"/>
        <v>-504.5517241379298</v>
      </c>
      <c r="AG37" s="190">
        <f t="shared" si="7"/>
        <v>0.74772413793103509</v>
      </c>
      <c r="AH37" s="913"/>
      <c r="AL37" s="76">
        <f t="shared" si="9"/>
        <v>4</v>
      </c>
      <c r="AM37" s="722">
        <f t="shared" si="10"/>
        <v>0</v>
      </c>
      <c r="AN37" s="723">
        <f t="shared" si="11"/>
        <v>4</v>
      </c>
    </row>
    <row r="38" spans="1:40" ht="19.2" customHeight="1">
      <c r="A38" s="925"/>
      <c r="B38" s="186">
        <v>0</v>
      </c>
      <c r="C38" s="196"/>
      <c r="D38" s="88"/>
      <c r="E38" s="138"/>
      <c r="F38" s="90" t="s">
        <v>236</v>
      </c>
      <c r="G38" s="107"/>
      <c r="H38" s="140">
        <f t="shared" si="25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896"/>
      <c r="T38" s="198"/>
      <c r="U38" s="198"/>
      <c r="V38" s="718"/>
      <c r="W38" s="146">
        <f t="shared" si="28"/>
        <v>0</v>
      </c>
      <c r="X38" s="188"/>
      <c r="Y38" s="188"/>
      <c r="Z38" s="189"/>
      <c r="AA38" s="189"/>
      <c r="AB38" s="897"/>
      <c r="AC38" s="897"/>
      <c r="AD38" s="718"/>
      <c r="AE38" s="718"/>
      <c r="AF38" s="97">
        <f t="shared" si="6"/>
        <v>0</v>
      </c>
      <c r="AG38" s="190" t="e">
        <f t="shared" si="7"/>
        <v>#DIV/0!</v>
      </c>
      <c r="AH38" s="913"/>
      <c r="AL38" s="76">
        <f t="shared" si="9"/>
        <v>0</v>
      </c>
      <c r="AM38" s="722">
        <f t="shared" si="10"/>
        <v>0</v>
      </c>
      <c r="AN38" s="723" t="str">
        <f t="shared" si="11"/>
        <v/>
      </c>
    </row>
    <row r="39" spans="1:40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5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896"/>
      <c r="T39" s="101"/>
      <c r="U39" s="101"/>
      <c r="V39" s="718"/>
      <c r="W39" s="146">
        <f t="shared" si="28"/>
        <v>0</v>
      </c>
      <c r="X39" s="188"/>
      <c r="Y39" s="188"/>
      <c r="Z39" s="189"/>
      <c r="AA39" s="189"/>
      <c r="AB39" s="897"/>
      <c r="AC39" s="897"/>
      <c r="AD39" s="718"/>
      <c r="AE39" s="718"/>
      <c r="AF39" s="178">
        <f t="shared" si="6"/>
        <v>0</v>
      </c>
      <c r="AG39" s="184" t="e">
        <f t="shared" si="7"/>
        <v>#DIV/0!</v>
      </c>
      <c r="AH39" s="913"/>
      <c r="AL39" s="76">
        <f t="shared" si="9"/>
        <v>0</v>
      </c>
      <c r="AM39" s="722">
        <f t="shared" si="10"/>
        <v>0</v>
      </c>
      <c r="AN39" s="723" t="str">
        <f t="shared" si="11"/>
        <v/>
      </c>
    </row>
    <row r="40" spans="1:40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5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896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897"/>
      <c r="AC40" s="897"/>
      <c r="AD40" s="718"/>
      <c r="AE40" s="718"/>
      <c r="AF40" s="97">
        <f t="shared" si="6"/>
        <v>0</v>
      </c>
      <c r="AG40" s="709" t="e">
        <f t="shared" si="7"/>
        <v>#DIV/0!</v>
      </c>
      <c r="AH40" s="913"/>
      <c r="AL40" s="76">
        <f t="shared" si="9"/>
        <v>0</v>
      </c>
      <c r="AM40" s="722">
        <f t="shared" si="10"/>
        <v>0</v>
      </c>
      <c r="AN40" s="723" t="str">
        <f t="shared" si="11"/>
        <v/>
      </c>
    </row>
    <row r="41" spans="1:40" ht="19.2" customHeight="1">
      <c r="A41" s="925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5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896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897"/>
      <c r="AC41" s="897"/>
      <c r="AD41" s="718"/>
      <c r="AE41" s="718"/>
      <c r="AF41" s="97"/>
      <c r="AG41" s="200"/>
      <c r="AH41" s="913"/>
      <c r="AL41" s="76">
        <f t="shared" si="9"/>
        <v>0</v>
      </c>
      <c r="AM41" s="722">
        <f t="shared" si="10"/>
        <v>0</v>
      </c>
      <c r="AN41" s="723" t="str">
        <f t="shared" si="11"/>
        <v/>
      </c>
    </row>
    <row r="42" spans="1:40" ht="19.2" customHeight="1">
      <c r="A42" s="925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896"/>
      <c r="T42" s="101"/>
      <c r="U42" s="101"/>
      <c r="V42" s="718"/>
      <c r="W42" s="146">
        <f t="shared" si="28"/>
        <v>0</v>
      </c>
      <c r="X42" s="188"/>
      <c r="Y42" s="188"/>
      <c r="Z42" s="189"/>
      <c r="AA42" s="189"/>
      <c r="AB42" s="897"/>
      <c r="AC42" s="897"/>
      <c r="AD42" s="718"/>
      <c r="AE42" s="718"/>
      <c r="AF42" s="97"/>
      <c r="AG42" s="200"/>
      <c r="AH42" s="913"/>
      <c r="AL42" s="76">
        <f t="shared" si="9"/>
        <v>0</v>
      </c>
      <c r="AM42" s="722">
        <f t="shared" si="10"/>
        <v>0</v>
      </c>
      <c r="AN42" s="723" t="str">
        <f t="shared" si="11"/>
        <v/>
      </c>
    </row>
    <row r="43" spans="1:40" ht="19.2" customHeight="1">
      <c r="A43" s="925"/>
      <c r="B43" s="186">
        <v>0</v>
      </c>
      <c r="C43" s="160" t="s">
        <v>1269</v>
      </c>
      <c r="D43" s="893" t="s">
        <v>1198</v>
      </c>
      <c r="E43" s="893"/>
      <c r="F43" s="161"/>
      <c r="G43" s="126"/>
      <c r="H43" s="162"/>
      <c r="I43" s="163"/>
      <c r="J43" s="126">
        <v>13.571428571428571</v>
      </c>
      <c r="K43" s="126">
        <v>1947.1428571428571</v>
      </c>
      <c r="L43" s="164">
        <v>150.94652079946195</v>
      </c>
      <c r="M43" s="126">
        <f t="shared" ref="M43:O43" si="29">AVERAGE(M31:M42)</f>
        <v>13.285714285714286</v>
      </c>
      <c r="N43" s="126">
        <f t="shared" si="29"/>
        <v>1586.4710036291931</v>
      </c>
      <c r="O43" s="164">
        <f t="shared" si="29"/>
        <v>124.94382187766431</v>
      </c>
      <c r="P43" s="105">
        <f>M43-J43</f>
        <v>-0.2857142857142847</v>
      </c>
      <c r="Q43" s="143">
        <f>N43-K43</f>
        <v>-360.67185351366402</v>
      </c>
      <c r="R43" s="165">
        <f t="shared" ref="R43:R51" si="30">O43/L43</f>
        <v>0.82773568556546462</v>
      </c>
      <c r="S43" s="896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31">N43-K43</f>
        <v>-360.67185351366402</v>
      </c>
      <c r="AG43" s="710">
        <f t="shared" si="7"/>
        <v>0.81476867391081087</v>
      </c>
      <c r="AH43" s="913"/>
      <c r="AL43" s="76">
        <f t="shared" si="9"/>
        <v>0</v>
      </c>
      <c r="AM43" s="722">
        <f t="shared" si="10"/>
        <v>0</v>
      </c>
      <c r="AN43" s="723" t="str">
        <f t="shared" si="11"/>
        <v/>
      </c>
    </row>
    <row r="44" spans="1:40" s="215" customFormat="1" ht="19.2" customHeight="1">
      <c r="A44" s="935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1276</v>
      </c>
      <c r="H44" s="92">
        <f>F44*G44</f>
        <v>31555.48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2">G44/W44*60</f>
        <v>2069.1891891891901</v>
      </c>
      <c r="O44" s="208">
        <f t="shared" ref="O44:O51" si="33">N44/M44</f>
        <v>413.83783783783804</v>
      </c>
      <c r="P44" s="102">
        <f t="shared" ref="P44:P51" si="34">M44-J44</f>
        <v>1</v>
      </c>
      <c r="Q44" s="209">
        <f t="shared" ref="Q44:Q51" si="35">O44-L44</f>
        <v>-86.162162162161962</v>
      </c>
      <c r="R44" s="210">
        <f t="shared" si="30"/>
        <v>0.82767567567567613</v>
      </c>
      <c r="S44" s="912">
        <f>R56</f>
        <v>0.8941245386929243</v>
      </c>
      <c r="T44" s="181">
        <v>0.125</v>
      </c>
      <c r="U44" s="181">
        <v>0.15069444444444444</v>
      </c>
      <c r="V44" s="182">
        <v>5</v>
      </c>
      <c r="W44" s="211">
        <f t="shared" ref="W44:W56" si="36">(U44-T44)*24*60</f>
        <v>36.999999999999986</v>
      </c>
      <c r="X44" s="188"/>
      <c r="Y44" s="188"/>
      <c r="Z44" s="189"/>
      <c r="AA44" s="189"/>
      <c r="AB44" s="897"/>
      <c r="AC44" s="897"/>
      <c r="AD44" s="718"/>
      <c r="AE44" s="718"/>
      <c r="AF44" s="212">
        <f t="shared" si="31"/>
        <v>69.189189189190074</v>
      </c>
      <c r="AG44" s="714">
        <f t="shared" si="7"/>
        <v>1.0345945945945951</v>
      </c>
      <c r="AH44" s="929">
        <f>AG56</f>
        <v>0.96826351711239311</v>
      </c>
    </row>
    <row r="45" spans="1:40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1254</v>
      </c>
      <c r="H45" s="92">
        <f>F45*G45</f>
        <v>31011.420000000002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2"/>
        <v>2090.0000000000005</v>
      </c>
      <c r="O45" s="208">
        <f t="shared" si="33"/>
        <v>418.00000000000011</v>
      </c>
      <c r="P45" s="102">
        <f t="shared" si="34"/>
        <v>1</v>
      </c>
      <c r="Q45" s="209">
        <f t="shared" si="35"/>
        <v>-81.999999999999886</v>
      </c>
      <c r="R45" s="210">
        <f t="shared" si="30"/>
        <v>0.83600000000000019</v>
      </c>
      <c r="S45" s="912"/>
      <c r="T45" s="101">
        <v>0.15416666666666665</v>
      </c>
      <c r="U45" s="101">
        <v>0.17916666666666664</v>
      </c>
      <c r="V45" s="182">
        <v>5</v>
      </c>
      <c r="W45" s="211">
        <f t="shared" si="36"/>
        <v>35.999999999999993</v>
      </c>
      <c r="X45" s="188"/>
      <c r="Y45" s="188"/>
      <c r="Z45" s="189"/>
      <c r="AA45" s="189"/>
      <c r="AB45" s="897"/>
      <c r="AC45" s="897"/>
      <c r="AD45" s="718"/>
      <c r="AE45" s="718"/>
      <c r="AF45" s="212">
        <f t="shared" si="31"/>
        <v>90.000000000000455</v>
      </c>
      <c r="AG45" s="714">
        <f t="shared" si="7"/>
        <v>1.0450000000000002</v>
      </c>
      <c r="AH45" s="929"/>
    </row>
    <row r="46" spans="1:40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978</v>
      </c>
      <c r="H46" s="92">
        <f t="shared" ref="H46:H55" si="37">F46*G46</f>
        <v>30738.54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2"/>
        <v>1467.0000000000009</v>
      </c>
      <c r="O46" s="208">
        <f t="shared" si="33"/>
        <v>209.5714285714287</v>
      </c>
      <c r="P46" s="102">
        <f t="shared" si="34"/>
        <v>0</v>
      </c>
      <c r="Q46" s="209">
        <f t="shared" si="35"/>
        <v>-4.7142857142855803</v>
      </c>
      <c r="R46" s="210">
        <f t="shared" si="30"/>
        <v>0.97800000000000065</v>
      </c>
      <c r="S46" s="912"/>
      <c r="T46" s="101">
        <v>0.18333333333333332</v>
      </c>
      <c r="U46" s="101">
        <v>0.21111111111111108</v>
      </c>
      <c r="V46" s="182">
        <v>6</v>
      </c>
      <c r="W46" s="211">
        <f t="shared" si="36"/>
        <v>39.999999999999979</v>
      </c>
      <c r="X46" s="188"/>
      <c r="Y46" s="188"/>
      <c r="Z46" s="189"/>
      <c r="AA46" s="189"/>
      <c r="AB46" s="897"/>
      <c r="AC46" s="897"/>
      <c r="AD46" s="718"/>
      <c r="AE46" s="718"/>
      <c r="AF46" s="212">
        <f t="shared" si="31"/>
        <v>-32.999999999999091</v>
      </c>
      <c r="AG46" s="714">
        <f t="shared" si="7"/>
        <v>0.97800000000000065</v>
      </c>
      <c r="AH46" s="929"/>
    </row>
    <row r="47" spans="1:40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787</v>
      </c>
      <c r="H47" s="92">
        <f t="shared" si="37"/>
        <v>22240.620000000003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2"/>
        <v>1430.9090909090908</v>
      </c>
      <c r="O47" s="208">
        <f t="shared" si="33"/>
        <v>204.41558441558439</v>
      </c>
      <c r="P47" s="102">
        <f t="shared" si="34"/>
        <v>0</v>
      </c>
      <c r="Q47" s="209">
        <f t="shared" si="35"/>
        <v>-9.8701298701298867</v>
      </c>
      <c r="R47" s="210">
        <f t="shared" si="30"/>
        <v>0.95393939393939386</v>
      </c>
      <c r="S47" s="912"/>
      <c r="T47" s="101">
        <v>0.21527777777777776</v>
      </c>
      <c r="U47" s="101">
        <v>0.23819444444444443</v>
      </c>
      <c r="V47" s="193">
        <v>6</v>
      </c>
      <c r="W47" s="211">
        <f t="shared" si="36"/>
        <v>33</v>
      </c>
      <c r="X47" s="188"/>
      <c r="Y47" s="188"/>
      <c r="Z47" s="189"/>
      <c r="AA47" s="189"/>
      <c r="AB47" s="897"/>
      <c r="AC47" s="897"/>
      <c r="AD47" s="718"/>
      <c r="AE47" s="718"/>
      <c r="AF47" s="212">
        <f t="shared" si="31"/>
        <v>-69.090909090909236</v>
      </c>
      <c r="AG47" s="714">
        <f t="shared" si="7"/>
        <v>0.95393939393939386</v>
      </c>
      <c r="AH47" s="929"/>
    </row>
    <row r="48" spans="1:40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520</v>
      </c>
      <c r="H48" s="92">
        <f t="shared" si="37"/>
        <v>14804.4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2"/>
        <v>1248.0000000000002</v>
      </c>
      <c r="O48" s="208">
        <f t="shared" si="33"/>
        <v>178.28571428571431</v>
      </c>
      <c r="P48" s="102">
        <f t="shared" si="34"/>
        <v>0</v>
      </c>
      <c r="Q48" s="209">
        <f t="shared" si="35"/>
        <v>-35.999999999999972</v>
      </c>
      <c r="R48" s="210">
        <f t="shared" si="30"/>
        <v>0.83200000000000007</v>
      </c>
      <c r="S48" s="912"/>
      <c r="T48" s="101">
        <v>0.25555555555555554</v>
      </c>
      <c r="U48" s="101">
        <v>0.27291666666666664</v>
      </c>
      <c r="V48" s="173">
        <v>25</v>
      </c>
      <c r="W48" s="211">
        <f t="shared" si="36"/>
        <v>24.999999999999993</v>
      </c>
      <c r="X48" s="188">
        <v>0.24305555555555555</v>
      </c>
      <c r="Y48" s="188">
        <v>0.25416666666666665</v>
      </c>
      <c r="Z48" s="189"/>
      <c r="AA48" s="189"/>
      <c r="AB48" s="897"/>
      <c r="AC48" s="897"/>
      <c r="AD48" s="718"/>
      <c r="AE48" s="718">
        <v>1</v>
      </c>
      <c r="AF48" s="212">
        <f t="shared" si="31"/>
        <v>-251.99999999999977</v>
      </c>
      <c r="AG48" s="714">
        <f t="shared" si="7"/>
        <v>0.83200000000000018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7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2"/>
        <v>1463.1818181818182</v>
      </c>
      <c r="O49" s="208">
        <f t="shared" si="33"/>
        <v>243.86363636363637</v>
      </c>
      <c r="P49" s="102">
        <f t="shared" si="34"/>
        <v>0</v>
      </c>
      <c r="Q49" s="209">
        <f t="shared" si="35"/>
        <v>-28.803030303030312</v>
      </c>
      <c r="R49" s="210">
        <f t="shared" si="30"/>
        <v>0.89436541453656371</v>
      </c>
      <c r="S49" s="912"/>
      <c r="T49" s="101">
        <v>0.27638888888888885</v>
      </c>
      <c r="U49" s="101">
        <v>0.30694444444444441</v>
      </c>
      <c r="V49" s="173">
        <v>5</v>
      </c>
      <c r="W49" s="211">
        <f t="shared" si="36"/>
        <v>44</v>
      </c>
      <c r="X49" s="218"/>
      <c r="Y49" s="218"/>
      <c r="Z49" s="219"/>
      <c r="AA49" s="189"/>
      <c r="AB49" s="897"/>
      <c r="AC49" s="897"/>
      <c r="AD49" s="718"/>
      <c r="AE49" s="718">
        <v>1</v>
      </c>
      <c r="AF49" s="212">
        <f t="shared" si="31"/>
        <v>-172.81818181818176</v>
      </c>
      <c r="AG49" s="714">
        <f t="shared" si="7"/>
        <v>0.89436541453656371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2970</v>
      </c>
      <c r="H50" s="92">
        <f t="shared" si="37"/>
        <v>29967.3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2"/>
        <v>1472.727272727273</v>
      </c>
      <c r="O50" s="208">
        <f t="shared" si="33"/>
        <v>245.4545454545455</v>
      </c>
      <c r="P50" s="102">
        <f t="shared" si="34"/>
        <v>0</v>
      </c>
      <c r="Q50" s="209">
        <f t="shared" si="35"/>
        <v>-4.5454545454545041</v>
      </c>
      <c r="R50" s="210">
        <f t="shared" si="30"/>
        <v>0.98181818181818203</v>
      </c>
      <c r="S50" s="912"/>
      <c r="T50" s="101">
        <v>0.3118055555555555</v>
      </c>
      <c r="U50" s="101">
        <v>0.39583333333333326</v>
      </c>
      <c r="V50" s="173">
        <v>7</v>
      </c>
      <c r="W50" s="211">
        <f t="shared" si="36"/>
        <v>120.99999999999997</v>
      </c>
      <c r="X50" s="218"/>
      <c r="Y50" s="218"/>
      <c r="Z50" s="219"/>
      <c r="AA50" s="219"/>
      <c r="AB50" s="897"/>
      <c r="AC50" s="897"/>
      <c r="AD50" s="718"/>
      <c r="AE50" s="718"/>
      <c r="AF50" s="212">
        <f t="shared" si="31"/>
        <v>-27.272727272727025</v>
      </c>
      <c r="AG50" s="714">
        <f t="shared" si="7"/>
        <v>0.98181818181818203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3375</v>
      </c>
      <c r="H51" s="92">
        <f t="shared" si="37"/>
        <v>34053.75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2"/>
        <v>1478.1021897810219</v>
      </c>
      <c r="O51" s="208">
        <f t="shared" si="33"/>
        <v>246.35036496350367</v>
      </c>
      <c r="P51" s="102">
        <f t="shared" si="34"/>
        <v>0</v>
      </c>
      <c r="Q51" s="209">
        <f t="shared" si="35"/>
        <v>-3.6496350364963348</v>
      </c>
      <c r="R51" s="210">
        <f t="shared" si="30"/>
        <v>0.98540145985401462</v>
      </c>
      <c r="S51" s="912"/>
      <c r="T51" s="198">
        <v>0.43541666666666656</v>
      </c>
      <c r="U51" s="198">
        <v>0.53055555555555545</v>
      </c>
      <c r="V51" s="173">
        <v>4</v>
      </c>
      <c r="W51" s="211">
        <f t="shared" si="36"/>
        <v>137</v>
      </c>
      <c r="X51" s="218"/>
      <c r="Y51" s="218"/>
      <c r="Z51" s="219"/>
      <c r="AA51" s="219"/>
      <c r="AB51" s="897"/>
      <c r="AC51" s="897"/>
      <c r="AD51" s="718"/>
      <c r="AE51" s="718"/>
      <c r="AF51" s="212">
        <f t="shared" si="31"/>
        <v>-21.897810218978066</v>
      </c>
      <c r="AG51" s="714">
        <f t="shared" si="7"/>
        <v>0.98540145985401462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7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6"/>
        <v>0</v>
      </c>
      <c r="X52" s="218"/>
      <c r="Y52" s="218"/>
      <c r="Z52" s="219"/>
      <c r="AA52" s="219"/>
      <c r="AB52" s="897"/>
      <c r="AC52" s="897"/>
      <c r="AD52" s="718"/>
      <c r="AE52" s="718"/>
      <c r="AF52" s="212">
        <f t="shared" si="31"/>
        <v>0</v>
      </c>
      <c r="AG52" s="714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7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912"/>
      <c r="T53" s="198"/>
      <c r="U53" s="198"/>
      <c r="V53" s="173"/>
      <c r="W53" s="211">
        <f t="shared" si="36"/>
        <v>0</v>
      </c>
      <c r="X53" s="218"/>
      <c r="Y53" s="218"/>
      <c r="Z53" s="219"/>
      <c r="AA53" s="219"/>
      <c r="AB53" s="897"/>
      <c r="AC53" s="897"/>
      <c r="AD53" s="718"/>
      <c r="AE53" s="718"/>
      <c r="AF53" s="212">
        <f t="shared" si="31"/>
        <v>0</v>
      </c>
      <c r="AG53" s="714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7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912"/>
      <c r="T54" s="198"/>
      <c r="U54" s="198"/>
      <c r="V54" s="173"/>
      <c r="W54" s="211">
        <f t="shared" si="36"/>
        <v>0</v>
      </c>
      <c r="X54" s="218"/>
      <c r="Y54" s="218"/>
      <c r="Z54" s="219"/>
      <c r="AA54" s="219"/>
      <c r="AB54" s="897"/>
      <c r="AC54" s="897"/>
      <c r="AD54" s="718"/>
      <c r="AE54" s="718"/>
      <c r="AF54" s="212">
        <f t="shared" si="31"/>
        <v>0</v>
      </c>
      <c r="AG54" s="714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7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912"/>
      <c r="T55" s="198"/>
      <c r="U55" s="198"/>
      <c r="V55" s="173"/>
      <c r="W55" s="211">
        <f t="shared" si="36"/>
        <v>0</v>
      </c>
      <c r="X55" s="218"/>
      <c r="Y55" s="218"/>
      <c r="Z55" s="219"/>
      <c r="AA55" s="219"/>
      <c r="AB55" s="897"/>
      <c r="AC55" s="897"/>
      <c r="AD55" s="718"/>
      <c r="AE55" s="718"/>
      <c r="AF55" s="212"/>
      <c r="AG55" s="714"/>
      <c r="AH55" s="929"/>
    </row>
    <row r="56" spans="1:34" ht="19.2" customHeight="1">
      <c r="A56" s="937"/>
      <c r="B56" s="223">
        <v>0</v>
      </c>
      <c r="C56" s="224" t="s">
        <v>1271</v>
      </c>
      <c r="D56" s="934" t="s">
        <v>1198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8">AVERAGE(M44:M55)</f>
        <v>6.125</v>
      </c>
      <c r="N56" s="126">
        <f t="shared" si="38"/>
        <v>1589.8886950985495</v>
      </c>
      <c r="O56" s="164">
        <f t="shared" si="38"/>
        <v>269.97238898653137</v>
      </c>
      <c r="P56" s="225">
        <f>M56-J56</f>
        <v>0.25</v>
      </c>
      <c r="Q56" s="179">
        <f>N56-K56</f>
        <v>-52.111304901450467</v>
      </c>
      <c r="R56" s="226">
        <f t="shared" ref="R56:R60" si="39">O56/L56</f>
        <v>0.8941245386929243</v>
      </c>
      <c r="S56" s="912"/>
      <c r="T56" s="227"/>
      <c r="U56" s="227"/>
      <c r="V56" s="707"/>
      <c r="W56" s="211">
        <f t="shared" si="36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2</v>
      </c>
      <c r="AF56" s="230">
        <f>N56-K56</f>
        <v>-52.111304901450467</v>
      </c>
      <c r="AG56" s="712">
        <f>N56/K56</f>
        <v>0.96826351711239311</v>
      </c>
      <c r="AH56" s="929"/>
    </row>
    <row r="57" spans="1:34" ht="19.2" customHeight="1">
      <c r="A57" s="924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2644</v>
      </c>
      <c r="H57" s="140">
        <f t="shared" ref="H57:H66" si="40">F57*G57</f>
        <v>73714.720000000001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41">G57/W57*60</f>
        <v>1468.8888888888887</v>
      </c>
      <c r="O57" s="142">
        <f t="shared" ref="O57:O60" si="42">N57/M57</f>
        <v>209.84126984126982</v>
      </c>
      <c r="P57" s="231">
        <f t="shared" ref="P57:P60" si="43">M57-J57</f>
        <v>0</v>
      </c>
      <c r="Q57" s="98">
        <f t="shared" ref="Q57:Q60" si="44">O57-L57</f>
        <v>-4.4444444444444571</v>
      </c>
      <c r="R57" s="709">
        <f t="shared" si="39"/>
        <v>0.97925925925925916</v>
      </c>
      <c r="S57" s="912">
        <f>R69</f>
        <v>0.97731334253664359</v>
      </c>
      <c r="T57" s="232">
        <v>0.125</v>
      </c>
      <c r="U57" s="232">
        <v>0.2</v>
      </c>
      <c r="V57" s="705">
        <v>5</v>
      </c>
      <c r="W57" s="702">
        <f>(U57-T57)*24*60</f>
        <v>108.00000000000001</v>
      </c>
      <c r="X57" s="104"/>
      <c r="Y57" s="104"/>
      <c r="Z57" s="105"/>
      <c r="AA57" s="105"/>
      <c r="AB57" s="897"/>
      <c r="AC57" s="897"/>
      <c r="AD57" s="718"/>
      <c r="AE57" s="718"/>
      <c r="AF57" s="97">
        <f t="shared" si="6"/>
        <v>-31.111111111111313</v>
      </c>
      <c r="AG57" s="713">
        <f t="shared" si="7"/>
        <v>0.97925925925925916</v>
      </c>
      <c r="AH57" s="911">
        <f>AG69</f>
        <v>0.97734703017227287</v>
      </c>
    </row>
    <row r="58" spans="1:34" ht="19.2" customHeight="1">
      <c r="A58" s="925"/>
      <c r="B58" s="186" t="s">
        <v>238</v>
      </c>
      <c r="C58" s="718"/>
      <c r="D58" s="88" t="s">
        <v>158</v>
      </c>
      <c r="E58" s="89"/>
      <c r="F58" s="90">
        <v>28</v>
      </c>
      <c r="G58" s="91">
        <v>2514</v>
      </c>
      <c r="H58" s="92">
        <f t="shared" si="40"/>
        <v>70392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41"/>
        <v>1464.4660194174758</v>
      </c>
      <c r="O58" s="95">
        <f t="shared" si="42"/>
        <v>209.20943134535369</v>
      </c>
      <c r="P58" s="231">
        <f t="shared" si="43"/>
        <v>0</v>
      </c>
      <c r="Q58" s="98">
        <f t="shared" si="44"/>
        <v>-5.0762829403605849</v>
      </c>
      <c r="R58" s="709">
        <f t="shared" si="39"/>
        <v>0.97631067961165063</v>
      </c>
      <c r="S58" s="912"/>
      <c r="T58" s="232">
        <v>0.20416666666666669</v>
      </c>
      <c r="U58" s="232">
        <v>0.27569444444444446</v>
      </c>
      <c r="V58" s="705">
        <v>6</v>
      </c>
      <c r="W58" s="702">
        <f>(U58-T58)*24*60</f>
        <v>103</v>
      </c>
      <c r="X58" s="104"/>
      <c r="Y58" s="104"/>
      <c r="Z58" s="105"/>
      <c r="AA58" s="105"/>
      <c r="AB58" s="930"/>
      <c r="AC58" s="931"/>
      <c r="AD58" s="718"/>
      <c r="AE58" s="718"/>
      <c r="AF58" s="97">
        <f t="shared" si="6"/>
        <v>-35.533980582524237</v>
      </c>
      <c r="AG58" s="709">
        <f t="shared" si="7"/>
        <v>0.97631067961165052</v>
      </c>
      <c r="AH58" s="912"/>
    </row>
    <row r="59" spans="1:34" ht="19.2" customHeight="1">
      <c r="A59" s="925"/>
      <c r="B59" s="186" t="s">
        <v>241</v>
      </c>
      <c r="C59" s="718"/>
      <c r="D59" s="88" t="s">
        <v>154</v>
      </c>
      <c r="E59" s="89"/>
      <c r="F59" s="90">
        <v>10.09</v>
      </c>
      <c r="G59" s="91">
        <v>3645.0000000000005</v>
      </c>
      <c r="H59" s="92">
        <f t="shared" si="40"/>
        <v>36778.050000000003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41"/>
        <v>1457.9999999999998</v>
      </c>
      <c r="O59" s="95">
        <f t="shared" si="42"/>
        <v>242.99999999999997</v>
      </c>
      <c r="P59" s="231">
        <f t="shared" si="43"/>
        <v>0</v>
      </c>
      <c r="Q59" s="98">
        <f t="shared" si="44"/>
        <v>-7.0000000000000284</v>
      </c>
      <c r="R59" s="709">
        <f t="shared" si="39"/>
        <v>0.97199999999999986</v>
      </c>
      <c r="S59" s="912"/>
      <c r="T59" s="232">
        <v>0.29305555555555557</v>
      </c>
      <c r="U59" s="232">
        <v>0.39722222222222225</v>
      </c>
      <c r="V59" s="182">
        <v>25</v>
      </c>
      <c r="W59" s="702">
        <f t="shared" ref="W59:W69" si="45">(U59-T59)*24*60</f>
        <v>150.00000000000003</v>
      </c>
      <c r="X59" s="104">
        <v>0.28055555555555556</v>
      </c>
      <c r="Y59" s="104">
        <v>0.29166666666666669</v>
      </c>
      <c r="Z59" s="105"/>
      <c r="AA59" s="105"/>
      <c r="AB59" s="897"/>
      <c r="AC59" s="897"/>
      <c r="AD59" s="718"/>
      <c r="AE59" s="718"/>
      <c r="AF59" s="97">
        <f t="shared" si="6"/>
        <v>-42.000000000000227</v>
      </c>
      <c r="AG59" s="709">
        <f t="shared" si="7"/>
        <v>0.97199999999999986</v>
      </c>
      <c r="AH59" s="912"/>
    </row>
    <row r="60" spans="1:34" ht="19.2" customHeight="1">
      <c r="A60" s="925"/>
      <c r="B60" s="186" t="s">
        <v>241</v>
      </c>
      <c r="C60" s="718"/>
      <c r="D60" s="88" t="s">
        <v>154</v>
      </c>
      <c r="E60" s="89"/>
      <c r="F60" s="90">
        <v>10.09</v>
      </c>
      <c r="G60" s="91">
        <v>3510</v>
      </c>
      <c r="H60" s="92">
        <f t="shared" si="40"/>
        <v>35415.9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41"/>
        <v>1472.727272727273</v>
      </c>
      <c r="O60" s="95">
        <f t="shared" si="42"/>
        <v>245.4545454545455</v>
      </c>
      <c r="P60" s="231">
        <f t="shared" si="43"/>
        <v>0</v>
      </c>
      <c r="Q60" s="98">
        <f t="shared" si="44"/>
        <v>-4.5454545454545041</v>
      </c>
      <c r="R60" s="709">
        <f t="shared" si="39"/>
        <v>0.98181818181818203</v>
      </c>
      <c r="S60" s="912"/>
      <c r="T60" s="232">
        <v>0.43680555555555556</v>
      </c>
      <c r="U60" s="232">
        <v>0.53611111111111109</v>
      </c>
      <c r="V60" s="182">
        <v>4</v>
      </c>
      <c r="W60" s="702">
        <f t="shared" si="45"/>
        <v>142.99999999999997</v>
      </c>
      <c r="X60" s="104"/>
      <c r="Y60" s="104"/>
      <c r="Z60" s="105"/>
      <c r="AA60" s="105"/>
      <c r="AB60" s="897"/>
      <c r="AC60" s="897"/>
      <c r="AD60" s="718"/>
      <c r="AE60" s="718"/>
      <c r="AF60" s="97">
        <f t="shared" si="6"/>
        <v>-27.272727272727025</v>
      </c>
      <c r="AG60" s="713">
        <f t="shared" si="7"/>
        <v>0.98181818181818203</v>
      </c>
      <c r="AH60" s="912"/>
    </row>
    <row r="61" spans="1:34" ht="19.2" customHeight="1">
      <c r="A61" s="925"/>
      <c r="B61" s="186">
        <v>0</v>
      </c>
      <c r="C61" s="718"/>
      <c r="D61" s="88"/>
      <c r="E61" s="89"/>
      <c r="F61" s="90" t="s">
        <v>236</v>
      </c>
      <c r="G61" s="91"/>
      <c r="H61" s="92">
        <f t="shared" si="40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912"/>
      <c r="T61" s="232"/>
      <c r="U61" s="232"/>
      <c r="V61" s="182"/>
      <c r="W61" s="702">
        <f t="shared" si="45"/>
        <v>0</v>
      </c>
      <c r="X61" s="104"/>
      <c r="Y61" s="104"/>
      <c r="Z61" s="105"/>
      <c r="AA61" s="105"/>
      <c r="AB61" s="897"/>
      <c r="AC61" s="897"/>
      <c r="AD61" s="718"/>
      <c r="AE61" s="718">
        <v>1</v>
      </c>
      <c r="AF61" s="97">
        <f t="shared" si="6"/>
        <v>0</v>
      </c>
      <c r="AG61" s="709" t="e">
        <f t="shared" si="7"/>
        <v>#DIV/0!</v>
      </c>
      <c r="AH61" s="912"/>
    </row>
    <row r="62" spans="1:34" ht="19.2" customHeight="1">
      <c r="A62" s="925"/>
      <c r="B62" s="186">
        <v>0</v>
      </c>
      <c r="C62" s="718"/>
      <c r="D62" s="88"/>
      <c r="E62" s="89"/>
      <c r="F62" s="90" t="s">
        <v>236</v>
      </c>
      <c r="G62" s="173"/>
      <c r="H62" s="92">
        <f t="shared" si="40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912"/>
      <c r="T62" s="235"/>
      <c r="U62" s="235"/>
      <c r="V62" s="182"/>
      <c r="W62" s="702">
        <f t="shared" si="45"/>
        <v>0</v>
      </c>
      <c r="X62" s="104"/>
      <c r="Y62" s="104"/>
      <c r="Z62" s="105"/>
      <c r="AA62" s="105"/>
      <c r="AB62" s="897"/>
      <c r="AC62" s="897"/>
      <c r="AD62" s="718"/>
      <c r="AE62" s="718"/>
      <c r="AF62" s="97">
        <f t="shared" si="6"/>
        <v>0</v>
      </c>
      <c r="AG62" s="709" t="e">
        <f t="shared" si="7"/>
        <v>#DIV/0!</v>
      </c>
      <c r="AH62" s="912"/>
    </row>
    <row r="63" spans="1:34" ht="19.2" customHeight="1">
      <c r="A63" s="925"/>
      <c r="B63" s="186">
        <v>0</v>
      </c>
      <c r="C63" s="718"/>
      <c r="D63" s="88"/>
      <c r="E63" s="89"/>
      <c r="F63" s="90" t="s">
        <v>236</v>
      </c>
      <c r="G63" s="173"/>
      <c r="H63" s="92">
        <f t="shared" si="40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912"/>
      <c r="T63" s="235"/>
      <c r="U63" s="235"/>
      <c r="V63" s="182"/>
      <c r="W63" s="702">
        <f t="shared" si="45"/>
        <v>0</v>
      </c>
      <c r="X63" s="104"/>
      <c r="Y63" s="104"/>
      <c r="Z63" s="105"/>
      <c r="AA63" s="105"/>
      <c r="AB63" s="897"/>
      <c r="AC63" s="897"/>
      <c r="AD63" s="718"/>
      <c r="AE63" s="718"/>
      <c r="AF63" s="97">
        <f t="shared" si="6"/>
        <v>0</v>
      </c>
      <c r="AG63" s="713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40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912"/>
      <c r="T64" s="235"/>
      <c r="U64" s="235"/>
      <c r="V64" s="182"/>
      <c r="W64" s="702">
        <f t="shared" si="45"/>
        <v>0</v>
      </c>
      <c r="X64" s="705"/>
      <c r="Y64" s="705"/>
      <c r="Z64" s="105"/>
      <c r="AA64" s="105"/>
      <c r="AB64" s="897"/>
      <c r="AC64" s="897"/>
      <c r="AD64" s="718"/>
      <c r="AE64" s="718"/>
      <c r="AF64" s="97">
        <f t="shared" si="6"/>
        <v>0</v>
      </c>
      <c r="AG64" s="709" t="e">
        <f t="shared" si="7"/>
        <v>#DIV/0!</v>
      </c>
      <c r="AH64" s="912"/>
    </row>
    <row r="65" spans="1:40" ht="19.2" customHeight="1">
      <c r="A65" s="926"/>
      <c r="B65" s="155">
        <v>0</v>
      </c>
      <c r="C65" s="715"/>
      <c r="D65" s="88"/>
      <c r="E65" s="89"/>
      <c r="F65" s="90" t="s">
        <v>236</v>
      </c>
      <c r="G65" s="173"/>
      <c r="H65" s="92">
        <f t="shared" si="40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912"/>
      <c r="T65" s="235"/>
      <c r="U65" s="235"/>
      <c r="V65" s="182"/>
      <c r="W65" s="702">
        <f t="shared" si="45"/>
        <v>0</v>
      </c>
      <c r="X65" s="705"/>
      <c r="Y65" s="705"/>
      <c r="Z65" s="105"/>
      <c r="AA65" s="105"/>
      <c r="AB65" s="897"/>
      <c r="AC65" s="897"/>
      <c r="AD65" s="718"/>
      <c r="AE65" s="718"/>
      <c r="AF65" s="97">
        <f t="shared" si="6"/>
        <v>0</v>
      </c>
      <c r="AG65" s="709" t="e">
        <f t="shared" si="7"/>
        <v>#DIV/0!</v>
      </c>
      <c r="AH65" s="912"/>
    </row>
    <row r="66" spans="1:40" ht="19.2" customHeight="1">
      <c r="A66" s="926"/>
      <c r="B66" s="155">
        <v>0</v>
      </c>
      <c r="C66" s="715"/>
      <c r="D66" s="88"/>
      <c r="E66" s="89"/>
      <c r="F66" s="90" t="s">
        <v>236</v>
      </c>
      <c r="G66" s="173"/>
      <c r="H66" s="92">
        <f t="shared" si="40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912"/>
      <c r="T66" s="235"/>
      <c r="U66" s="235"/>
      <c r="V66" s="182"/>
      <c r="W66" s="702">
        <f t="shared" si="45"/>
        <v>0</v>
      </c>
      <c r="X66" s="705"/>
      <c r="Y66" s="705"/>
      <c r="Z66" s="105"/>
      <c r="AA66" s="105"/>
      <c r="AB66" s="897"/>
      <c r="AC66" s="897"/>
      <c r="AD66" s="718"/>
      <c r="AE66" s="718"/>
      <c r="AF66" s="97">
        <f t="shared" si="6"/>
        <v>0</v>
      </c>
      <c r="AG66" s="713" t="e">
        <f t="shared" si="7"/>
        <v>#DIV/0!</v>
      </c>
      <c r="AH66" s="912"/>
    </row>
    <row r="67" spans="1:40" ht="19.2" customHeight="1">
      <c r="A67" s="926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912"/>
      <c r="T67" s="235"/>
      <c r="U67" s="235"/>
      <c r="V67" s="182"/>
      <c r="W67" s="702">
        <f t="shared" si="45"/>
        <v>0</v>
      </c>
      <c r="X67" s="705"/>
      <c r="Y67" s="705"/>
      <c r="Z67" s="105"/>
      <c r="AA67" s="105"/>
      <c r="AB67" s="897"/>
      <c r="AC67" s="897"/>
      <c r="AD67" s="718"/>
      <c r="AE67" s="718"/>
      <c r="AF67" s="97">
        <f t="shared" si="6"/>
        <v>0</v>
      </c>
      <c r="AG67" s="709" t="e">
        <f t="shared" si="7"/>
        <v>#DIV/0!</v>
      </c>
      <c r="AH67" s="912"/>
    </row>
    <row r="68" spans="1:40" ht="19.2" customHeight="1">
      <c r="A68" s="926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912"/>
      <c r="T68" s="235"/>
      <c r="U68" s="235"/>
      <c r="V68" s="182"/>
      <c r="W68" s="702">
        <f t="shared" si="45"/>
        <v>0</v>
      </c>
      <c r="X68" s="705"/>
      <c r="Y68" s="705"/>
      <c r="Z68" s="105"/>
      <c r="AA68" s="105"/>
      <c r="AB68" s="897"/>
      <c r="AC68" s="897"/>
      <c r="AD68" s="718"/>
      <c r="AE68" s="718"/>
      <c r="AF68" s="97"/>
      <c r="AG68" s="709"/>
      <c r="AH68" s="912"/>
    </row>
    <row r="69" spans="1:40" ht="19.2" customHeight="1">
      <c r="A69" s="926"/>
      <c r="B69" s="239">
        <v>0</v>
      </c>
      <c r="C69" s="240" t="s">
        <v>1273</v>
      </c>
      <c r="D69" s="893" t="s">
        <v>1198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6">AVERAGE(M57:M68)</f>
        <v>6.5</v>
      </c>
      <c r="N69" s="122">
        <f t="shared" si="46"/>
        <v>1466.0205452584094</v>
      </c>
      <c r="O69" s="125">
        <f t="shared" si="46"/>
        <v>226.87631166029226</v>
      </c>
      <c r="P69" s="97">
        <f>M69-J69</f>
        <v>0</v>
      </c>
      <c r="Q69" s="98">
        <f>N69-K69</f>
        <v>-33.979454741590644</v>
      </c>
      <c r="R69" s="245">
        <f t="shared" ref="R69:R74" si="47">O69/L69</f>
        <v>0.97731334253664359</v>
      </c>
      <c r="S69" s="912"/>
      <c r="T69" s="246"/>
      <c r="U69" s="246"/>
      <c r="V69" s="91"/>
      <c r="W69" s="702">
        <f t="shared" si="45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1</v>
      </c>
      <c r="AF69" s="97">
        <f t="shared" si="6"/>
        <v>-33.979454741590644</v>
      </c>
      <c r="AG69" s="709">
        <f t="shared" si="7"/>
        <v>0.97734703017227287</v>
      </c>
      <c r="AH69" s="912"/>
    </row>
    <row r="70" spans="1:40" ht="19.2" customHeight="1">
      <c r="A70" s="927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1172.3999999999999</v>
      </c>
      <c r="H70" s="92">
        <f>F70*G70</f>
        <v>63415.115999999995</v>
      </c>
      <c r="I70" s="705"/>
      <c r="J70" s="94">
        <v>16</v>
      </c>
      <c r="K70" s="91">
        <v>1500</v>
      </c>
      <c r="L70" s="95">
        <v>93.75</v>
      </c>
      <c r="M70" s="703">
        <v>16</v>
      </c>
      <c r="N70" s="91">
        <f t="shared" ref="N70:N74" si="48">G70/W70*60</f>
        <v>1302.6666666666672</v>
      </c>
      <c r="O70" s="95">
        <f t="shared" ref="O70:O74" si="49">N70/M70</f>
        <v>81.4166666666667</v>
      </c>
      <c r="P70" s="97">
        <f t="shared" ref="P70:P74" si="50">M70-J70</f>
        <v>0</v>
      </c>
      <c r="Q70" s="98">
        <f t="shared" ref="Q70:Q74" si="51">O70-L70</f>
        <v>-12.3333333333333</v>
      </c>
      <c r="R70" s="709">
        <f t="shared" si="47"/>
        <v>0.8684444444444448</v>
      </c>
      <c r="S70" s="912">
        <f>R82</f>
        <v>0.911408527525157</v>
      </c>
      <c r="T70" s="232">
        <v>0.25</v>
      </c>
      <c r="U70" s="232">
        <v>0.28749999999999998</v>
      </c>
      <c r="V70" s="705">
        <v>5</v>
      </c>
      <c r="W70" s="702">
        <f>(U70-T70)*24*60</f>
        <v>53.999999999999972</v>
      </c>
      <c r="X70" s="705"/>
      <c r="Y70" s="705"/>
      <c r="Z70" s="105"/>
      <c r="AA70" s="105"/>
      <c r="AB70" s="897"/>
      <c r="AC70" s="897"/>
      <c r="AD70" s="718"/>
      <c r="AE70" s="718"/>
      <c r="AF70" s="97">
        <f t="shared" si="6"/>
        <v>-197.3333333333328</v>
      </c>
      <c r="AG70" s="709">
        <f t="shared" si="7"/>
        <v>0.8684444444444448</v>
      </c>
      <c r="AH70" s="912">
        <f>AG82</f>
        <v>0.91093533258503556</v>
      </c>
      <c r="AL70" s="76">
        <f t="shared" ref="AL70:AL95" si="52">V70</f>
        <v>5</v>
      </c>
      <c r="AM70" s="722">
        <f t="shared" ref="AM70:AM95" si="53">(Y70-X70)*1440</f>
        <v>0</v>
      </c>
      <c r="AN70" s="723">
        <f t="shared" ref="AN70:AN95" si="54">IF((AL70-AM70)=0,"",AL70-AM70)</f>
        <v>5</v>
      </c>
    </row>
    <row r="71" spans="1:40" ht="19.2" customHeight="1">
      <c r="A71" s="927"/>
      <c r="B71" s="705" t="s">
        <v>242</v>
      </c>
      <c r="C71" s="87"/>
      <c r="D71" s="247" t="s">
        <v>162</v>
      </c>
      <c r="E71" s="89"/>
      <c r="F71" s="90">
        <v>77.34</v>
      </c>
      <c r="G71" s="91">
        <v>1295</v>
      </c>
      <c r="H71" s="92">
        <f>F71*G71</f>
        <v>100155.3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8"/>
        <v>1363.1578947368432</v>
      </c>
      <c r="O71" s="95">
        <f t="shared" si="49"/>
        <v>75.730994152046847</v>
      </c>
      <c r="P71" s="97">
        <f t="shared" si="50"/>
        <v>0</v>
      </c>
      <c r="Q71" s="98">
        <f t="shared" si="51"/>
        <v>-4.269005847953153</v>
      </c>
      <c r="R71" s="709">
        <f t="shared" si="47"/>
        <v>0.94663742690058561</v>
      </c>
      <c r="S71" s="912"/>
      <c r="T71" s="232">
        <v>0.29166666666666663</v>
      </c>
      <c r="U71" s="232">
        <v>0.33124999999999993</v>
      </c>
      <c r="V71" s="705">
        <v>6</v>
      </c>
      <c r="W71" s="702">
        <f t="shared" ref="W71:W81" si="55">(U71-T71)*24*60</f>
        <v>56.999999999999957</v>
      </c>
      <c r="X71" s="104"/>
      <c r="Y71" s="104"/>
      <c r="Z71" s="105"/>
      <c r="AA71" s="105"/>
      <c r="AB71" s="897"/>
      <c r="AC71" s="897"/>
      <c r="AD71" s="718"/>
      <c r="AE71" s="718"/>
      <c r="AF71" s="97">
        <f>N71-K71</f>
        <v>-76.842105263156782</v>
      </c>
      <c r="AG71" s="709">
        <f>N71/K71</f>
        <v>0.94663742690058561</v>
      </c>
      <c r="AH71" s="912"/>
      <c r="AL71" s="76">
        <f t="shared" si="52"/>
        <v>6</v>
      </c>
      <c r="AM71" s="722">
        <f t="shared" si="53"/>
        <v>0</v>
      </c>
      <c r="AN71" s="723">
        <f t="shared" si="54"/>
        <v>6</v>
      </c>
    </row>
    <row r="72" spans="1:40" ht="19.2" customHeight="1">
      <c r="A72" s="927"/>
      <c r="B72" s="705" t="s">
        <v>242</v>
      </c>
      <c r="C72" s="117"/>
      <c r="D72" s="247" t="s">
        <v>163</v>
      </c>
      <c r="E72" s="89"/>
      <c r="F72" s="90">
        <v>53.36</v>
      </c>
      <c r="G72" s="91">
        <v>3962</v>
      </c>
      <c r="H72" s="92">
        <f t="shared" ref="H72:H76" si="56">F72*G72</f>
        <v>211412.32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8"/>
        <v>1415.0000000000002</v>
      </c>
      <c r="O72" s="95">
        <f t="shared" si="49"/>
        <v>74.473684210526329</v>
      </c>
      <c r="P72" s="97">
        <f t="shared" si="50"/>
        <v>0</v>
      </c>
      <c r="Q72" s="98">
        <f t="shared" si="51"/>
        <v>-11.631578947368411</v>
      </c>
      <c r="R72" s="709">
        <f t="shared" si="47"/>
        <v>0.864914425427873</v>
      </c>
      <c r="S72" s="912"/>
      <c r="T72" s="232">
        <v>0.34652777777777771</v>
      </c>
      <c r="U72" s="232">
        <v>0.46319444444444435</v>
      </c>
      <c r="V72" s="705">
        <v>22</v>
      </c>
      <c r="W72" s="702">
        <f t="shared" si="55"/>
        <v>167.99999999999997</v>
      </c>
      <c r="X72" s="104">
        <v>0.33611111111111108</v>
      </c>
      <c r="Y72" s="104">
        <v>0.34583333333333338</v>
      </c>
      <c r="Z72" s="105"/>
      <c r="AA72" s="105"/>
      <c r="AB72" s="897"/>
      <c r="AC72" s="897"/>
      <c r="AD72" s="718">
        <v>1</v>
      </c>
      <c r="AE72" s="718"/>
      <c r="AF72" s="97">
        <f>N72-K72</f>
        <v>-220.99999999999977</v>
      </c>
      <c r="AG72" s="709">
        <f>N72/K72</f>
        <v>0.864914425427873</v>
      </c>
      <c r="AH72" s="912"/>
      <c r="AL72" s="76">
        <f t="shared" si="52"/>
        <v>22</v>
      </c>
      <c r="AM72" s="722">
        <f t="shared" si="53"/>
        <v>14.00000000000011</v>
      </c>
      <c r="AN72" s="723">
        <f t="shared" si="54"/>
        <v>7.9999999999998899</v>
      </c>
    </row>
    <row r="73" spans="1:40" ht="19.2" customHeight="1">
      <c r="A73" s="927"/>
      <c r="B73" s="705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6"/>
        <v>80814.509999999995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8"/>
        <v>1360.7999999999988</v>
      </c>
      <c r="O73" s="95">
        <f t="shared" si="49"/>
        <v>80.047058823529341</v>
      </c>
      <c r="P73" s="97">
        <f t="shared" si="50"/>
        <v>0</v>
      </c>
      <c r="Q73" s="98">
        <f t="shared" si="51"/>
        <v>-4.6588235294118334</v>
      </c>
      <c r="R73" s="709">
        <f t="shared" si="47"/>
        <v>0.94499999999999917</v>
      </c>
      <c r="S73" s="912"/>
      <c r="T73" s="232">
        <v>0.50277777777777766</v>
      </c>
      <c r="U73" s="232">
        <v>0.55486111111111103</v>
      </c>
      <c r="V73" s="705">
        <v>4</v>
      </c>
      <c r="W73" s="702">
        <f t="shared" si="55"/>
        <v>75.000000000000057</v>
      </c>
      <c r="X73" s="254"/>
      <c r="Y73" s="254"/>
      <c r="Z73" s="189"/>
      <c r="AA73" s="189"/>
      <c r="AB73" s="897"/>
      <c r="AC73" s="897"/>
      <c r="AD73" s="718"/>
      <c r="AE73" s="718"/>
      <c r="AF73" s="97">
        <f>N73-K73</f>
        <v>-79.200000000001182</v>
      </c>
      <c r="AG73" s="709">
        <f>N73/K73</f>
        <v>0.94499999999999917</v>
      </c>
      <c r="AH73" s="912"/>
      <c r="AL73" s="76">
        <f t="shared" si="52"/>
        <v>4</v>
      </c>
      <c r="AM73" s="722">
        <f t="shared" si="53"/>
        <v>0</v>
      </c>
      <c r="AN73" s="723">
        <f t="shared" si="54"/>
        <v>4</v>
      </c>
    </row>
    <row r="74" spans="1:40" ht="19.2" customHeight="1">
      <c r="A74" s="927"/>
      <c r="B74" s="705" t="s">
        <v>242</v>
      </c>
      <c r="C74" s="249"/>
      <c r="D74" s="250" t="s">
        <v>166</v>
      </c>
      <c r="E74" s="251"/>
      <c r="F74" s="90">
        <v>53.76</v>
      </c>
      <c r="G74" s="248">
        <v>2183</v>
      </c>
      <c r="H74" s="92">
        <f t="shared" si="56"/>
        <v>117358.08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8"/>
        <v>1350.3092783505158</v>
      </c>
      <c r="O74" s="95">
        <f t="shared" si="49"/>
        <v>84.394329896907237</v>
      </c>
      <c r="P74" s="97">
        <f t="shared" si="50"/>
        <v>0</v>
      </c>
      <c r="Q74" s="98">
        <f t="shared" si="51"/>
        <v>-5.6056701030927627</v>
      </c>
      <c r="R74" s="709">
        <f t="shared" si="47"/>
        <v>0.93771477663230263</v>
      </c>
      <c r="S74" s="912"/>
      <c r="T74" s="232">
        <v>0.55972222222222212</v>
      </c>
      <c r="U74" s="232">
        <v>0.62708333333333321</v>
      </c>
      <c r="V74" s="705">
        <v>7</v>
      </c>
      <c r="W74" s="702">
        <f t="shared" si="55"/>
        <v>96.999999999999972</v>
      </c>
      <c r="X74" s="254"/>
      <c r="Y74" s="254"/>
      <c r="Z74" s="189"/>
      <c r="AA74" s="189"/>
      <c r="AB74" s="897"/>
      <c r="AC74" s="897"/>
      <c r="AD74" s="718"/>
      <c r="AE74" s="718"/>
      <c r="AF74" s="97">
        <f t="shared" ref="AF74:AF80" si="57">N74-K74</f>
        <v>-89.690721649484203</v>
      </c>
      <c r="AG74" s="709">
        <f t="shared" ref="AG74:AG80" si="58">N74/K74</f>
        <v>0.93771477663230263</v>
      </c>
      <c r="AH74" s="912"/>
      <c r="AL74" s="76">
        <f t="shared" si="52"/>
        <v>7</v>
      </c>
      <c r="AM74" s="722">
        <f t="shared" si="53"/>
        <v>0</v>
      </c>
      <c r="AN74" s="723">
        <f t="shared" si="54"/>
        <v>7</v>
      </c>
    </row>
    <row r="75" spans="1:40" ht="19.2" customHeight="1">
      <c r="A75" s="927"/>
      <c r="B75" s="705">
        <v>0</v>
      </c>
      <c r="C75" s="117"/>
      <c r="D75" s="250"/>
      <c r="E75" s="251"/>
      <c r="F75" s="90" t="s">
        <v>236</v>
      </c>
      <c r="G75" s="248"/>
      <c r="H75" s="92">
        <f t="shared" si="56"/>
        <v>0</v>
      </c>
      <c r="I75" s="705"/>
      <c r="J75" s="94"/>
      <c r="K75" s="248"/>
      <c r="L75" s="95"/>
      <c r="M75" s="703"/>
      <c r="N75" s="91"/>
      <c r="O75" s="95"/>
      <c r="P75" s="97"/>
      <c r="Q75" s="98"/>
      <c r="R75" s="709"/>
      <c r="S75" s="912"/>
      <c r="T75" s="232"/>
      <c r="U75" s="232"/>
      <c r="V75" s="705"/>
      <c r="W75" s="702">
        <f t="shared" si="55"/>
        <v>0</v>
      </c>
      <c r="X75" s="254"/>
      <c r="Y75" s="254"/>
      <c r="Z75" s="189"/>
      <c r="AA75" s="189"/>
      <c r="AB75" s="897"/>
      <c r="AC75" s="897"/>
      <c r="AD75" s="718"/>
      <c r="AE75" s="718"/>
      <c r="AF75" s="97">
        <f t="shared" si="57"/>
        <v>0</v>
      </c>
      <c r="AG75" s="709" t="e">
        <f t="shared" si="58"/>
        <v>#DIV/0!</v>
      </c>
      <c r="AH75" s="912"/>
      <c r="AL75" s="76">
        <f t="shared" si="52"/>
        <v>0</v>
      </c>
      <c r="AM75" s="722">
        <f t="shared" si="53"/>
        <v>0</v>
      </c>
      <c r="AN75" s="723" t="str">
        <f t="shared" si="54"/>
        <v/>
      </c>
    </row>
    <row r="76" spans="1:40" ht="19.2" customHeight="1">
      <c r="A76" s="927"/>
      <c r="B76" s="705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705"/>
      <c r="J76" s="94"/>
      <c r="K76" s="91"/>
      <c r="L76" s="95"/>
      <c r="M76" s="708"/>
      <c r="N76" s="91"/>
      <c r="O76" s="95"/>
      <c r="P76" s="97"/>
      <c r="Q76" s="98"/>
      <c r="R76" s="709"/>
      <c r="S76" s="912"/>
      <c r="T76" s="232"/>
      <c r="U76" s="232"/>
      <c r="V76" s="705"/>
      <c r="W76" s="702">
        <f t="shared" si="55"/>
        <v>0</v>
      </c>
      <c r="X76" s="254"/>
      <c r="Y76" s="254"/>
      <c r="Z76" s="189"/>
      <c r="AA76" s="189"/>
      <c r="AB76" s="897"/>
      <c r="AC76" s="897"/>
      <c r="AD76" s="718"/>
      <c r="AE76" s="718"/>
      <c r="AF76" s="97">
        <f t="shared" si="57"/>
        <v>0</v>
      </c>
      <c r="AG76" s="709" t="e">
        <f t="shared" si="58"/>
        <v>#DIV/0!</v>
      </c>
      <c r="AH76" s="912"/>
      <c r="AL76" s="76">
        <f t="shared" si="52"/>
        <v>0</v>
      </c>
      <c r="AM76" s="722">
        <f t="shared" si="53"/>
        <v>0</v>
      </c>
      <c r="AN76" s="723" t="str">
        <f t="shared" si="54"/>
        <v/>
      </c>
    </row>
    <row r="77" spans="1:40" ht="19.2" customHeight="1">
      <c r="A77" s="927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912"/>
      <c r="T77" s="232"/>
      <c r="U77" s="232"/>
      <c r="V77" s="705"/>
      <c r="W77" s="702">
        <f t="shared" si="55"/>
        <v>0</v>
      </c>
      <c r="X77" s="254"/>
      <c r="Y77" s="254"/>
      <c r="Z77" s="189"/>
      <c r="AA77" s="189"/>
      <c r="AB77" s="897"/>
      <c r="AC77" s="897"/>
      <c r="AD77" s="718"/>
      <c r="AE77" s="718"/>
      <c r="AF77" s="97">
        <f t="shared" si="57"/>
        <v>0</v>
      </c>
      <c r="AG77" s="709" t="e">
        <f t="shared" si="58"/>
        <v>#DIV/0!</v>
      </c>
      <c r="AH77" s="912"/>
      <c r="AL77" s="76">
        <f t="shared" si="52"/>
        <v>0</v>
      </c>
      <c r="AM77" s="722">
        <f t="shared" si="53"/>
        <v>0</v>
      </c>
      <c r="AN77" s="723" t="str">
        <f t="shared" si="54"/>
        <v/>
      </c>
    </row>
    <row r="78" spans="1:40" ht="19.2" customHeight="1">
      <c r="A78" s="927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912"/>
      <c r="T78" s="232"/>
      <c r="U78" s="232"/>
      <c r="V78" s="705"/>
      <c r="W78" s="702">
        <f t="shared" si="55"/>
        <v>0</v>
      </c>
      <c r="X78" s="254"/>
      <c r="Y78" s="254"/>
      <c r="Z78" s="189"/>
      <c r="AA78" s="189"/>
      <c r="AB78" s="897"/>
      <c r="AC78" s="897"/>
      <c r="AD78" s="718"/>
      <c r="AE78" s="718"/>
      <c r="AF78" s="97">
        <f t="shared" si="57"/>
        <v>0</v>
      </c>
      <c r="AG78" s="709" t="e">
        <f t="shared" si="58"/>
        <v>#DIV/0!</v>
      </c>
      <c r="AH78" s="912"/>
      <c r="AL78" s="76">
        <f t="shared" si="52"/>
        <v>0</v>
      </c>
      <c r="AM78" s="722">
        <f t="shared" si="53"/>
        <v>0</v>
      </c>
      <c r="AN78" s="723" t="str">
        <f t="shared" si="54"/>
        <v/>
      </c>
    </row>
    <row r="79" spans="1:40" ht="19.2" customHeight="1">
      <c r="A79" s="927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912"/>
      <c r="T79" s="232"/>
      <c r="U79" s="232"/>
      <c r="V79" s="705"/>
      <c r="W79" s="702">
        <f t="shared" si="55"/>
        <v>0</v>
      </c>
      <c r="X79" s="254"/>
      <c r="Y79" s="254"/>
      <c r="Z79" s="189"/>
      <c r="AA79" s="189"/>
      <c r="AB79" s="897"/>
      <c r="AC79" s="897"/>
      <c r="AD79" s="718"/>
      <c r="AE79" s="718"/>
      <c r="AF79" s="97">
        <f t="shared" si="57"/>
        <v>0</v>
      </c>
      <c r="AG79" s="709" t="e">
        <f t="shared" si="58"/>
        <v>#DIV/0!</v>
      </c>
      <c r="AH79" s="912"/>
      <c r="AL79" s="76">
        <f t="shared" si="52"/>
        <v>0</v>
      </c>
      <c r="AM79" s="722">
        <f t="shared" si="53"/>
        <v>0</v>
      </c>
      <c r="AN79" s="723" t="str">
        <f t="shared" si="54"/>
        <v/>
      </c>
    </row>
    <row r="80" spans="1:40" ht="19.2" customHeight="1">
      <c r="A80" s="927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912"/>
      <c r="T80" s="232"/>
      <c r="U80" s="232"/>
      <c r="V80" s="705"/>
      <c r="W80" s="702">
        <f t="shared" si="55"/>
        <v>0</v>
      </c>
      <c r="X80" s="254"/>
      <c r="Y80" s="254"/>
      <c r="Z80" s="189"/>
      <c r="AA80" s="189"/>
      <c r="AB80" s="897"/>
      <c r="AC80" s="897"/>
      <c r="AD80" s="718"/>
      <c r="AE80" s="718"/>
      <c r="AF80" s="97">
        <f t="shared" si="57"/>
        <v>0</v>
      </c>
      <c r="AG80" s="709" t="e">
        <f t="shared" si="58"/>
        <v>#DIV/0!</v>
      </c>
      <c r="AH80" s="912"/>
      <c r="AL80" s="76">
        <f t="shared" si="52"/>
        <v>0</v>
      </c>
      <c r="AM80" s="722">
        <f t="shared" si="53"/>
        <v>0</v>
      </c>
      <c r="AN80" s="723" t="str">
        <f t="shared" si="54"/>
        <v/>
      </c>
    </row>
    <row r="81" spans="1:40" ht="19.2" customHeight="1">
      <c r="A81" s="927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912"/>
      <c r="T81" s="232"/>
      <c r="U81" s="232"/>
      <c r="V81" s="705"/>
      <c r="W81" s="702">
        <f t="shared" si="55"/>
        <v>0</v>
      </c>
      <c r="X81" s="254"/>
      <c r="Y81" s="254"/>
      <c r="Z81" s="189"/>
      <c r="AA81" s="189"/>
      <c r="AB81" s="897"/>
      <c r="AC81" s="897"/>
      <c r="AD81" s="718"/>
      <c r="AE81" s="718"/>
      <c r="AF81" s="97"/>
      <c r="AG81" s="190"/>
      <c r="AH81" s="912"/>
      <c r="AL81" s="76">
        <f t="shared" si="52"/>
        <v>0</v>
      </c>
      <c r="AM81" s="722">
        <f t="shared" si="53"/>
        <v>0</v>
      </c>
      <c r="AN81" s="723" t="str">
        <f t="shared" si="54"/>
        <v/>
      </c>
    </row>
    <row r="82" spans="1:40" ht="19.2" customHeight="1">
      <c r="A82" s="928"/>
      <c r="B82" s="239">
        <v>0</v>
      </c>
      <c r="C82" s="160" t="s">
        <v>1275</v>
      </c>
      <c r="D82" s="893" t="s">
        <v>1198</v>
      </c>
      <c r="E82" s="893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9">AVERAGE(M70:M81)</f>
        <v>17.2</v>
      </c>
      <c r="N82" s="126">
        <f t="shared" si="59"/>
        <v>1358.3867679508051</v>
      </c>
      <c r="O82" s="260">
        <f t="shared" si="59"/>
        <v>79.212546749935285</v>
      </c>
      <c r="P82" s="178">
        <f>M82-J82</f>
        <v>0</v>
      </c>
      <c r="Q82" s="179">
        <f>N82-K82</f>
        <v>-132.81323204919499</v>
      </c>
      <c r="R82" s="245">
        <f>O82/L82</f>
        <v>0.911408527525157</v>
      </c>
      <c r="S82" s="912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1</v>
      </c>
      <c r="AE82" s="167">
        <f>SUM(AE70:AE81)</f>
        <v>0</v>
      </c>
      <c r="AF82" s="97">
        <f>N82-K82</f>
        <v>-132.81323204919499</v>
      </c>
      <c r="AG82" s="709">
        <f>N82/K82</f>
        <v>0.91093533258503556</v>
      </c>
      <c r="AH82" s="912"/>
      <c r="AL82" s="76">
        <f t="shared" si="52"/>
        <v>0</v>
      </c>
      <c r="AM82" s="722">
        <f t="shared" si="53"/>
        <v>0</v>
      </c>
      <c r="AN82" s="723" t="str">
        <f t="shared" si="54"/>
        <v/>
      </c>
    </row>
    <row r="83" spans="1:40" ht="19.2" customHeight="1">
      <c r="A83" s="920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912</v>
      </c>
      <c r="H83" s="140">
        <f t="shared" ref="H83:H94" si="60">F83*G83</f>
        <v>26055.84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8" si="61">G83/W83*60</f>
        <v>1367.9999999999995</v>
      </c>
      <c r="O83" s="257">
        <f t="shared" ref="O83:O88" si="62">N83/M83</f>
        <v>113.99999999999996</v>
      </c>
      <c r="P83" s="105">
        <f t="shared" ref="P83:P85" si="63">M83-J83</f>
        <v>0</v>
      </c>
      <c r="Q83" s="143">
        <f t="shared" ref="Q83:Q85" si="64">O83-L83</f>
        <v>-11.000000000000043</v>
      </c>
      <c r="R83" s="262">
        <f t="shared" ref="R83:R85" si="65">O83/L83</f>
        <v>0.9119999999999997</v>
      </c>
      <c r="S83" s="912">
        <f>R95</f>
        <v>0.90264925341952729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6">(U83-T83)*24*60</f>
        <v>40.000000000000014</v>
      </c>
      <c r="X83" s="104"/>
      <c r="Y83" s="104"/>
      <c r="Z83" s="105"/>
      <c r="AA83" s="105"/>
      <c r="AB83" s="897"/>
      <c r="AC83" s="897"/>
      <c r="AD83" s="718"/>
      <c r="AE83" s="718"/>
      <c r="AF83" s="97">
        <f t="shared" ref="AF83:AF173" si="67">N83-K83</f>
        <v>-132.00000000000045</v>
      </c>
      <c r="AG83" s="709">
        <f t="shared" ref="AG83:AG173" si="68">N83/K83</f>
        <v>0.9119999999999997</v>
      </c>
      <c r="AH83" s="912">
        <f>AG95</f>
        <v>0.90202663051658671</v>
      </c>
      <c r="AL83" s="76">
        <f t="shared" si="52"/>
        <v>5</v>
      </c>
      <c r="AM83" s="722">
        <f t="shared" si="53"/>
        <v>0</v>
      </c>
      <c r="AN83" s="723">
        <f t="shared" si="54"/>
        <v>5</v>
      </c>
    </row>
    <row r="84" spans="1:40" ht="19.2" customHeight="1">
      <c r="A84" s="921"/>
      <c r="B84" s="170" t="s">
        <v>242</v>
      </c>
      <c r="C84" s="715"/>
      <c r="D84" s="263" t="s">
        <v>170</v>
      </c>
      <c r="E84" s="89"/>
      <c r="F84" s="205">
        <v>61.02</v>
      </c>
      <c r="G84" s="91">
        <v>2038</v>
      </c>
      <c r="H84" s="140">
        <f t="shared" si="60"/>
        <v>124358.76000000001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61"/>
        <v>1300.8510638297876</v>
      </c>
      <c r="O84" s="257">
        <f t="shared" si="62"/>
        <v>81.303191489361723</v>
      </c>
      <c r="P84" s="105">
        <f t="shared" si="63"/>
        <v>0</v>
      </c>
      <c r="Q84" s="143">
        <f t="shared" si="64"/>
        <v>-8.6968085106382773</v>
      </c>
      <c r="R84" s="262">
        <f t="shared" si="65"/>
        <v>0.9033687943262414</v>
      </c>
      <c r="S84" s="912"/>
      <c r="T84" s="232">
        <v>0.37638888888888888</v>
      </c>
      <c r="U84" s="232">
        <v>0.44166666666666665</v>
      </c>
      <c r="V84" s="705">
        <v>22</v>
      </c>
      <c r="W84" s="702">
        <f t="shared" si="66"/>
        <v>93.999999999999986</v>
      </c>
      <c r="X84" s="104">
        <v>0.36527777777777781</v>
      </c>
      <c r="Y84" s="104">
        <v>0.375</v>
      </c>
      <c r="Z84" s="105"/>
      <c r="AA84" s="105"/>
      <c r="AB84" s="897"/>
      <c r="AC84" s="897"/>
      <c r="AD84" s="718"/>
      <c r="AE84" s="718"/>
      <c r="AF84" s="97">
        <f t="shared" si="67"/>
        <v>-139.14893617021244</v>
      </c>
      <c r="AG84" s="709">
        <f t="shared" si="68"/>
        <v>0.9033687943262414</v>
      </c>
      <c r="AH84" s="912"/>
      <c r="AL84" s="76">
        <f t="shared" si="52"/>
        <v>22</v>
      </c>
      <c r="AM84" s="722">
        <f t="shared" si="53"/>
        <v>13.99999999999995</v>
      </c>
      <c r="AN84" s="723">
        <f t="shared" si="54"/>
        <v>8.0000000000000497</v>
      </c>
    </row>
    <row r="85" spans="1:40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1665</v>
      </c>
      <c r="H85" s="140">
        <f t="shared" si="60"/>
        <v>101714.85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61"/>
        <v>1280.7692307692303</v>
      </c>
      <c r="O85" s="257">
        <f t="shared" si="62"/>
        <v>75.339366515837071</v>
      </c>
      <c r="P85" s="105">
        <f t="shared" si="63"/>
        <v>0</v>
      </c>
      <c r="Q85" s="143">
        <f t="shared" si="64"/>
        <v>-9.3665158371041031</v>
      </c>
      <c r="R85" s="262">
        <f t="shared" si="65"/>
        <v>0.88942307692307654</v>
      </c>
      <c r="S85" s="912"/>
      <c r="T85" s="232">
        <v>0.4458333333333333</v>
      </c>
      <c r="U85" s="232">
        <v>0.5</v>
      </c>
      <c r="V85" s="705">
        <v>6</v>
      </c>
      <c r="W85" s="702">
        <f t="shared" si="66"/>
        <v>78.000000000000043</v>
      </c>
      <c r="X85" s="104"/>
      <c r="Y85" s="104"/>
      <c r="Z85" s="105"/>
      <c r="AA85" s="105"/>
      <c r="AB85" s="897"/>
      <c r="AC85" s="897"/>
      <c r="AD85" s="718"/>
      <c r="AE85" s="718"/>
      <c r="AF85" s="97">
        <f t="shared" si="67"/>
        <v>-159.23076923076974</v>
      </c>
      <c r="AG85" s="709">
        <f t="shared" si="68"/>
        <v>0.88942307692307654</v>
      </c>
      <c r="AH85" s="912"/>
      <c r="AL85" s="76">
        <f t="shared" si="52"/>
        <v>6</v>
      </c>
      <c r="AM85" s="722">
        <f t="shared" si="53"/>
        <v>0</v>
      </c>
      <c r="AN85" s="723">
        <f t="shared" si="54"/>
        <v>6</v>
      </c>
    </row>
    <row r="86" spans="1:40" ht="19.2" customHeight="1">
      <c r="A86" s="921"/>
      <c r="B86" s="170" t="s">
        <v>242</v>
      </c>
      <c r="C86" s="155"/>
      <c r="D86" s="263" t="s">
        <v>190</v>
      </c>
      <c r="E86" s="89"/>
      <c r="F86" s="205">
        <v>59.54</v>
      </c>
      <c r="G86" s="91">
        <v>1030</v>
      </c>
      <c r="H86" s="140">
        <f t="shared" si="60"/>
        <v>61326.2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61"/>
        <v>1236.0000000000002</v>
      </c>
      <c r="O86" s="257">
        <f t="shared" si="62"/>
        <v>68.666666666666686</v>
      </c>
      <c r="P86" s="105">
        <f>M86-J86</f>
        <v>0</v>
      </c>
      <c r="Q86" s="143">
        <f>O86-L86</f>
        <v>-8.2777777777777573</v>
      </c>
      <c r="R86" s="262">
        <f>O86/L86</f>
        <v>0.89241877256317714</v>
      </c>
      <c r="S86" s="912"/>
      <c r="T86" s="232">
        <v>0.5395833333333333</v>
      </c>
      <c r="U86" s="232">
        <v>0.57430555555555551</v>
      </c>
      <c r="V86" s="705">
        <v>4</v>
      </c>
      <c r="W86" s="702">
        <f t="shared" si="66"/>
        <v>49.999999999999986</v>
      </c>
      <c r="X86" s="104"/>
      <c r="Y86" s="104"/>
      <c r="Z86" s="105"/>
      <c r="AA86" s="105"/>
      <c r="AB86" s="897"/>
      <c r="AC86" s="897"/>
      <c r="AD86" s="718"/>
      <c r="AE86" s="718"/>
      <c r="AF86" s="97">
        <f>N86-K86</f>
        <v>-148.99999999999977</v>
      </c>
      <c r="AG86" s="709">
        <f>N86/K86</f>
        <v>0.89241877256317703</v>
      </c>
      <c r="AH86" s="912"/>
      <c r="AL86" s="76">
        <f t="shared" si="52"/>
        <v>4</v>
      </c>
      <c r="AM86" s="722">
        <f t="shared" si="53"/>
        <v>0</v>
      </c>
      <c r="AN86" s="723">
        <f t="shared" si="54"/>
        <v>4</v>
      </c>
    </row>
    <row r="87" spans="1:40" ht="19.2" customHeight="1">
      <c r="A87" s="921"/>
      <c r="B87" s="170" t="s">
        <v>242</v>
      </c>
      <c r="C87" s="155"/>
      <c r="D87" s="263" t="s">
        <v>191</v>
      </c>
      <c r="E87" s="89"/>
      <c r="F87" s="205">
        <v>58.67</v>
      </c>
      <c r="G87" s="91">
        <v>1356</v>
      </c>
      <c r="H87" s="140">
        <f t="shared" si="60"/>
        <v>79556.52</v>
      </c>
      <c r="I87" s="705">
        <v>1</v>
      </c>
      <c r="J87" s="157">
        <v>19</v>
      </c>
      <c r="K87" s="107">
        <v>1440</v>
      </c>
      <c r="L87" s="142">
        <v>75.78947368421052</v>
      </c>
      <c r="M87" s="708">
        <v>19</v>
      </c>
      <c r="N87" s="107">
        <f t="shared" si="61"/>
        <v>1271.2500000000016</v>
      </c>
      <c r="O87" s="257">
        <f t="shared" si="62"/>
        <v>66.907894736842195</v>
      </c>
      <c r="P87" s="105">
        <f>M87-J87</f>
        <v>0</v>
      </c>
      <c r="Q87" s="143">
        <f>O87-L87</f>
        <v>-8.8815789473683253</v>
      </c>
      <c r="R87" s="262">
        <f>O87/L87</f>
        <v>0.88281250000000122</v>
      </c>
      <c r="S87" s="912"/>
      <c r="T87" s="232">
        <v>0.57847222222222217</v>
      </c>
      <c r="U87" s="232">
        <v>0.62291666666666656</v>
      </c>
      <c r="V87" s="705">
        <v>6</v>
      </c>
      <c r="W87" s="702">
        <f t="shared" si="66"/>
        <v>63.999999999999929</v>
      </c>
      <c r="X87" s="104"/>
      <c r="Y87" s="104"/>
      <c r="Z87" s="105"/>
      <c r="AA87" s="105"/>
      <c r="AB87" s="897"/>
      <c r="AC87" s="897"/>
      <c r="AD87" s="718">
        <v>1</v>
      </c>
      <c r="AE87" s="718"/>
      <c r="AF87" s="97">
        <f>N87-K87</f>
        <v>-168.74999999999841</v>
      </c>
      <c r="AG87" s="709">
        <f>N87/K87</f>
        <v>0.88281250000000111</v>
      </c>
      <c r="AH87" s="912"/>
      <c r="AL87" s="76">
        <f t="shared" si="52"/>
        <v>6</v>
      </c>
      <c r="AM87" s="722">
        <f t="shared" si="53"/>
        <v>0</v>
      </c>
      <c r="AN87" s="723">
        <f t="shared" si="54"/>
        <v>6</v>
      </c>
    </row>
    <row r="88" spans="1:40" ht="19.2" customHeight="1">
      <c r="A88" s="921"/>
      <c r="B88" s="170" t="s">
        <v>241</v>
      </c>
      <c r="C88" s="715"/>
      <c r="D88" s="88" t="s">
        <v>1012</v>
      </c>
      <c r="E88" s="89"/>
      <c r="F88" s="205">
        <v>56.43</v>
      </c>
      <c r="G88" s="107">
        <v>1679</v>
      </c>
      <c r="H88" s="140">
        <f t="shared" si="60"/>
        <v>94745.97</v>
      </c>
      <c r="I88" s="705">
        <v>1</v>
      </c>
      <c r="J88" s="157">
        <v>19</v>
      </c>
      <c r="K88" s="107">
        <v>1385</v>
      </c>
      <c r="L88" s="142">
        <v>72.89473684210526</v>
      </c>
      <c r="M88" s="708">
        <v>19</v>
      </c>
      <c r="N88" s="107">
        <f t="shared" si="61"/>
        <v>1291.538461538461</v>
      </c>
      <c r="O88" s="257">
        <f t="shared" si="62"/>
        <v>67.975708502024261</v>
      </c>
      <c r="P88" s="105">
        <f>M88-J88</f>
        <v>0</v>
      </c>
      <c r="Q88" s="143">
        <f>O88-L88</f>
        <v>-4.9190283400809989</v>
      </c>
      <c r="R88" s="262">
        <f>O88/L88</f>
        <v>0.9325187447931127</v>
      </c>
      <c r="S88" s="912"/>
      <c r="T88" s="232">
        <v>0.62777777777777766</v>
      </c>
      <c r="U88" s="232">
        <v>0.68194444444444435</v>
      </c>
      <c r="V88" s="705">
        <v>7</v>
      </c>
      <c r="W88" s="702">
        <f t="shared" si="66"/>
        <v>78.000000000000043</v>
      </c>
      <c r="X88" s="104"/>
      <c r="Y88" s="104"/>
      <c r="Z88" s="105"/>
      <c r="AA88" s="105"/>
      <c r="AB88" s="897"/>
      <c r="AC88" s="897"/>
      <c r="AD88" s="718"/>
      <c r="AE88" s="718"/>
      <c r="AF88" s="97">
        <f>N88-K88</f>
        <v>-93.461538461539021</v>
      </c>
      <c r="AG88" s="709">
        <f>N88/K88</f>
        <v>0.93251874479311259</v>
      </c>
      <c r="AH88" s="912"/>
      <c r="AL88" s="76">
        <f t="shared" si="52"/>
        <v>7</v>
      </c>
      <c r="AM88" s="722">
        <f t="shared" si="53"/>
        <v>0</v>
      </c>
      <c r="AN88" s="723">
        <f t="shared" si="54"/>
        <v>7</v>
      </c>
    </row>
    <row r="89" spans="1:40" ht="19.2" customHeight="1">
      <c r="A89" s="921"/>
      <c r="B89" s="170">
        <v>0</v>
      </c>
      <c r="C89" s="715"/>
      <c r="D89" s="88"/>
      <c r="E89" s="89"/>
      <c r="F89" s="205" t="s">
        <v>236</v>
      </c>
      <c r="G89" s="176"/>
      <c r="H89" s="140">
        <f t="shared" si="60"/>
        <v>0</v>
      </c>
      <c r="I89" s="705"/>
      <c r="J89" s="157"/>
      <c r="K89" s="107"/>
      <c r="L89" s="142"/>
      <c r="M89" s="708"/>
      <c r="N89" s="107"/>
      <c r="O89" s="257"/>
      <c r="P89" s="105"/>
      <c r="Q89" s="143"/>
      <c r="R89" s="262"/>
      <c r="S89" s="912"/>
      <c r="T89" s="232"/>
      <c r="U89" s="232"/>
      <c r="V89" s="705"/>
      <c r="W89" s="702">
        <f t="shared" si="66"/>
        <v>0</v>
      </c>
      <c r="X89" s="104"/>
      <c r="Y89" s="104"/>
      <c r="Z89" s="105"/>
      <c r="AA89" s="105"/>
      <c r="AB89" s="897"/>
      <c r="AC89" s="897"/>
      <c r="AD89" s="718"/>
      <c r="AE89" s="718"/>
      <c r="AF89" s="97">
        <f>N89-K89</f>
        <v>0</v>
      </c>
      <c r="AG89" s="709" t="e">
        <f>N89/K89</f>
        <v>#DIV/0!</v>
      </c>
      <c r="AH89" s="912"/>
      <c r="AL89" s="76">
        <f t="shared" si="52"/>
        <v>0</v>
      </c>
      <c r="AM89" s="722">
        <f t="shared" si="53"/>
        <v>0</v>
      </c>
      <c r="AN89" s="723" t="str">
        <f t="shared" si="54"/>
        <v/>
      </c>
    </row>
    <row r="90" spans="1:40" ht="19.2" customHeight="1">
      <c r="A90" s="921"/>
      <c r="B90" s="170">
        <v>0</v>
      </c>
      <c r="C90" s="715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912"/>
      <c r="T90" s="232"/>
      <c r="U90" s="232"/>
      <c r="V90" s="705"/>
      <c r="W90" s="702">
        <f t="shared" si="66"/>
        <v>0</v>
      </c>
      <c r="X90" s="265"/>
      <c r="Y90" s="265"/>
      <c r="Z90" s="105"/>
      <c r="AA90" s="105"/>
      <c r="AB90" s="897"/>
      <c r="AC90" s="897"/>
      <c r="AD90" s="718"/>
      <c r="AE90" s="718"/>
      <c r="AF90" s="97">
        <f t="shared" si="67"/>
        <v>0</v>
      </c>
      <c r="AG90" s="709" t="e">
        <f t="shared" si="68"/>
        <v>#DIV/0!</v>
      </c>
      <c r="AH90" s="912"/>
      <c r="AL90" s="76">
        <f t="shared" si="52"/>
        <v>0</v>
      </c>
      <c r="AM90" s="722">
        <f t="shared" si="53"/>
        <v>0</v>
      </c>
      <c r="AN90" s="723" t="str">
        <f t="shared" si="54"/>
        <v/>
      </c>
    </row>
    <row r="91" spans="1:40" ht="19.2" customHeight="1">
      <c r="A91" s="921"/>
      <c r="B91" s="170">
        <v>0</v>
      </c>
      <c r="C91" s="715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913"/>
      <c r="T91" s="232"/>
      <c r="U91" s="232"/>
      <c r="V91" s="705"/>
      <c r="W91" s="702">
        <f t="shared" si="66"/>
        <v>0</v>
      </c>
      <c r="X91" s="177"/>
      <c r="Y91" s="177"/>
      <c r="Z91" s="105"/>
      <c r="AA91" s="105"/>
      <c r="AB91" s="897"/>
      <c r="AC91" s="897"/>
      <c r="AD91" s="718"/>
      <c r="AE91" s="718"/>
      <c r="AF91" s="97">
        <f t="shared" si="67"/>
        <v>0</v>
      </c>
      <c r="AG91" s="709" t="e">
        <f t="shared" si="68"/>
        <v>#DIV/0!</v>
      </c>
      <c r="AH91" s="913"/>
      <c r="AL91" s="76">
        <f t="shared" si="52"/>
        <v>0</v>
      </c>
      <c r="AM91" s="722">
        <f t="shared" si="53"/>
        <v>0</v>
      </c>
      <c r="AN91" s="723" t="str">
        <f t="shared" si="54"/>
        <v/>
      </c>
    </row>
    <row r="92" spans="1:40" ht="19.2" customHeight="1">
      <c r="A92" s="921"/>
      <c r="B92" s="170">
        <v>0</v>
      </c>
      <c r="C92" s="715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705"/>
      <c r="W92" s="702">
        <f t="shared" si="66"/>
        <v>0</v>
      </c>
      <c r="X92" s="254"/>
      <c r="Y92" s="254"/>
      <c r="Z92" s="189"/>
      <c r="AA92" s="189"/>
      <c r="AB92" s="897"/>
      <c r="AC92" s="897"/>
      <c r="AD92" s="718"/>
      <c r="AE92" s="718"/>
      <c r="AF92" s="97">
        <f t="shared" si="67"/>
        <v>0</v>
      </c>
      <c r="AG92" s="709" t="e">
        <f t="shared" si="68"/>
        <v>#DIV/0!</v>
      </c>
      <c r="AH92" s="913"/>
      <c r="AL92" s="76">
        <f t="shared" si="52"/>
        <v>0</v>
      </c>
      <c r="AM92" s="722">
        <f t="shared" si="53"/>
        <v>0</v>
      </c>
      <c r="AN92" s="723" t="str">
        <f t="shared" si="54"/>
        <v/>
      </c>
    </row>
    <row r="93" spans="1:40" ht="19.2" customHeight="1">
      <c r="A93" s="921"/>
      <c r="B93" s="706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922"/>
      <c r="T93" s="270"/>
      <c r="U93" s="270"/>
      <c r="V93" s="706"/>
      <c r="W93" s="702">
        <f t="shared" si="66"/>
        <v>0</v>
      </c>
      <c r="X93" s="271"/>
      <c r="Y93" s="271"/>
      <c r="Z93" s="189"/>
      <c r="AA93" s="189"/>
      <c r="AB93" s="897"/>
      <c r="AC93" s="897"/>
      <c r="AD93" s="718"/>
      <c r="AE93" s="718"/>
      <c r="AF93" s="97">
        <f t="shared" si="67"/>
        <v>0</v>
      </c>
      <c r="AG93" s="709" t="e">
        <f t="shared" si="68"/>
        <v>#DIV/0!</v>
      </c>
      <c r="AH93" s="913"/>
      <c r="AL93" s="76">
        <f t="shared" si="52"/>
        <v>0</v>
      </c>
      <c r="AM93" s="722">
        <f t="shared" si="53"/>
        <v>0</v>
      </c>
      <c r="AN93" s="723" t="str">
        <f t="shared" si="54"/>
        <v/>
      </c>
    </row>
    <row r="94" spans="1:40" ht="19.2" customHeight="1">
      <c r="A94" s="921"/>
      <c r="B94" s="706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922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897"/>
      <c r="AC94" s="897"/>
      <c r="AD94" s="718"/>
      <c r="AE94" s="718"/>
      <c r="AF94" s="97">
        <f t="shared" si="67"/>
        <v>0</v>
      </c>
      <c r="AG94" s="709" t="e">
        <f t="shared" si="68"/>
        <v>#DIV/0!</v>
      </c>
      <c r="AH94" s="913"/>
      <c r="AL94" s="76">
        <f t="shared" si="52"/>
        <v>0</v>
      </c>
      <c r="AM94" s="722">
        <f t="shared" si="53"/>
        <v>0</v>
      </c>
      <c r="AN94" s="723" t="str">
        <f t="shared" si="54"/>
        <v/>
      </c>
    </row>
    <row r="95" spans="1:40" ht="19.2" customHeight="1">
      <c r="A95" s="921"/>
      <c r="B95" s="274">
        <v>0</v>
      </c>
      <c r="C95" s="160" t="s">
        <v>1277</v>
      </c>
      <c r="D95" s="893" t="s">
        <v>1198</v>
      </c>
      <c r="E95" s="893"/>
      <c r="F95" s="121"/>
      <c r="G95" s="122"/>
      <c r="H95" s="275"/>
      <c r="I95" s="163"/>
      <c r="J95" s="276">
        <v>16.833333333333332</v>
      </c>
      <c r="K95" s="276">
        <v>1431.6666666666667</v>
      </c>
      <c r="L95" s="277">
        <v>87.5557562206169</v>
      </c>
      <c r="M95" s="276">
        <f t="shared" ref="M95:O95" si="69">AVERAGE(M83:M94)</f>
        <v>16.833333333333332</v>
      </c>
      <c r="N95" s="276">
        <f t="shared" si="69"/>
        <v>1291.4014593562467</v>
      </c>
      <c r="O95" s="277">
        <f t="shared" si="69"/>
        <v>79.032137985121977</v>
      </c>
      <c r="P95" s="278">
        <f>M95-J95</f>
        <v>0</v>
      </c>
      <c r="Q95" s="279">
        <f t="shared" ref="Q95:Q102" si="70">O95-L95</f>
        <v>-8.5236182354949221</v>
      </c>
      <c r="R95" s="280">
        <f>O95/L95</f>
        <v>0.90264925341952729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0</v>
      </c>
      <c r="AF95" s="127">
        <f t="shared" si="67"/>
        <v>-140.26520731042001</v>
      </c>
      <c r="AG95" s="710">
        <f t="shared" si="68"/>
        <v>0.90202663051658671</v>
      </c>
      <c r="AH95" s="913"/>
      <c r="AL95" s="76">
        <f t="shared" si="52"/>
        <v>0</v>
      </c>
      <c r="AM95" s="722">
        <f t="shared" si="53"/>
        <v>0</v>
      </c>
      <c r="AN95" s="723" t="str">
        <f t="shared" si="54"/>
        <v/>
      </c>
    </row>
    <row r="96" spans="1:40" ht="19.2" customHeight="1">
      <c r="A96" s="923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1035.3</v>
      </c>
      <c r="H96" s="92">
        <f t="shared" ref="H96:H105" si="71">F96*G96</f>
        <v>71704.877999999997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72">G96/W96*60</f>
        <v>1218.0000000000005</v>
      </c>
      <c r="O96" s="95">
        <f t="shared" ref="O96:O102" si="73">N96/M96</f>
        <v>60.90000000000002</v>
      </c>
      <c r="P96" s="97">
        <f t="shared" ref="P96:P102" si="74">M96-J96</f>
        <v>0</v>
      </c>
      <c r="Q96" s="98">
        <f t="shared" si="70"/>
        <v>-8.3499999999999801</v>
      </c>
      <c r="R96" s="709">
        <f t="shared" ref="R96:R102" si="75">O96/L96</f>
        <v>0.87942238267148043</v>
      </c>
      <c r="S96" s="912">
        <f>R108</f>
        <v>0.84909860781310409</v>
      </c>
      <c r="T96" s="101">
        <v>0.33333333333333331</v>
      </c>
      <c r="U96" s="101">
        <v>0.36874999999999997</v>
      </c>
      <c r="V96" s="718">
        <v>5</v>
      </c>
      <c r="W96" s="146">
        <f t="shared" ref="W96:W133" si="76">(U96-T96)*24*60</f>
        <v>50.999999999999979</v>
      </c>
      <c r="X96" s="154"/>
      <c r="Y96" s="154"/>
      <c r="Z96" s="105"/>
      <c r="AA96" s="105"/>
      <c r="AB96" s="897"/>
      <c r="AC96" s="897"/>
      <c r="AD96" s="718"/>
      <c r="AE96" s="718"/>
      <c r="AF96" s="105">
        <f t="shared" si="67"/>
        <v>-166.99999999999955</v>
      </c>
      <c r="AG96" s="712">
        <f t="shared" si="68"/>
        <v>0.87942238267148043</v>
      </c>
      <c r="AH96" s="896">
        <f>AG108</f>
        <v>0.85136349937755662</v>
      </c>
    </row>
    <row r="97" spans="1:40" s="290" customFormat="1" ht="19.2" customHeight="1">
      <c r="A97" s="923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2611</v>
      </c>
      <c r="H97" s="285">
        <f t="shared" si="71"/>
        <v>76014.43425076452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2"/>
        <v>1135.217391304348</v>
      </c>
      <c r="O97" s="95">
        <f t="shared" si="73"/>
        <v>56.760869565217398</v>
      </c>
      <c r="P97" s="97">
        <f t="shared" si="74"/>
        <v>0</v>
      </c>
      <c r="Q97" s="98">
        <f t="shared" si="70"/>
        <v>-12.489130434782602</v>
      </c>
      <c r="R97" s="709">
        <f t="shared" si="75"/>
        <v>0.8196515460681213</v>
      </c>
      <c r="S97" s="912"/>
      <c r="T97" s="286">
        <v>0.37361111111111106</v>
      </c>
      <c r="U97" s="286">
        <v>0.46944444444444439</v>
      </c>
      <c r="V97" s="287">
        <v>7</v>
      </c>
      <c r="W97" s="146">
        <f t="shared" si="76"/>
        <v>138</v>
      </c>
      <c r="X97" s="104"/>
      <c r="Y97" s="104"/>
      <c r="Z97" s="105"/>
      <c r="AA97" s="105"/>
      <c r="AB97" s="897"/>
      <c r="AC97" s="897"/>
      <c r="AD97" s="287"/>
      <c r="AE97" s="287"/>
      <c r="AF97" s="288">
        <f t="shared" si="67"/>
        <v>-249.78260869565202</v>
      </c>
      <c r="AG97" s="289">
        <f t="shared" si="68"/>
        <v>0.8196515460681213</v>
      </c>
      <c r="AH97" s="896"/>
    </row>
    <row r="98" spans="1:40" s="293" customFormat="1" ht="19.2" customHeight="1">
      <c r="A98" s="923"/>
      <c r="B98" s="705" t="s">
        <v>238</v>
      </c>
      <c r="C98" s="108"/>
      <c r="D98" s="88" t="s">
        <v>178</v>
      </c>
      <c r="E98" s="138"/>
      <c r="F98" s="283">
        <v>28.26</v>
      </c>
      <c r="G98" s="107">
        <v>709</v>
      </c>
      <c r="H98" s="285">
        <f t="shared" si="71"/>
        <v>20036.34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2"/>
        <v>1119.4736842105256</v>
      </c>
      <c r="O98" s="95">
        <f t="shared" si="73"/>
        <v>58.919667590027665</v>
      </c>
      <c r="P98" s="97">
        <f t="shared" si="74"/>
        <v>0</v>
      </c>
      <c r="Q98" s="98">
        <f t="shared" si="70"/>
        <v>-4.2382271468144381</v>
      </c>
      <c r="R98" s="709">
        <f t="shared" si="75"/>
        <v>0.93289473684210478</v>
      </c>
      <c r="S98" s="912"/>
      <c r="T98" s="101">
        <v>0.50902777777777763</v>
      </c>
      <c r="U98" s="101">
        <v>0.53541666666666654</v>
      </c>
      <c r="V98" s="718">
        <v>4</v>
      </c>
      <c r="W98" s="146">
        <f t="shared" si="76"/>
        <v>38.000000000000028</v>
      </c>
      <c r="X98" s="291"/>
      <c r="Y98" s="291"/>
      <c r="Z98" s="292"/>
      <c r="AA98" s="292"/>
      <c r="AB98" s="897"/>
      <c r="AC98" s="897"/>
      <c r="AD98" s="718"/>
      <c r="AE98" s="718"/>
      <c r="AF98" s="288">
        <f t="shared" si="67"/>
        <v>-80.526315789474438</v>
      </c>
      <c r="AG98" s="712">
        <f t="shared" si="68"/>
        <v>0.93289473684210467</v>
      </c>
      <c r="AH98" s="896"/>
    </row>
    <row r="99" spans="1:40" ht="19.2" customHeight="1">
      <c r="A99" s="923"/>
      <c r="B99" s="705" t="s">
        <v>241</v>
      </c>
      <c r="C99" s="136"/>
      <c r="D99" s="137" t="s">
        <v>164</v>
      </c>
      <c r="E99" s="138"/>
      <c r="F99" s="283">
        <v>51.44</v>
      </c>
      <c r="G99" s="107">
        <v>974</v>
      </c>
      <c r="H99" s="285">
        <f t="shared" si="71"/>
        <v>50102.559999999998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72"/>
        <v>1192.6530612244901</v>
      </c>
      <c r="O99" s="95">
        <f t="shared" si="73"/>
        <v>59.632653061224502</v>
      </c>
      <c r="P99" s="97">
        <f t="shared" si="74"/>
        <v>0</v>
      </c>
      <c r="Q99" s="98">
        <f t="shared" si="70"/>
        <v>-12.367346938775498</v>
      </c>
      <c r="R99" s="709">
        <f t="shared" si="75"/>
        <v>0.828231292517007</v>
      </c>
      <c r="S99" s="912"/>
      <c r="T99" s="101">
        <v>0.54027777777777763</v>
      </c>
      <c r="U99" s="101">
        <v>0.5743055555555554</v>
      </c>
      <c r="V99" s="718">
        <v>7</v>
      </c>
      <c r="W99" s="146">
        <f t="shared" si="76"/>
        <v>48.999999999999986</v>
      </c>
      <c r="X99" s="254"/>
      <c r="Y99" s="254"/>
      <c r="Z99" s="189"/>
      <c r="AA99" s="189"/>
      <c r="AB99" s="897"/>
      <c r="AC99" s="897"/>
      <c r="AD99" s="718"/>
      <c r="AE99" s="718"/>
      <c r="AF99" s="288">
        <f t="shared" si="67"/>
        <v>-247.3469387755099</v>
      </c>
      <c r="AG99" s="289">
        <f t="shared" si="68"/>
        <v>0.828231292517007</v>
      </c>
      <c r="AH99" s="896"/>
    </row>
    <row r="100" spans="1:40" s="293" customFormat="1" ht="19.2" customHeight="1">
      <c r="A100" s="923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542</v>
      </c>
      <c r="H100" s="285">
        <f t="shared" si="71"/>
        <v>37332.959999999999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2"/>
        <v>1083.9999999999982</v>
      </c>
      <c r="O100" s="95">
        <f t="shared" si="73"/>
        <v>63.764705882352835</v>
      </c>
      <c r="P100" s="97">
        <f t="shared" si="74"/>
        <v>0</v>
      </c>
      <c r="Q100" s="98">
        <f t="shared" si="70"/>
        <v>-20.941176470588339</v>
      </c>
      <c r="R100" s="709">
        <f t="shared" si="75"/>
        <v>0.75277777777777655</v>
      </c>
      <c r="S100" s="912"/>
      <c r="T100" s="286">
        <v>0.57847222222222205</v>
      </c>
      <c r="U100" s="286">
        <v>0.59930555555555542</v>
      </c>
      <c r="V100" s="287">
        <v>6</v>
      </c>
      <c r="W100" s="146">
        <f t="shared" si="76"/>
        <v>30.000000000000053</v>
      </c>
      <c r="X100" s="294"/>
      <c r="Y100" s="294"/>
      <c r="Z100" s="292"/>
      <c r="AA100" s="292"/>
      <c r="AB100" s="897"/>
      <c r="AC100" s="897"/>
      <c r="AD100" s="718">
        <v>1</v>
      </c>
      <c r="AE100" s="718"/>
      <c r="AF100" s="288">
        <f t="shared" si="67"/>
        <v>-356.00000000000182</v>
      </c>
      <c r="AG100" s="712">
        <f t="shared" si="68"/>
        <v>0.75277777777777655</v>
      </c>
      <c r="AH100" s="896"/>
    </row>
    <row r="101" spans="1:40" s="293" customFormat="1" ht="19.2" customHeight="1">
      <c r="A101" s="923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1805</v>
      </c>
      <c r="H101" s="285">
        <f t="shared" si="71"/>
        <v>107433.60000000001</v>
      </c>
      <c r="I101" s="718">
        <v>1</v>
      </c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72"/>
        <v>1230.6818181818182</v>
      </c>
      <c r="O101" s="95">
        <f t="shared" si="73"/>
        <v>58.603896103896105</v>
      </c>
      <c r="P101" s="97">
        <f t="shared" si="74"/>
        <v>0</v>
      </c>
      <c r="Q101" s="98">
        <f t="shared" si="70"/>
        <v>-7.3484848484848442</v>
      </c>
      <c r="R101" s="709">
        <f t="shared" si="75"/>
        <v>0.88857893009517563</v>
      </c>
      <c r="S101" s="912"/>
      <c r="T101" s="286">
        <v>0.61458333333333315</v>
      </c>
      <c r="U101" s="101">
        <v>0.67569444444444426</v>
      </c>
      <c r="V101" s="287">
        <v>22</v>
      </c>
      <c r="W101" s="146">
        <f t="shared" si="76"/>
        <v>88</v>
      </c>
      <c r="X101" s="295">
        <v>0.60416666666666663</v>
      </c>
      <c r="Y101" s="295">
        <v>0.61388888888888882</v>
      </c>
      <c r="Z101" s="292"/>
      <c r="AA101" s="292"/>
      <c r="AB101" s="897"/>
      <c r="AC101" s="897"/>
      <c r="AD101" s="718"/>
      <c r="AE101" s="718"/>
      <c r="AF101" s="288">
        <f t="shared" si="67"/>
        <v>-154.31818181818176</v>
      </c>
      <c r="AG101" s="289">
        <f t="shared" si="68"/>
        <v>0.88857893009517563</v>
      </c>
      <c r="AH101" s="896"/>
    </row>
    <row r="102" spans="1:40" s="293" customFormat="1" ht="19.2" customHeight="1">
      <c r="A102" s="923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443.7</v>
      </c>
      <c r="H102" s="285">
        <f t="shared" si="71"/>
        <v>30730.662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2"/>
        <v>1210.0909090909133</v>
      </c>
      <c r="O102" s="95">
        <f t="shared" si="73"/>
        <v>60.504545454545664</v>
      </c>
      <c r="P102" s="97">
        <f t="shared" si="74"/>
        <v>0</v>
      </c>
      <c r="Q102" s="98">
        <f t="shared" si="70"/>
        <v>-8.7454545454543364</v>
      </c>
      <c r="R102" s="709">
        <f t="shared" si="75"/>
        <v>0.87371184771907096</v>
      </c>
      <c r="S102" s="912"/>
      <c r="T102" s="286">
        <v>0.67986111111111092</v>
      </c>
      <c r="U102" s="286">
        <v>0.69513888888888864</v>
      </c>
      <c r="V102" s="287">
        <v>6</v>
      </c>
      <c r="W102" s="146">
        <f t="shared" si="76"/>
        <v>21.999999999999922</v>
      </c>
      <c r="X102" s="295"/>
      <c r="Y102" s="295"/>
      <c r="Z102" s="292"/>
      <c r="AA102" s="292"/>
      <c r="AB102" s="897"/>
      <c r="AC102" s="897"/>
      <c r="AD102" s="718"/>
      <c r="AE102" s="718"/>
      <c r="AF102" s="288">
        <f t="shared" si="67"/>
        <v>-174.90909090908667</v>
      </c>
      <c r="AG102" s="712">
        <f t="shared" si="68"/>
        <v>0.87371184771907096</v>
      </c>
      <c r="AH102" s="896"/>
    </row>
    <row r="103" spans="1:40" s="293" customFormat="1" ht="19.2" customHeight="1">
      <c r="A103" s="923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71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912"/>
      <c r="T103" s="286"/>
      <c r="U103" s="286"/>
      <c r="V103" s="287"/>
      <c r="W103" s="146">
        <f t="shared" si="76"/>
        <v>0</v>
      </c>
      <c r="X103" s="295"/>
      <c r="Y103" s="295"/>
      <c r="Z103" s="292"/>
      <c r="AA103" s="292"/>
      <c r="AB103" s="897"/>
      <c r="AC103" s="897"/>
      <c r="AD103" s="718"/>
      <c r="AE103" s="718"/>
      <c r="AF103" s="105">
        <f t="shared" si="67"/>
        <v>0</v>
      </c>
      <c r="AG103" s="712" t="e">
        <f t="shared" si="68"/>
        <v>#DIV/0!</v>
      </c>
      <c r="AH103" s="896"/>
    </row>
    <row r="104" spans="1:40" s="293" customFormat="1" ht="19.2" customHeight="1">
      <c r="A104" s="923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71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913"/>
      <c r="T104" s="286"/>
      <c r="U104" s="286"/>
      <c r="V104" s="287"/>
      <c r="W104" s="146">
        <f t="shared" si="76"/>
        <v>0</v>
      </c>
      <c r="X104" s="295"/>
      <c r="Y104" s="295"/>
      <c r="Z104" s="292"/>
      <c r="AA104" s="292"/>
      <c r="AB104" s="897"/>
      <c r="AC104" s="897"/>
      <c r="AD104" s="718"/>
      <c r="AE104" s="718"/>
      <c r="AF104" s="288">
        <f t="shared" si="67"/>
        <v>0</v>
      </c>
      <c r="AG104" s="289" t="e">
        <f t="shared" si="68"/>
        <v>#DIV/0!</v>
      </c>
      <c r="AH104" s="896"/>
    </row>
    <row r="105" spans="1:40" s="293" customFormat="1" ht="19.2" customHeight="1">
      <c r="A105" s="923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71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913"/>
      <c r="T105" s="286"/>
      <c r="U105" s="286"/>
      <c r="V105" s="287"/>
      <c r="W105" s="146">
        <f t="shared" si="76"/>
        <v>0</v>
      </c>
      <c r="X105" s="295"/>
      <c r="Y105" s="295"/>
      <c r="Z105" s="292"/>
      <c r="AA105" s="292"/>
      <c r="AB105" s="897"/>
      <c r="AC105" s="897"/>
      <c r="AD105" s="718"/>
      <c r="AE105" s="718"/>
      <c r="AF105" s="105">
        <f t="shared" si="67"/>
        <v>0</v>
      </c>
      <c r="AG105" s="712" t="e">
        <f t="shared" si="68"/>
        <v>#DIV/0!</v>
      </c>
      <c r="AH105" s="896"/>
    </row>
    <row r="106" spans="1:40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922"/>
      <c r="T106" s="286"/>
      <c r="U106" s="286"/>
      <c r="V106" s="287"/>
      <c r="W106" s="146">
        <f t="shared" si="76"/>
        <v>0</v>
      </c>
      <c r="X106" s="295"/>
      <c r="Y106" s="295"/>
      <c r="Z106" s="292"/>
      <c r="AA106" s="292"/>
      <c r="AB106" s="897"/>
      <c r="AC106" s="897"/>
      <c r="AD106" s="718"/>
      <c r="AE106" s="718"/>
      <c r="AF106" s="105">
        <f t="shared" si="67"/>
        <v>0</v>
      </c>
      <c r="AG106" s="712" t="e">
        <f t="shared" si="68"/>
        <v>#DIV/0!</v>
      </c>
      <c r="AH106" s="896"/>
    </row>
    <row r="107" spans="1:40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922"/>
      <c r="T107" s="286"/>
      <c r="U107" s="286"/>
      <c r="V107" s="287"/>
      <c r="W107" s="146">
        <f t="shared" si="76"/>
        <v>0</v>
      </c>
      <c r="X107" s="295"/>
      <c r="Y107" s="295"/>
      <c r="Z107" s="292"/>
      <c r="AA107" s="292"/>
      <c r="AB107" s="897"/>
      <c r="AC107" s="897"/>
      <c r="AD107" s="718"/>
      <c r="AE107" s="718"/>
      <c r="AF107" s="292"/>
      <c r="AG107" s="712"/>
      <c r="AH107" s="896"/>
    </row>
    <row r="108" spans="1:40" ht="19.2" customHeight="1">
      <c r="A108" s="923"/>
      <c r="B108" s="170">
        <v>0</v>
      </c>
      <c r="C108" s="160" t="s">
        <v>1279</v>
      </c>
      <c r="D108" s="893" t="s">
        <v>1198</v>
      </c>
      <c r="E108" s="893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7">AVERAGE(M96:M107)</f>
        <v>19.571428571428573</v>
      </c>
      <c r="N108" s="126">
        <f t="shared" si="77"/>
        <v>1170.0166948588706</v>
      </c>
      <c r="O108" s="164">
        <f t="shared" si="77"/>
        <v>59.869476808180593</v>
      </c>
      <c r="P108" s="105">
        <f t="shared" ref="P108:P116" si="78">M108-J108</f>
        <v>0</v>
      </c>
      <c r="Q108" s="143">
        <f t="shared" ref="Q108:Q116" si="79">O108-L108</f>
        <v>-10.639974340700007</v>
      </c>
      <c r="R108" s="165">
        <f t="shared" ref="R108:R116" si="80">O108/L108</f>
        <v>0.84909860781310409</v>
      </c>
      <c r="S108" s="913"/>
      <c r="T108" s="101"/>
      <c r="U108" s="101"/>
      <c r="V108" s="107"/>
      <c r="W108" s="146">
        <f t="shared" si="76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1</v>
      </c>
      <c r="AE108" s="167">
        <f>SUM(AE96:AE107)</f>
        <v>0</v>
      </c>
      <c r="AF108" s="105">
        <f t="shared" si="67"/>
        <v>-204.26901942684367</v>
      </c>
      <c r="AG108" s="712">
        <f t="shared" si="68"/>
        <v>0.85136349937755662</v>
      </c>
      <c r="AH108" s="896"/>
    </row>
    <row r="109" spans="1:40" ht="19.2" customHeight="1">
      <c r="A109" s="914" t="s">
        <v>1280</v>
      </c>
      <c r="B109" s="705" t="s">
        <v>240</v>
      </c>
      <c r="C109" s="715"/>
      <c r="D109" s="302" t="s">
        <v>182</v>
      </c>
      <c r="E109" s="89"/>
      <c r="F109" s="90">
        <v>29.965493443754308</v>
      </c>
      <c r="G109" s="91">
        <v>1459</v>
      </c>
      <c r="H109" s="92">
        <f t="shared" ref="H109:H119" si="81">F109*G109</f>
        <v>43719.654934437538</v>
      </c>
      <c r="I109" s="705"/>
      <c r="J109" s="94">
        <v>18</v>
      </c>
      <c r="K109" s="91">
        <v>1200</v>
      </c>
      <c r="L109" s="95">
        <v>66.666666666666671</v>
      </c>
      <c r="M109" s="703">
        <v>18</v>
      </c>
      <c r="N109" s="91">
        <f t="shared" ref="N109:N116" si="82">G109/W109*60</f>
        <v>1080.7407407407402</v>
      </c>
      <c r="O109" s="95">
        <f t="shared" ref="O109:O116" si="83">N109/M109</f>
        <v>60.041152263374457</v>
      </c>
      <c r="P109" s="97">
        <f t="shared" si="78"/>
        <v>0</v>
      </c>
      <c r="Q109" s="98">
        <f t="shared" si="79"/>
        <v>-6.6255144032922146</v>
      </c>
      <c r="R109" s="709">
        <f t="shared" si="80"/>
        <v>0.9006172839506168</v>
      </c>
      <c r="S109" s="917">
        <f>R121</f>
        <v>0.92597766267988602</v>
      </c>
      <c r="T109" s="303">
        <v>0.58333333333333337</v>
      </c>
      <c r="U109" s="303">
        <v>0.63958333333333339</v>
      </c>
      <c r="V109" s="304">
        <v>5</v>
      </c>
      <c r="W109" s="702">
        <f t="shared" si="76"/>
        <v>81.000000000000028</v>
      </c>
      <c r="X109" s="104"/>
      <c r="Y109" s="104"/>
      <c r="Z109" s="105"/>
      <c r="AA109" s="105"/>
      <c r="AB109" s="897"/>
      <c r="AC109" s="897"/>
      <c r="AD109" s="718">
        <v>1</v>
      </c>
      <c r="AE109" s="718"/>
      <c r="AF109" s="97">
        <f t="shared" si="67"/>
        <v>-119.25925925925981</v>
      </c>
      <c r="AG109" s="190">
        <f t="shared" si="68"/>
        <v>0.9006172839506168</v>
      </c>
      <c r="AH109" s="896">
        <f>AG121</f>
        <v>0.90545520365745058</v>
      </c>
      <c r="AL109" s="76">
        <f t="shared" ref="AL109:AL147" si="84">V109</f>
        <v>5</v>
      </c>
      <c r="AM109" s="722">
        <f t="shared" ref="AM109:AM147" si="85">(Y109-X109)*1440</f>
        <v>0</v>
      </c>
      <c r="AN109" s="723">
        <f t="shared" ref="AN109:AN147" si="86">IF((AL109-AM109)=0,"",AL109-AM109)</f>
        <v>5</v>
      </c>
    </row>
    <row r="110" spans="1:40" ht="19.2" customHeight="1">
      <c r="A110" s="915"/>
      <c r="B110" s="705" t="s">
        <v>241</v>
      </c>
      <c r="C110" s="249"/>
      <c r="D110" s="88" t="s">
        <v>184</v>
      </c>
      <c r="E110" s="251"/>
      <c r="F110" s="90">
        <v>55.56</v>
      </c>
      <c r="G110" s="248">
        <v>1102</v>
      </c>
      <c r="H110" s="92">
        <f t="shared" si="81"/>
        <v>61227.12</v>
      </c>
      <c r="I110" s="705"/>
      <c r="J110" s="94">
        <v>16</v>
      </c>
      <c r="K110" s="91">
        <v>1440</v>
      </c>
      <c r="L110" s="95">
        <v>90</v>
      </c>
      <c r="M110" s="703">
        <v>16</v>
      </c>
      <c r="N110" s="91">
        <f t="shared" si="82"/>
        <v>1349.3877551020412</v>
      </c>
      <c r="O110" s="95">
        <f t="shared" si="83"/>
        <v>84.336734693877574</v>
      </c>
      <c r="P110" s="97">
        <f t="shared" si="78"/>
        <v>0</v>
      </c>
      <c r="Q110" s="98">
        <f t="shared" si="79"/>
        <v>-5.6632653061224261</v>
      </c>
      <c r="R110" s="709">
        <f t="shared" si="80"/>
        <v>0.937074829931973</v>
      </c>
      <c r="S110" s="903"/>
      <c r="T110" s="303">
        <v>0.70833333333333337</v>
      </c>
      <c r="U110" s="303">
        <v>0.74236111111111114</v>
      </c>
      <c r="V110" s="304">
        <v>5</v>
      </c>
      <c r="W110" s="702">
        <f t="shared" si="76"/>
        <v>48.999999999999986</v>
      </c>
      <c r="X110" s="265"/>
      <c r="Y110" s="265"/>
      <c r="Z110" s="105"/>
      <c r="AA110" s="105"/>
      <c r="AB110" s="897"/>
      <c r="AC110" s="897"/>
      <c r="AD110" s="718"/>
      <c r="AE110" s="718"/>
      <c r="AF110" s="97">
        <f t="shared" si="67"/>
        <v>-90.612244897958817</v>
      </c>
      <c r="AG110" s="190">
        <f t="shared" si="68"/>
        <v>0.937074829931973</v>
      </c>
      <c r="AH110" s="896"/>
      <c r="AL110" s="76">
        <f t="shared" si="84"/>
        <v>5</v>
      </c>
      <c r="AM110" s="722">
        <f t="shared" si="85"/>
        <v>0</v>
      </c>
      <c r="AN110" s="723">
        <f t="shared" si="86"/>
        <v>5</v>
      </c>
    </row>
    <row r="111" spans="1:40" ht="19.2" customHeight="1">
      <c r="A111" s="915"/>
      <c r="B111" s="705" t="s">
        <v>241</v>
      </c>
      <c r="C111" s="249"/>
      <c r="D111" s="250" t="s">
        <v>185</v>
      </c>
      <c r="E111" s="251"/>
      <c r="F111" s="90">
        <v>58.17</v>
      </c>
      <c r="G111" s="107">
        <v>1135</v>
      </c>
      <c r="H111" s="92">
        <f t="shared" si="81"/>
        <v>66022.95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2"/>
        <v>1309.6153846153852</v>
      </c>
      <c r="O111" s="95">
        <f t="shared" si="83"/>
        <v>93.543956043956086</v>
      </c>
      <c r="P111" s="97">
        <f t="shared" si="78"/>
        <v>0</v>
      </c>
      <c r="Q111" s="98">
        <f t="shared" si="79"/>
        <v>-9.3131868131867748</v>
      </c>
      <c r="R111" s="709">
        <f t="shared" si="80"/>
        <v>0.90945512820512853</v>
      </c>
      <c r="S111" s="903"/>
      <c r="T111" s="303">
        <v>0.74652777777777779</v>
      </c>
      <c r="U111" s="303">
        <v>0.78263888888888888</v>
      </c>
      <c r="V111" s="304">
        <v>6</v>
      </c>
      <c r="W111" s="702">
        <f t="shared" si="76"/>
        <v>51.999999999999972</v>
      </c>
      <c r="X111" s="104"/>
      <c r="Y111" s="104"/>
      <c r="Z111" s="105"/>
      <c r="AA111" s="105"/>
      <c r="AB111" s="897"/>
      <c r="AC111" s="897"/>
      <c r="AD111" s="718"/>
      <c r="AE111" s="718"/>
      <c r="AF111" s="97">
        <f t="shared" si="67"/>
        <v>-130.38461538461479</v>
      </c>
      <c r="AG111" s="190">
        <f t="shared" si="68"/>
        <v>0.90945512820512864</v>
      </c>
      <c r="AH111" s="896"/>
      <c r="AL111" s="76">
        <f t="shared" si="84"/>
        <v>6</v>
      </c>
      <c r="AM111" s="722">
        <f t="shared" si="85"/>
        <v>0</v>
      </c>
      <c r="AN111" s="723">
        <f t="shared" si="86"/>
        <v>6</v>
      </c>
    </row>
    <row r="112" spans="1:40" ht="19.2" customHeight="1">
      <c r="A112" s="915"/>
      <c r="B112" s="705" t="s">
        <v>241</v>
      </c>
      <c r="C112" s="249"/>
      <c r="D112" s="250" t="s">
        <v>186</v>
      </c>
      <c r="E112" s="138"/>
      <c r="F112" s="90">
        <v>54.09</v>
      </c>
      <c r="G112" s="107">
        <v>921</v>
      </c>
      <c r="H112" s="92">
        <f t="shared" si="81"/>
        <v>49816.890000000007</v>
      </c>
      <c r="I112" s="718"/>
      <c r="J112" s="94">
        <v>14</v>
      </c>
      <c r="K112" s="91">
        <v>1440</v>
      </c>
      <c r="L112" s="95">
        <v>102.85714285714286</v>
      </c>
      <c r="M112" s="703">
        <v>14</v>
      </c>
      <c r="N112" s="91">
        <f t="shared" si="82"/>
        <v>1315.7142857142851</v>
      </c>
      <c r="O112" s="95">
        <f t="shared" si="83"/>
        <v>93.979591836734656</v>
      </c>
      <c r="P112" s="97">
        <f t="shared" si="78"/>
        <v>0</v>
      </c>
      <c r="Q112" s="98">
        <f t="shared" si="79"/>
        <v>-8.8775510204082053</v>
      </c>
      <c r="R112" s="709">
        <f t="shared" si="80"/>
        <v>0.91369047619047583</v>
      </c>
      <c r="S112" s="903"/>
      <c r="T112" s="303">
        <v>0.78680555555555554</v>
      </c>
      <c r="U112" s="303">
        <v>0.81597222222222221</v>
      </c>
      <c r="V112" s="304">
        <v>6</v>
      </c>
      <c r="W112" s="702">
        <f t="shared" si="76"/>
        <v>42.000000000000014</v>
      </c>
      <c r="X112" s="291"/>
      <c r="Y112" s="291"/>
      <c r="Z112" s="105"/>
      <c r="AA112" s="105"/>
      <c r="AB112" s="897"/>
      <c r="AC112" s="897"/>
      <c r="AD112" s="718"/>
      <c r="AE112" s="718"/>
      <c r="AF112" s="97">
        <f t="shared" si="67"/>
        <v>-124.2857142857149</v>
      </c>
      <c r="AG112" s="190">
        <f t="shared" si="68"/>
        <v>0.91369047619047572</v>
      </c>
      <c r="AH112" s="896"/>
      <c r="AL112" s="76">
        <f t="shared" si="84"/>
        <v>6</v>
      </c>
      <c r="AM112" s="722">
        <f t="shared" si="85"/>
        <v>0</v>
      </c>
      <c r="AN112" s="723">
        <f t="shared" si="86"/>
        <v>6</v>
      </c>
    </row>
    <row r="113" spans="1:40" s="293" customFormat="1" ht="19.2" customHeight="1">
      <c r="A113" s="915"/>
      <c r="B113" s="705" t="s">
        <v>241</v>
      </c>
      <c r="C113" s="249"/>
      <c r="D113" s="250" t="s">
        <v>214</v>
      </c>
      <c r="E113" s="138"/>
      <c r="F113" s="90">
        <v>51.06</v>
      </c>
      <c r="G113" s="107">
        <v>1368</v>
      </c>
      <c r="H113" s="92">
        <f t="shared" si="81"/>
        <v>69850.080000000002</v>
      </c>
      <c r="I113" s="718"/>
      <c r="J113" s="94">
        <v>16</v>
      </c>
      <c r="K113" s="91">
        <v>1500</v>
      </c>
      <c r="L113" s="95">
        <v>93.75</v>
      </c>
      <c r="M113" s="708">
        <v>16</v>
      </c>
      <c r="N113" s="91">
        <f t="shared" si="82"/>
        <v>1323.8709677419367</v>
      </c>
      <c r="O113" s="95">
        <f t="shared" si="83"/>
        <v>82.741935483871046</v>
      </c>
      <c r="P113" s="97">
        <f t="shared" si="78"/>
        <v>0</v>
      </c>
      <c r="Q113" s="98">
        <f t="shared" si="79"/>
        <v>-11.008064516128954</v>
      </c>
      <c r="R113" s="709">
        <f t="shared" si="80"/>
        <v>0.8825806451612912</v>
      </c>
      <c r="S113" s="903"/>
      <c r="T113" s="303">
        <v>0.83124999999999993</v>
      </c>
      <c r="U113" s="303">
        <v>0.87430555555555545</v>
      </c>
      <c r="V113" s="304">
        <v>22</v>
      </c>
      <c r="W113" s="702">
        <f t="shared" si="76"/>
        <v>61.999999999999943</v>
      </c>
      <c r="X113" s="291">
        <v>0.8208333333333333</v>
      </c>
      <c r="Y113" s="291">
        <v>0.8305555555555556</v>
      </c>
      <c r="Z113" s="292"/>
      <c r="AA113" s="292"/>
      <c r="AB113" s="897"/>
      <c r="AC113" s="897"/>
      <c r="AD113" s="296"/>
      <c r="AE113" s="296"/>
      <c r="AF113" s="97">
        <f t="shared" si="67"/>
        <v>-176.12903225806326</v>
      </c>
      <c r="AG113" s="190">
        <f t="shared" si="68"/>
        <v>0.8825806451612912</v>
      </c>
      <c r="AH113" s="896"/>
      <c r="AL113" s="76">
        <f t="shared" si="84"/>
        <v>22</v>
      </c>
      <c r="AM113" s="722">
        <f t="shared" si="85"/>
        <v>14.00000000000011</v>
      </c>
      <c r="AN113" s="723">
        <f t="shared" si="86"/>
        <v>7.9999999999998899</v>
      </c>
    </row>
    <row r="114" spans="1:40" s="293" customFormat="1" ht="19.2" customHeight="1">
      <c r="A114" s="915"/>
      <c r="B114" s="705" t="s">
        <v>241</v>
      </c>
      <c r="C114" s="249"/>
      <c r="D114" s="137" t="s">
        <v>212</v>
      </c>
      <c r="E114" s="89"/>
      <c r="F114" s="90">
        <v>54.5</v>
      </c>
      <c r="G114" s="91">
        <v>433</v>
      </c>
      <c r="H114" s="92">
        <f t="shared" si="81"/>
        <v>23598.5</v>
      </c>
      <c r="I114" s="718"/>
      <c r="J114" s="94">
        <v>21</v>
      </c>
      <c r="K114" s="91">
        <v>1440</v>
      </c>
      <c r="L114" s="95">
        <v>68.571428571428569</v>
      </c>
      <c r="M114" s="708">
        <v>20</v>
      </c>
      <c r="N114" s="91">
        <f t="shared" si="82"/>
        <v>1082.4999999999893</v>
      </c>
      <c r="O114" s="95">
        <f t="shared" si="83"/>
        <v>54.124999999999467</v>
      </c>
      <c r="P114" s="97">
        <f t="shared" si="78"/>
        <v>-1</v>
      </c>
      <c r="Q114" s="98">
        <f t="shared" si="79"/>
        <v>-14.446428571429102</v>
      </c>
      <c r="R114" s="709">
        <f t="shared" si="80"/>
        <v>0.78932291666665888</v>
      </c>
      <c r="S114" s="903"/>
      <c r="T114" s="303">
        <v>0.87916666666666654</v>
      </c>
      <c r="U114" s="303">
        <v>0.89583333333333337</v>
      </c>
      <c r="V114" s="304">
        <v>7</v>
      </c>
      <c r="W114" s="702">
        <f t="shared" si="76"/>
        <v>24.000000000000234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7"/>
        <v>-357.50000000001069</v>
      </c>
      <c r="AG114" s="190">
        <f t="shared" si="68"/>
        <v>0.75173611111110372</v>
      </c>
      <c r="AH114" s="896"/>
      <c r="AL114" s="76">
        <f t="shared" si="84"/>
        <v>7</v>
      </c>
      <c r="AM114" s="722">
        <f t="shared" si="85"/>
        <v>0</v>
      </c>
      <c r="AN114" s="723">
        <f t="shared" si="86"/>
        <v>7</v>
      </c>
    </row>
    <row r="115" spans="1:40" s="293" customFormat="1" ht="19.2" customHeight="1">
      <c r="A115" s="915"/>
      <c r="B115" s="705" t="s">
        <v>238</v>
      </c>
      <c r="C115" s="249"/>
      <c r="D115" s="137" t="s">
        <v>210</v>
      </c>
      <c r="E115" s="138"/>
      <c r="F115" s="90">
        <v>55.51</v>
      </c>
      <c r="G115" s="306">
        <v>96</v>
      </c>
      <c r="H115" s="92">
        <f t="shared" si="81"/>
        <v>5328.96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82"/>
        <v>1440.000000000005</v>
      </c>
      <c r="O115" s="95">
        <f t="shared" si="83"/>
        <v>180.00000000000063</v>
      </c>
      <c r="P115" s="97">
        <f t="shared" si="78"/>
        <v>0</v>
      </c>
      <c r="Q115" s="98">
        <f t="shared" si="79"/>
        <v>-7.4999999999993747</v>
      </c>
      <c r="R115" s="709">
        <f t="shared" si="80"/>
        <v>0.9600000000000033</v>
      </c>
      <c r="S115" s="903"/>
      <c r="T115" s="303">
        <v>0.90069444444444446</v>
      </c>
      <c r="U115" s="303">
        <v>0.90347222222222223</v>
      </c>
      <c r="V115" s="304">
        <v>7</v>
      </c>
      <c r="W115" s="702">
        <f t="shared" si="76"/>
        <v>3.9999999999999858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7"/>
        <v>-59.999999999994998</v>
      </c>
      <c r="AG115" s="190">
        <f t="shared" si="68"/>
        <v>0.9600000000000033</v>
      </c>
      <c r="AH115" s="896"/>
      <c r="AL115" s="76">
        <f t="shared" si="84"/>
        <v>7</v>
      </c>
      <c r="AM115" s="722">
        <f t="shared" si="85"/>
        <v>0</v>
      </c>
      <c r="AN115" s="723">
        <f t="shared" si="86"/>
        <v>7</v>
      </c>
    </row>
    <row r="116" spans="1:40" s="293" customFormat="1" ht="19.2" customHeight="1">
      <c r="A116" s="915"/>
      <c r="B116" s="705" t="s">
        <v>240</v>
      </c>
      <c r="C116" s="108"/>
      <c r="D116" s="137" t="s">
        <v>211</v>
      </c>
      <c r="E116" s="138"/>
      <c r="F116" s="90">
        <v>28.57</v>
      </c>
      <c r="G116" s="306">
        <v>1573</v>
      </c>
      <c r="H116" s="92">
        <f t="shared" si="81"/>
        <v>44940.61</v>
      </c>
      <c r="I116" s="718"/>
      <c r="J116" s="94">
        <v>8</v>
      </c>
      <c r="K116" s="91">
        <v>1500</v>
      </c>
      <c r="L116" s="95">
        <v>187.5</v>
      </c>
      <c r="M116" s="708">
        <v>8</v>
      </c>
      <c r="N116" s="91">
        <f t="shared" si="82"/>
        <v>1474.6875000000018</v>
      </c>
      <c r="O116" s="95">
        <f t="shared" si="83"/>
        <v>184.33593750000023</v>
      </c>
      <c r="P116" s="97">
        <f t="shared" si="78"/>
        <v>0</v>
      </c>
      <c r="Q116" s="98">
        <f t="shared" si="79"/>
        <v>-3.1640624999997726</v>
      </c>
      <c r="R116" s="709">
        <f t="shared" si="80"/>
        <v>0.98312500000000125</v>
      </c>
      <c r="S116" s="903"/>
      <c r="T116" s="303">
        <v>0.90694444444444444</v>
      </c>
      <c r="U116" s="303">
        <v>0.95138888888888884</v>
      </c>
      <c r="V116" s="304">
        <v>5</v>
      </c>
      <c r="W116" s="702">
        <f t="shared" si="76"/>
        <v>63.999999999999929</v>
      </c>
      <c r="X116" s="291"/>
      <c r="Y116" s="291"/>
      <c r="Z116" s="292"/>
      <c r="AA116" s="292"/>
      <c r="AB116" s="897"/>
      <c r="AC116" s="897"/>
      <c r="AD116" s="296"/>
      <c r="AE116" s="296"/>
      <c r="AF116" s="97">
        <f t="shared" si="67"/>
        <v>-25.312499999998181</v>
      </c>
      <c r="AG116" s="190">
        <f t="shared" si="68"/>
        <v>0.98312500000000125</v>
      </c>
      <c r="AH116" s="896"/>
      <c r="AL116" s="76">
        <f t="shared" si="84"/>
        <v>5</v>
      </c>
      <c r="AM116" s="722">
        <f t="shared" si="85"/>
        <v>0</v>
      </c>
      <c r="AN116" s="723">
        <f t="shared" si="86"/>
        <v>5</v>
      </c>
    </row>
    <row r="117" spans="1:40" s="293" customFormat="1" ht="19.2" customHeight="1">
      <c r="A117" s="915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81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903"/>
      <c r="T117" s="303"/>
      <c r="U117" s="303"/>
      <c r="V117" s="304"/>
      <c r="W117" s="702">
        <f t="shared" si="76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7"/>
        <v>0</v>
      </c>
      <c r="AG117" s="190" t="e">
        <f t="shared" si="68"/>
        <v>#DIV/0!</v>
      </c>
      <c r="AH117" s="896"/>
      <c r="AL117" s="76">
        <f t="shared" si="84"/>
        <v>0</v>
      </c>
      <c r="AM117" s="722">
        <f t="shared" si="85"/>
        <v>0</v>
      </c>
      <c r="AN117" s="723" t="str">
        <f t="shared" si="86"/>
        <v/>
      </c>
    </row>
    <row r="118" spans="1:40" s="293" customFormat="1" ht="19.2" customHeight="1">
      <c r="A118" s="915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81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903"/>
      <c r="T118" s="303"/>
      <c r="U118" s="303"/>
      <c r="V118" s="304"/>
      <c r="W118" s="702">
        <f t="shared" si="76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7"/>
        <v>0</v>
      </c>
      <c r="AG118" s="190" t="e">
        <f t="shared" si="68"/>
        <v>#DIV/0!</v>
      </c>
      <c r="AH118" s="896"/>
      <c r="AL118" s="76">
        <f t="shared" si="84"/>
        <v>0</v>
      </c>
      <c r="AM118" s="722">
        <f t="shared" si="85"/>
        <v>0</v>
      </c>
      <c r="AN118" s="723" t="str">
        <f t="shared" si="86"/>
        <v/>
      </c>
    </row>
    <row r="119" spans="1:40" s="293" customFormat="1" ht="19.2" customHeight="1">
      <c r="A119" s="915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81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903"/>
      <c r="T119" s="303"/>
      <c r="U119" s="303"/>
      <c r="V119" s="304"/>
      <c r="W119" s="702">
        <f t="shared" si="76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7"/>
        <v>0</v>
      </c>
      <c r="AG119" s="190" t="e">
        <f t="shared" si="68"/>
        <v>#DIV/0!</v>
      </c>
      <c r="AH119" s="896"/>
      <c r="AL119" s="76">
        <f t="shared" si="84"/>
        <v>0</v>
      </c>
      <c r="AM119" s="722">
        <f t="shared" si="85"/>
        <v>0</v>
      </c>
      <c r="AN119" s="723" t="str">
        <f t="shared" si="86"/>
        <v/>
      </c>
    </row>
    <row r="120" spans="1:40" s="293" customFormat="1" ht="19.2" customHeight="1">
      <c r="A120" s="915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903"/>
      <c r="T120" s="303"/>
      <c r="U120" s="303"/>
      <c r="V120" s="304"/>
      <c r="W120" s="702">
        <f t="shared" si="76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7"/>
        <v>0</v>
      </c>
      <c r="AG120" s="190" t="e">
        <f t="shared" si="68"/>
        <v>#DIV/0!</v>
      </c>
      <c r="AH120" s="896"/>
      <c r="AL120" s="76">
        <f t="shared" si="84"/>
        <v>0</v>
      </c>
      <c r="AM120" s="722">
        <f t="shared" si="85"/>
        <v>0</v>
      </c>
      <c r="AN120" s="723" t="str">
        <f t="shared" si="86"/>
        <v/>
      </c>
    </row>
    <row r="121" spans="1:40" ht="19.2" customHeight="1">
      <c r="A121" s="916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14.375</v>
      </c>
      <c r="K121" s="276">
        <v>1432.5</v>
      </c>
      <c r="L121" s="277">
        <v>112.46279761904762</v>
      </c>
      <c r="M121" s="276">
        <f t="shared" ref="M121:O121" si="87">AVERAGE(M109:M120)</f>
        <v>14.25</v>
      </c>
      <c r="N121" s="276">
        <f t="shared" si="87"/>
        <v>1297.0645792392979</v>
      </c>
      <c r="O121" s="277">
        <f t="shared" si="87"/>
        <v>104.13803847772677</v>
      </c>
      <c r="P121" s="97">
        <f t="shared" ref="P121:P128" si="88">M121-J121</f>
        <v>-0.125</v>
      </c>
      <c r="Q121" s="98">
        <f t="shared" ref="Q121:Q128" si="89">O121-L121</f>
        <v>-8.3247591413208539</v>
      </c>
      <c r="R121" s="245">
        <f t="shared" ref="R121:R128" si="90">O121/L121</f>
        <v>0.92597766267988602</v>
      </c>
      <c r="S121" s="911"/>
      <c r="T121" s="232"/>
      <c r="U121" s="232"/>
      <c r="V121" s="91"/>
      <c r="W121" s="702">
        <f t="shared" si="76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0</v>
      </c>
      <c r="AF121" s="97">
        <f>N121-K121</f>
        <v>-135.43542076070207</v>
      </c>
      <c r="AG121" s="190">
        <f>N121/K121</f>
        <v>0.90545520365745058</v>
      </c>
      <c r="AH121" s="896"/>
      <c r="AL121" s="76">
        <f t="shared" si="84"/>
        <v>0</v>
      </c>
      <c r="AM121" s="722">
        <f t="shared" si="85"/>
        <v>0</v>
      </c>
      <c r="AN121" s="723" t="str">
        <f t="shared" si="86"/>
        <v/>
      </c>
    </row>
    <row r="122" spans="1:40" ht="19.2" customHeight="1">
      <c r="A122" s="918" t="s">
        <v>1282</v>
      </c>
      <c r="B122" s="199" t="s">
        <v>237</v>
      </c>
      <c r="C122" s="236"/>
      <c r="D122" s="250" t="s">
        <v>128</v>
      </c>
      <c r="E122" s="89"/>
      <c r="F122" s="90">
        <v>37.799999999999997</v>
      </c>
      <c r="G122" s="91">
        <v>3521</v>
      </c>
      <c r="H122" s="92">
        <f t="shared" ref="H122:H132" si="91">F122*G122</f>
        <v>133093.79999999999</v>
      </c>
      <c r="I122" s="705"/>
      <c r="J122" s="94">
        <v>20</v>
      </c>
      <c r="K122" s="91">
        <v>2769</v>
      </c>
      <c r="L122" s="95">
        <v>138.44999999999999</v>
      </c>
      <c r="M122" s="703">
        <v>19</v>
      </c>
      <c r="N122" s="248">
        <f t="shared" ref="N122:N128" si="92">G122/W122*60</f>
        <v>2321.5384615384614</v>
      </c>
      <c r="O122" s="314">
        <f t="shared" ref="O122:O128" si="93">N122/M122</f>
        <v>122.18623481781376</v>
      </c>
      <c r="P122" s="168">
        <f t="shared" si="88"/>
        <v>-1</v>
      </c>
      <c r="Q122" s="256">
        <f t="shared" si="89"/>
        <v>-16.263765182186233</v>
      </c>
      <c r="R122" s="169">
        <f t="shared" si="90"/>
        <v>0.88252968449125146</v>
      </c>
      <c r="S122" s="912">
        <f>R134</f>
        <v>0.8853443929429079</v>
      </c>
      <c r="T122" s="232">
        <v>0.58333333333333337</v>
      </c>
      <c r="U122" s="232">
        <v>0.64652777777777781</v>
      </c>
      <c r="V122" s="304">
        <v>5</v>
      </c>
      <c r="W122" s="702">
        <f t="shared" si="76"/>
        <v>91</v>
      </c>
      <c r="X122" s="104"/>
      <c r="Y122" s="104"/>
      <c r="Z122" s="105"/>
      <c r="AA122" s="105"/>
      <c r="AB122" s="897"/>
      <c r="AC122" s="897"/>
      <c r="AD122" s="718"/>
      <c r="AE122" s="718"/>
      <c r="AF122" s="97">
        <f t="shared" si="67"/>
        <v>-447.46153846153857</v>
      </c>
      <c r="AG122" s="709">
        <f t="shared" si="68"/>
        <v>0.83840320026668891</v>
      </c>
      <c r="AH122" s="911">
        <f>AG134</f>
        <v>0.87591828460059928</v>
      </c>
      <c r="AL122" s="76">
        <f t="shared" si="84"/>
        <v>5</v>
      </c>
      <c r="AM122" s="722">
        <f t="shared" si="85"/>
        <v>0</v>
      </c>
      <c r="AN122" s="723">
        <f t="shared" si="86"/>
        <v>5</v>
      </c>
    </row>
    <row r="123" spans="1:40" ht="19.2" customHeight="1">
      <c r="A123" s="918"/>
      <c r="B123" s="199" t="s">
        <v>241</v>
      </c>
      <c r="C123" s="155"/>
      <c r="D123" s="88" t="s">
        <v>193</v>
      </c>
      <c r="E123" s="251"/>
      <c r="F123" s="90">
        <v>56.79</v>
      </c>
      <c r="G123" s="91">
        <v>1379</v>
      </c>
      <c r="H123" s="92">
        <f t="shared" si="91"/>
        <v>78313.41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92"/>
        <v>1402.3728813559333</v>
      </c>
      <c r="O123" s="142">
        <f t="shared" si="93"/>
        <v>77.909604519774064</v>
      </c>
      <c r="P123" s="105">
        <f t="shared" si="88"/>
        <v>0</v>
      </c>
      <c r="Q123" s="143">
        <f t="shared" si="89"/>
        <v>-12.979284369114822</v>
      </c>
      <c r="R123" s="712">
        <f t="shared" si="90"/>
        <v>0.85719613774812542</v>
      </c>
      <c r="S123" s="912"/>
      <c r="T123" s="232">
        <v>0.70833333333333337</v>
      </c>
      <c r="U123" s="232">
        <v>0.74930555555555556</v>
      </c>
      <c r="V123" s="304">
        <v>5</v>
      </c>
      <c r="W123" s="702">
        <f t="shared" si="76"/>
        <v>58.99999999999995</v>
      </c>
      <c r="X123" s="104"/>
      <c r="Y123" s="104"/>
      <c r="Z123" s="105"/>
      <c r="AA123" s="105"/>
      <c r="AB123" s="897"/>
      <c r="AC123" s="897"/>
      <c r="AD123" s="718"/>
      <c r="AE123" s="718"/>
      <c r="AF123" s="97">
        <f t="shared" si="67"/>
        <v>-233.62711864406674</v>
      </c>
      <c r="AG123" s="709">
        <f t="shared" si="68"/>
        <v>0.85719613774812542</v>
      </c>
      <c r="AH123" s="912"/>
      <c r="AL123" s="76">
        <f t="shared" si="84"/>
        <v>5</v>
      </c>
      <c r="AM123" s="722">
        <f t="shared" si="85"/>
        <v>0</v>
      </c>
      <c r="AN123" s="723">
        <f t="shared" si="86"/>
        <v>5</v>
      </c>
    </row>
    <row r="124" spans="1:40" ht="19.2" customHeight="1">
      <c r="A124" s="918"/>
      <c r="B124" s="199" t="s">
        <v>241</v>
      </c>
      <c r="C124" s="249"/>
      <c r="D124" s="250" t="s">
        <v>194</v>
      </c>
      <c r="E124" s="251"/>
      <c r="F124" s="90">
        <v>56.87</v>
      </c>
      <c r="G124" s="248">
        <v>1136</v>
      </c>
      <c r="H124" s="92">
        <f t="shared" si="91"/>
        <v>64604.32</v>
      </c>
      <c r="I124" s="315"/>
      <c r="J124" s="94">
        <v>18</v>
      </c>
      <c r="K124" s="91">
        <v>1636</v>
      </c>
      <c r="L124" s="95">
        <v>90.888888888888886</v>
      </c>
      <c r="M124" s="703">
        <v>18</v>
      </c>
      <c r="N124" s="248">
        <f t="shared" si="92"/>
        <v>1391.0204081632658</v>
      </c>
      <c r="O124" s="314">
        <f t="shared" si="93"/>
        <v>77.278911564625872</v>
      </c>
      <c r="P124" s="168">
        <f t="shared" si="88"/>
        <v>0</v>
      </c>
      <c r="Q124" s="256">
        <f t="shared" si="89"/>
        <v>-13.609977324263014</v>
      </c>
      <c r="R124" s="169">
        <f t="shared" si="90"/>
        <v>0.85025697320493021</v>
      </c>
      <c r="S124" s="919"/>
      <c r="T124" s="232">
        <v>0.75416666666666665</v>
      </c>
      <c r="U124" s="232">
        <v>0.78819444444444442</v>
      </c>
      <c r="V124" s="304">
        <v>7</v>
      </c>
      <c r="W124" s="702">
        <f t="shared" si="76"/>
        <v>48.999999999999986</v>
      </c>
      <c r="X124" s="265"/>
      <c r="Y124" s="265"/>
      <c r="Z124" s="105"/>
      <c r="AA124" s="105"/>
      <c r="AB124" s="897"/>
      <c r="AC124" s="897"/>
      <c r="AD124" s="718"/>
      <c r="AE124" s="718"/>
      <c r="AF124" s="168">
        <f t="shared" si="67"/>
        <v>-244.97959183673424</v>
      </c>
      <c r="AG124" s="169">
        <f t="shared" si="68"/>
        <v>0.85025697320493021</v>
      </c>
      <c r="AH124" s="912"/>
      <c r="AL124" s="76">
        <f t="shared" si="84"/>
        <v>7</v>
      </c>
      <c r="AM124" s="722">
        <f t="shared" si="85"/>
        <v>0</v>
      </c>
      <c r="AN124" s="723">
        <f t="shared" si="86"/>
        <v>7</v>
      </c>
    </row>
    <row r="125" spans="1:40" ht="19.2" customHeight="1">
      <c r="A125" s="918"/>
      <c r="B125" s="199" t="s">
        <v>241</v>
      </c>
      <c r="C125" s="155"/>
      <c r="D125" s="88" t="s">
        <v>196</v>
      </c>
      <c r="E125" s="89"/>
      <c r="F125" s="90">
        <v>50.67</v>
      </c>
      <c r="G125" s="91">
        <v>1366</v>
      </c>
      <c r="H125" s="92">
        <f t="shared" si="91"/>
        <v>69215.22</v>
      </c>
      <c r="I125" s="705"/>
      <c r="J125" s="94">
        <v>18</v>
      </c>
      <c r="K125" s="91">
        <v>1500</v>
      </c>
      <c r="L125" s="95">
        <v>83.333333333333329</v>
      </c>
      <c r="M125" s="703">
        <v>18</v>
      </c>
      <c r="N125" s="248">
        <f t="shared" si="92"/>
        <v>1413.1034482758632</v>
      </c>
      <c r="O125" s="314">
        <f t="shared" si="93"/>
        <v>78.505747126436844</v>
      </c>
      <c r="P125" s="168">
        <f t="shared" si="88"/>
        <v>0</v>
      </c>
      <c r="Q125" s="256">
        <f t="shared" si="89"/>
        <v>-4.8275862068964841</v>
      </c>
      <c r="R125" s="169">
        <f t="shared" si="90"/>
        <v>0.94206896551724217</v>
      </c>
      <c r="S125" s="919"/>
      <c r="T125" s="232">
        <v>0.79236111111111107</v>
      </c>
      <c r="U125" s="232">
        <v>0.83263888888888882</v>
      </c>
      <c r="V125" s="304">
        <v>6</v>
      </c>
      <c r="W125" s="702">
        <f t="shared" si="76"/>
        <v>57.999999999999957</v>
      </c>
      <c r="X125" s="116"/>
      <c r="Y125" s="116"/>
      <c r="Z125" s="105"/>
      <c r="AA125" s="105"/>
      <c r="AB125" s="897"/>
      <c r="AC125" s="897"/>
      <c r="AD125" s="718"/>
      <c r="AE125" s="718"/>
      <c r="AF125" s="97">
        <f t="shared" si="67"/>
        <v>-86.896551724136771</v>
      </c>
      <c r="AG125" s="709">
        <f t="shared" si="68"/>
        <v>0.94206896551724217</v>
      </c>
      <c r="AH125" s="913"/>
      <c r="AL125" s="76">
        <f t="shared" si="84"/>
        <v>6</v>
      </c>
      <c r="AM125" s="722">
        <f t="shared" si="85"/>
        <v>0</v>
      </c>
      <c r="AN125" s="723">
        <f t="shared" si="86"/>
        <v>6</v>
      </c>
    </row>
    <row r="126" spans="1:40" ht="19.2" customHeight="1">
      <c r="A126" s="918"/>
      <c r="B126" s="199" t="s">
        <v>241</v>
      </c>
      <c r="C126" s="718"/>
      <c r="D126" s="317" t="s">
        <v>197</v>
      </c>
      <c r="E126" s="251"/>
      <c r="F126" s="90">
        <v>57.3</v>
      </c>
      <c r="G126" s="107">
        <v>925</v>
      </c>
      <c r="H126" s="92">
        <f t="shared" si="91"/>
        <v>53002.5</v>
      </c>
      <c r="I126" s="718"/>
      <c r="J126" s="94">
        <v>19</v>
      </c>
      <c r="K126" s="91">
        <v>1440</v>
      </c>
      <c r="L126" s="95">
        <v>75.78947368421052</v>
      </c>
      <c r="M126" s="708">
        <v>19</v>
      </c>
      <c r="N126" s="107">
        <f t="shared" si="92"/>
        <v>1290.6976744186045</v>
      </c>
      <c r="O126" s="142">
        <f t="shared" si="93"/>
        <v>67.931456548347612</v>
      </c>
      <c r="P126" s="105">
        <f t="shared" si="88"/>
        <v>0</v>
      </c>
      <c r="Q126" s="143">
        <f t="shared" si="89"/>
        <v>-7.8580171358629087</v>
      </c>
      <c r="R126" s="712">
        <f t="shared" si="90"/>
        <v>0.89631782945736438</v>
      </c>
      <c r="S126" s="919"/>
      <c r="T126" s="232">
        <v>0.84791666666666654</v>
      </c>
      <c r="U126" s="232">
        <v>0.87777777777777766</v>
      </c>
      <c r="V126" s="304">
        <v>22</v>
      </c>
      <c r="W126" s="702">
        <f t="shared" si="76"/>
        <v>43.000000000000007</v>
      </c>
      <c r="X126" s="116">
        <v>0.83680555555555547</v>
      </c>
      <c r="Y126" s="116">
        <v>0.84722222222222221</v>
      </c>
      <c r="Z126" s="105"/>
      <c r="AA126" s="105"/>
      <c r="AB126" s="897"/>
      <c r="AC126" s="897"/>
      <c r="AD126" s="718"/>
      <c r="AE126" s="718"/>
      <c r="AF126" s="168">
        <f t="shared" si="67"/>
        <v>-149.30232558139551</v>
      </c>
      <c r="AG126" s="169">
        <f t="shared" si="68"/>
        <v>0.89631782945736427</v>
      </c>
      <c r="AH126" s="913"/>
      <c r="AL126" s="76">
        <f t="shared" si="84"/>
        <v>22</v>
      </c>
      <c r="AM126" s="722">
        <f t="shared" si="85"/>
        <v>15.000000000000107</v>
      </c>
      <c r="AN126" s="723">
        <f t="shared" si="86"/>
        <v>6.9999999999998934</v>
      </c>
    </row>
    <row r="127" spans="1:40" ht="19.2" customHeight="1">
      <c r="A127" s="918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975</v>
      </c>
      <c r="H127" s="92">
        <f t="shared" si="91"/>
        <v>56715.75</v>
      </c>
      <c r="I127" s="296"/>
      <c r="J127" s="94">
        <v>16</v>
      </c>
      <c r="K127" s="91">
        <v>1636</v>
      </c>
      <c r="L127" s="95">
        <v>102.25</v>
      </c>
      <c r="M127" s="703">
        <v>16</v>
      </c>
      <c r="N127" s="107">
        <f t="shared" si="92"/>
        <v>1426.8292682926824</v>
      </c>
      <c r="O127" s="142">
        <f t="shared" si="93"/>
        <v>89.17682926829265</v>
      </c>
      <c r="P127" s="105">
        <f t="shared" si="88"/>
        <v>0</v>
      </c>
      <c r="Q127" s="143">
        <f t="shared" si="89"/>
        <v>-13.07317073170735</v>
      </c>
      <c r="R127" s="712">
        <f t="shared" si="90"/>
        <v>0.8721450295187545</v>
      </c>
      <c r="S127" s="919"/>
      <c r="T127" s="232">
        <v>0.88194444444444431</v>
      </c>
      <c r="U127" s="232">
        <v>0.91041666666666654</v>
      </c>
      <c r="V127" s="705">
        <v>6</v>
      </c>
      <c r="W127" s="702">
        <f t="shared" si="76"/>
        <v>41.000000000000014</v>
      </c>
      <c r="X127" s="116"/>
      <c r="Y127" s="116"/>
      <c r="Z127" s="105"/>
      <c r="AA127" s="105"/>
      <c r="AB127" s="897"/>
      <c r="AC127" s="897"/>
      <c r="AD127" s="718"/>
      <c r="AE127" s="718"/>
      <c r="AF127" s="168">
        <f t="shared" si="67"/>
        <v>-209.1707317073176</v>
      </c>
      <c r="AG127" s="169">
        <f t="shared" si="68"/>
        <v>0.8721450295187545</v>
      </c>
      <c r="AH127" s="913"/>
      <c r="AL127" s="76">
        <f t="shared" si="84"/>
        <v>6</v>
      </c>
      <c r="AM127" s="722">
        <f t="shared" si="85"/>
        <v>0</v>
      </c>
      <c r="AN127" s="723">
        <f t="shared" si="86"/>
        <v>6</v>
      </c>
    </row>
    <row r="128" spans="1:40" ht="19.2" customHeight="1">
      <c r="A128" s="918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2280</v>
      </c>
      <c r="H128" s="92">
        <f t="shared" si="91"/>
        <v>108528</v>
      </c>
      <c r="I128" s="718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92"/>
        <v>1315.3846153846162</v>
      </c>
      <c r="O128" s="142">
        <f t="shared" si="93"/>
        <v>62.637362637362671</v>
      </c>
      <c r="P128" s="105">
        <f t="shared" si="88"/>
        <v>0</v>
      </c>
      <c r="Q128" s="143">
        <f t="shared" si="89"/>
        <v>-5.9340659340658988</v>
      </c>
      <c r="R128" s="712">
        <f t="shared" si="90"/>
        <v>0.91346153846153899</v>
      </c>
      <c r="S128" s="919"/>
      <c r="T128" s="232">
        <v>0.91527777777777763</v>
      </c>
      <c r="U128" s="232">
        <v>0.98749999999999982</v>
      </c>
      <c r="V128" s="705">
        <v>7</v>
      </c>
      <c r="W128" s="702">
        <f t="shared" si="76"/>
        <v>103.99999999999994</v>
      </c>
      <c r="X128" s="116"/>
      <c r="Y128" s="116"/>
      <c r="Z128" s="105"/>
      <c r="AA128" s="105"/>
      <c r="AB128" s="897"/>
      <c r="AC128" s="897"/>
      <c r="AD128" s="718"/>
      <c r="AE128" s="718"/>
      <c r="AF128" s="97">
        <f t="shared" si="67"/>
        <v>-124.61538461538385</v>
      </c>
      <c r="AG128" s="709">
        <f t="shared" si="68"/>
        <v>0.91346153846153899</v>
      </c>
      <c r="AH128" s="913"/>
      <c r="AL128" s="76">
        <f t="shared" si="84"/>
        <v>7</v>
      </c>
      <c r="AM128" s="722">
        <f t="shared" si="85"/>
        <v>0</v>
      </c>
      <c r="AN128" s="723">
        <f t="shared" si="86"/>
        <v>7</v>
      </c>
    </row>
    <row r="129" spans="1:40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1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919"/>
      <c r="T129" s="232"/>
      <c r="U129" s="232"/>
      <c r="V129" s="705"/>
      <c r="W129" s="702">
        <f t="shared" si="76"/>
        <v>0</v>
      </c>
      <c r="X129" s="116"/>
      <c r="Y129" s="116"/>
      <c r="Z129" s="105"/>
      <c r="AA129" s="105"/>
      <c r="AB129" s="897"/>
      <c r="AC129" s="897"/>
      <c r="AD129" s="718"/>
      <c r="AE129" s="718"/>
      <c r="AF129" s="168">
        <f t="shared" si="67"/>
        <v>0</v>
      </c>
      <c r="AG129" s="169" t="e">
        <f t="shared" si="68"/>
        <v>#DIV/0!</v>
      </c>
      <c r="AH129" s="913"/>
      <c r="AL129" s="76">
        <f t="shared" si="84"/>
        <v>0</v>
      </c>
      <c r="AM129" s="722">
        <f t="shared" si="85"/>
        <v>0</v>
      </c>
      <c r="AN129" s="723" t="str">
        <f t="shared" si="86"/>
        <v/>
      </c>
    </row>
    <row r="130" spans="1:40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1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919"/>
      <c r="T130" s="232"/>
      <c r="U130" s="232"/>
      <c r="V130" s="705"/>
      <c r="W130" s="702">
        <f t="shared" si="76"/>
        <v>0</v>
      </c>
      <c r="X130" s="116"/>
      <c r="Y130" s="116"/>
      <c r="Z130" s="105"/>
      <c r="AA130" s="105"/>
      <c r="AB130" s="897"/>
      <c r="AC130" s="897"/>
      <c r="AD130" s="718"/>
      <c r="AE130" s="718"/>
      <c r="AF130" s="168">
        <f t="shared" si="67"/>
        <v>0</v>
      </c>
      <c r="AG130" s="169" t="e">
        <f t="shared" si="68"/>
        <v>#DIV/0!</v>
      </c>
      <c r="AH130" s="913"/>
      <c r="AL130" s="76">
        <f t="shared" si="84"/>
        <v>0</v>
      </c>
      <c r="AM130" s="722">
        <f t="shared" si="85"/>
        <v>0</v>
      </c>
      <c r="AN130" s="723" t="str">
        <f t="shared" si="86"/>
        <v/>
      </c>
    </row>
    <row r="131" spans="1:40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1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919"/>
      <c r="T131" s="232"/>
      <c r="U131" s="232"/>
      <c r="V131" s="705"/>
      <c r="W131" s="702">
        <f t="shared" si="76"/>
        <v>0</v>
      </c>
      <c r="X131" s="116"/>
      <c r="Y131" s="116"/>
      <c r="Z131" s="105"/>
      <c r="AA131" s="105"/>
      <c r="AB131" s="897"/>
      <c r="AC131" s="897"/>
      <c r="AD131" s="718"/>
      <c r="AE131" s="718"/>
      <c r="AF131" s="97">
        <f t="shared" si="67"/>
        <v>0</v>
      </c>
      <c r="AG131" s="709" t="e">
        <f t="shared" si="68"/>
        <v>#DIV/0!</v>
      </c>
      <c r="AH131" s="913"/>
      <c r="AL131" s="76">
        <f t="shared" si="84"/>
        <v>0</v>
      </c>
      <c r="AM131" s="722">
        <f t="shared" si="85"/>
        <v>0</v>
      </c>
      <c r="AN131" s="723" t="str">
        <f t="shared" si="86"/>
        <v/>
      </c>
    </row>
    <row r="132" spans="1:40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1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919"/>
      <c r="T132" s="232"/>
      <c r="U132" s="232"/>
      <c r="V132" s="705"/>
      <c r="W132" s="702">
        <f t="shared" si="76"/>
        <v>0</v>
      </c>
      <c r="X132" s="116"/>
      <c r="Y132" s="116"/>
      <c r="Z132" s="105"/>
      <c r="AA132" s="105"/>
      <c r="AB132" s="897"/>
      <c r="AC132" s="897"/>
      <c r="AD132" s="718"/>
      <c r="AE132" s="718"/>
      <c r="AF132" s="127"/>
      <c r="AG132" s="710"/>
      <c r="AH132" s="913"/>
      <c r="AL132" s="76">
        <f t="shared" si="84"/>
        <v>0</v>
      </c>
      <c r="AM132" s="722">
        <f t="shared" si="85"/>
        <v>0</v>
      </c>
      <c r="AN132" s="723" t="str">
        <f t="shared" si="86"/>
        <v/>
      </c>
    </row>
    <row r="133" spans="1:40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919"/>
      <c r="T133" s="232"/>
      <c r="U133" s="232"/>
      <c r="V133" s="705"/>
      <c r="W133" s="321">
        <f t="shared" si="76"/>
        <v>0</v>
      </c>
      <c r="X133" s="116"/>
      <c r="Y133" s="116"/>
      <c r="Z133" s="105"/>
      <c r="AA133" s="105"/>
      <c r="AB133" s="897"/>
      <c r="AC133" s="897"/>
      <c r="AD133" s="718"/>
      <c r="AE133" s="718"/>
      <c r="AF133" s="127"/>
      <c r="AG133" s="710"/>
      <c r="AH133" s="913"/>
      <c r="AL133" s="76">
        <f t="shared" si="84"/>
        <v>0</v>
      </c>
      <c r="AM133" s="722">
        <f t="shared" si="85"/>
        <v>0</v>
      </c>
      <c r="AN133" s="723" t="str">
        <f t="shared" si="86"/>
        <v/>
      </c>
    </row>
    <row r="134" spans="1:40" ht="19.2" customHeight="1">
      <c r="A134" s="918"/>
      <c r="B134" s="239">
        <v>0</v>
      </c>
      <c r="C134" s="160" t="s">
        <v>1283</v>
      </c>
      <c r="D134" s="893" t="s">
        <v>1198</v>
      </c>
      <c r="E134" s="893"/>
      <c r="F134" s="259"/>
      <c r="G134" s="126"/>
      <c r="H134" s="162"/>
      <c r="I134" s="322"/>
      <c r="J134" s="323">
        <v>18.571428571428573</v>
      </c>
      <c r="K134" s="323">
        <v>1722.4285714285713</v>
      </c>
      <c r="L134" s="324">
        <v>92.881716195250007</v>
      </c>
      <c r="M134" s="323">
        <f t="shared" ref="M134:O134" si="94">AVERAGE(M122:M133)</f>
        <v>18.428571428571427</v>
      </c>
      <c r="N134" s="323">
        <f t="shared" si="94"/>
        <v>1508.7066796327749</v>
      </c>
      <c r="O134" s="324">
        <f t="shared" si="94"/>
        <v>82.232306640379079</v>
      </c>
      <c r="P134" s="102">
        <f t="shared" ref="P134:P144" si="95">M134-J134</f>
        <v>-0.1428571428571459</v>
      </c>
      <c r="Q134" s="209">
        <f t="shared" ref="Q134:Q144" si="96">O134-L134</f>
        <v>-10.649409554870928</v>
      </c>
      <c r="R134" s="325">
        <f t="shared" ref="R134:R144" si="97">O134/L134</f>
        <v>0.8853443929429079</v>
      </c>
      <c r="S134" s="912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0</v>
      </c>
      <c r="AE134" s="167">
        <f>SUM(AE122:AE133)</f>
        <v>0</v>
      </c>
      <c r="AF134" s="97">
        <f t="shared" si="67"/>
        <v>-213.72189179579641</v>
      </c>
      <c r="AG134" s="709">
        <f t="shared" si="68"/>
        <v>0.87591828460059928</v>
      </c>
      <c r="AH134" s="913"/>
      <c r="AL134" s="76">
        <f t="shared" si="84"/>
        <v>0</v>
      </c>
      <c r="AM134" s="722">
        <f t="shared" si="85"/>
        <v>0</v>
      </c>
      <c r="AN134" s="723" t="str">
        <f t="shared" si="86"/>
        <v/>
      </c>
    </row>
    <row r="135" spans="1:40" ht="19.2" customHeight="1">
      <c r="A135" s="899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661.8</v>
      </c>
      <c r="H135" s="326">
        <f t="shared" ref="H135:H146" si="98">F135*G135</f>
        <v>33533.405999999995</v>
      </c>
      <c r="I135" s="718">
        <v>1</v>
      </c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9">G135/W135*60</f>
        <v>1280.9032258064494</v>
      </c>
      <c r="O135" s="177">
        <f t="shared" ref="O135:O144" si="100">N135/M135</f>
        <v>71.161290322580527</v>
      </c>
      <c r="P135" s="105">
        <f t="shared" si="95"/>
        <v>0</v>
      </c>
      <c r="Q135" s="143">
        <f t="shared" si="96"/>
        <v>-12.172043010752802</v>
      </c>
      <c r="R135" s="712">
        <f t="shared" si="97"/>
        <v>0.85393548387096641</v>
      </c>
      <c r="S135" s="903">
        <f>R147</f>
        <v>0.85937441037030426</v>
      </c>
      <c r="T135" s="327">
        <v>0.5</v>
      </c>
      <c r="U135" s="232">
        <v>0.52152777777777781</v>
      </c>
      <c r="V135" s="182">
        <v>5</v>
      </c>
      <c r="W135" s="328">
        <f t="shared" ref="W135:W147" si="101">(U135-T135)*24*60</f>
        <v>31.00000000000005</v>
      </c>
      <c r="X135" s="104"/>
      <c r="Y135" s="104"/>
      <c r="Z135" s="105"/>
      <c r="AA135" s="105"/>
      <c r="AB135" s="897"/>
      <c r="AC135" s="897"/>
      <c r="AD135" s="718"/>
      <c r="AE135" s="718"/>
      <c r="AF135" s="178">
        <f t="shared" si="67"/>
        <v>-219.09677419355057</v>
      </c>
      <c r="AG135" s="184">
        <f t="shared" si="68"/>
        <v>0.85393548387096629</v>
      </c>
      <c r="AH135" s="896">
        <f>AG147</f>
        <v>0.87841468716106785</v>
      </c>
      <c r="AL135" s="76">
        <f t="shared" si="84"/>
        <v>5</v>
      </c>
      <c r="AM135" s="722">
        <f t="shared" si="85"/>
        <v>0</v>
      </c>
      <c r="AN135" s="723">
        <f t="shared" si="86"/>
        <v>5</v>
      </c>
    </row>
    <row r="136" spans="1:40" ht="19.2" customHeight="1">
      <c r="A136" s="900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1199</v>
      </c>
      <c r="H136" s="140">
        <f t="shared" si="98"/>
        <v>63870.73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9"/>
        <v>1284.6428571428582</v>
      </c>
      <c r="O136" s="142">
        <f t="shared" si="100"/>
        <v>80.29017857142864</v>
      </c>
      <c r="P136" s="105">
        <f t="shared" si="95"/>
        <v>0</v>
      </c>
      <c r="Q136" s="143">
        <f t="shared" si="96"/>
        <v>-13.45982142857136</v>
      </c>
      <c r="R136" s="712">
        <f t="shared" si="97"/>
        <v>0.85642857142857221</v>
      </c>
      <c r="S136" s="903"/>
      <c r="T136" s="327">
        <v>0.52638888888888891</v>
      </c>
      <c r="U136" s="232">
        <v>0.56527777777777777</v>
      </c>
      <c r="V136" s="182">
        <v>7</v>
      </c>
      <c r="W136" s="328">
        <f t="shared" si="101"/>
        <v>55.999999999999957</v>
      </c>
      <c r="X136" s="104"/>
      <c r="Y136" s="104"/>
      <c r="Z136" s="105"/>
      <c r="AA136" s="105"/>
      <c r="AB136" s="897"/>
      <c r="AC136" s="897"/>
      <c r="AD136" s="718"/>
      <c r="AE136" s="718"/>
      <c r="AF136" s="97">
        <f t="shared" si="67"/>
        <v>-215.35714285714175</v>
      </c>
      <c r="AG136" s="190">
        <f t="shared" si="68"/>
        <v>0.85642857142857221</v>
      </c>
      <c r="AH136" s="896"/>
      <c r="AL136" s="76">
        <f t="shared" si="84"/>
        <v>7</v>
      </c>
      <c r="AM136" s="722">
        <f t="shared" si="85"/>
        <v>0</v>
      </c>
      <c r="AN136" s="723">
        <f t="shared" si="86"/>
        <v>7</v>
      </c>
    </row>
    <row r="137" spans="1:40" ht="19.2" customHeight="1">
      <c r="A137" s="900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1744</v>
      </c>
      <c r="H137" s="140">
        <f t="shared" si="98"/>
        <v>100689.84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9"/>
        <v>1307.9999999999995</v>
      </c>
      <c r="O137" s="177">
        <f t="shared" si="100"/>
        <v>81.749999999999972</v>
      </c>
      <c r="P137" s="105">
        <f t="shared" si="95"/>
        <v>0</v>
      </c>
      <c r="Q137" s="143">
        <f t="shared" si="96"/>
        <v>-16.062500000000028</v>
      </c>
      <c r="R137" s="712">
        <f t="shared" si="97"/>
        <v>0.83578274760383353</v>
      </c>
      <c r="S137" s="903"/>
      <c r="T137" s="232">
        <v>0.57013888888888886</v>
      </c>
      <c r="U137" s="232">
        <v>0.62569444444444444</v>
      </c>
      <c r="V137" s="329">
        <v>7</v>
      </c>
      <c r="W137" s="328">
        <f t="shared" si="101"/>
        <v>80.000000000000028</v>
      </c>
      <c r="X137" s="104"/>
      <c r="Y137" s="104"/>
      <c r="Z137" s="105"/>
      <c r="AA137" s="105"/>
      <c r="AB137" s="897"/>
      <c r="AC137" s="897"/>
      <c r="AD137" s="718"/>
      <c r="AE137" s="718"/>
      <c r="AF137" s="97">
        <f t="shared" si="67"/>
        <v>-257.00000000000045</v>
      </c>
      <c r="AG137" s="190">
        <f t="shared" si="68"/>
        <v>0.83578274760383353</v>
      </c>
      <c r="AH137" s="896"/>
      <c r="AL137" s="76">
        <f t="shared" si="84"/>
        <v>7</v>
      </c>
      <c r="AM137" s="722">
        <f t="shared" si="85"/>
        <v>0</v>
      </c>
      <c r="AN137" s="723">
        <f t="shared" si="86"/>
        <v>7</v>
      </c>
    </row>
    <row r="138" spans="1:40" ht="19.2" customHeight="1">
      <c r="A138" s="900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781.6</v>
      </c>
      <c r="H138" s="140">
        <f t="shared" si="98"/>
        <v>42276.744000000006</v>
      </c>
      <c r="I138" s="718"/>
      <c r="J138" s="157">
        <v>16</v>
      </c>
      <c r="K138" s="107">
        <v>1500</v>
      </c>
      <c r="L138" s="142">
        <v>93.75</v>
      </c>
      <c r="M138" s="305">
        <v>17</v>
      </c>
      <c r="N138" s="107">
        <f t="shared" si="99"/>
        <v>1267.4594594594585</v>
      </c>
      <c r="O138" s="142">
        <f t="shared" si="100"/>
        <v>74.556438791732845</v>
      </c>
      <c r="P138" s="105">
        <f t="shared" si="95"/>
        <v>1</v>
      </c>
      <c r="Q138" s="143">
        <f t="shared" si="96"/>
        <v>-19.193561208267155</v>
      </c>
      <c r="R138" s="712">
        <f t="shared" si="97"/>
        <v>0.79526868044515031</v>
      </c>
      <c r="S138" s="903"/>
      <c r="T138" s="232">
        <v>0.62986111111111109</v>
      </c>
      <c r="U138" s="232">
        <v>0.65555555555555556</v>
      </c>
      <c r="V138" s="329">
        <v>6</v>
      </c>
      <c r="W138" s="328">
        <f t="shared" si="101"/>
        <v>37.000000000000028</v>
      </c>
      <c r="X138" s="104"/>
      <c r="Y138" s="104"/>
      <c r="Z138" s="105"/>
      <c r="AA138" s="105"/>
      <c r="AB138" s="897"/>
      <c r="AC138" s="897"/>
      <c r="AD138" s="718"/>
      <c r="AE138" s="718"/>
      <c r="AF138" s="97">
        <f t="shared" si="67"/>
        <v>-232.54054054054154</v>
      </c>
      <c r="AG138" s="190">
        <f t="shared" si="68"/>
        <v>0.84497297297297236</v>
      </c>
      <c r="AH138" s="896"/>
      <c r="AL138" s="76">
        <f t="shared" si="84"/>
        <v>6</v>
      </c>
      <c r="AM138" s="722">
        <f t="shared" si="85"/>
        <v>0</v>
      </c>
      <c r="AN138" s="723">
        <f t="shared" si="86"/>
        <v>6</v>
      </c>
    </row>
    <row r="139" spans="1:40" ht="19.2" customHeight="1">
      <c r="A139" s="900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1584</v>
      </c>
      <c r="H139" s="140">
        <f t="shared" si="98"/>
        <v>80752.319999999992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9"/>
        <v>1301.917808219177</v>
      </c>
      <c r="O139" s="177">
        <f t="shared" si="100"/>
        <v>65.095890410958845</v>
      </c>
      <c r="P139" s="105">
        <f t="shared" si="95"/>
        <v>0</v>
      </c>
      <c r="Q139" s="143">
        <f t="shared" si="96"/>
        <v>-6.9041095890411555</v>
      </c>
      <c r="R139" s="712">
        <f t="shared" si="97"/>
        <v>0.90410958904109506</v>
      </c>
      <c r="S139" s="903"/>
      <c r="T139" s="232">
        <v>0.70833333333333337</v>
      </c>
      <c r="U139" s="232">
        <v>0.75902777777777786</v>
      </c>
      <c r="V139" s="330">
        <v>5</v>
      </c>
      <c r="W139" s="328">
        <f t="shared" si="101"/>
        <v>73.000000000000057</v>
      </c>
      <c r="X139" s="104"/>
      <c r="Y139" s="104"/>
      <c r="Z139" s="105"/>
      <c r="AA139" s="105"/>
      <c r="AB139" s="897"/>
      <c r="AC139" s="897"/>
      <c r="AD139" s="718"/>
      <c r="AE139" s="718"/>
      <c r="AF139" s="97">
        <f t="shared" si="67"/>
        <v>-138.082191780823</v>
      </c>
      <c r="AG139" s="190">
        <f t="shared" si="68"/>
        <v>0.90410958904109517</v>
      </c>
      <c r="AH139" s="896"/>
      <c r="AL139" s="76">
        <f t="shared" si="84"/>
        <v>5</v>
      </c>
      <c r="AM139" s="722">
        <f t="shared" si="85"/>
        <v>0</v>
      </c>
      <c r="AN139" s="723">
        <f t="shared" si="86"/>
        <v>5</v>
      </c>
    </row>
    <row r="140" spans="1:40" ht="19.2" customHeight="1">
      <c r="A140" s="901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1784</v>
      </c>
      <c r="H140" s="140">
        <f t="shared" si="98"/>
        <v>90841.279999999999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9"/>
        <v>1305.365853658536</v>
      </c>
      <c r="O140" s="142">
        <f t="shared" si="100"/>
        <v>68.703465982028206</v>
      </c>
      <c r="P140" s="105">
        <f t="shared" si="95"/>
        <v>0</v>
      </c>
      <c r="Q140" s="143">
        <f t="shared" si="96"/>
        <v>-7.0860077021823145</v>
      </c>
      <c r="R140" s="712">
        <f t="shared" si="97"/>
        <v>0.90650406504065006</v>
      </c>
      <c r="S140" s="904"/>
      <c r="T140" s="270">
        <v>0.76319444444444451</v>
      </c>
      <c r="U140" s="332">
        <v>0.82013888888888897</v>
      </c>
      <c r="V140" s="333">
        <v>6</v>
      </c>
      <c r="W140" s="328">
        <f t="shared" si="101"/>
        <v>82.000000000000028</v>
      </c>
      <c r="X140" s="104"/>
      <c r="Y140" s="104"/>
      <c r="Z140" s="105"/>
      <c r="AA140" s="105"/>
      <c r="AB140" s="897"/>
      <c r="AC140" s="897"/>
      <c r="AD140" s="718"/>
      <c r="AE140" s="718"/>
      <c r="AF140" s="97">
        <f t="shared" si="67"/>
        <v>-134.63414634146397</v>
      </c>
      <c r="AG140" s="190">
        <f t="shared" si="68"/>
        <v>0.90650406504065006</v>
      </c>
      <c r="AH140" s="896"/>
      <c r="AL140" s="76">
        <f t="shared" si="84"/>
        <v>6</v>
      </c>
      <c r="AM140" s="722">
        <f t="shared" si="85"/>
        <v>0</v>
      </c>
      <c r="AN140" s="723">
        <f t="shared" si="86"/>
        <v>6</v>
      </c>
    </row>
    <row r="141" spans="1:40" ht="19.2" customHeight="1">
      <c r="A141" s="901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1304</v>
      </c>
      <c r="H141" s="140">
        <f t="shared" si="98"/>
        <v>70533.36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9"/>
        <v>1304.0000000000014</v>
      </c>
      <c r="O141" s="177">
        <f t="shared" si="100"/>
        <v>68.631578947368496</v>
      </c>
      <c r="P141" s="105">
        <f t="shared" si="95"/>
        <v>0</v>
      </c>
      <c r="Q141" s="143">
        <f t="shared" si="96"/>
        <v>-7.1578947368420245</v>
      </c>
      <c r="R141" s="712">
        <f t="shared" si="97"/>
        <v>0.90555555555555667</v>
      </c>
      <c r="S141" s="904"/>
      <c r="T141" s="270">
        <v>0.82430555555555562</v>
      </c>
      <c r="U141" s="332">
        <v>0.86597222222222225</v>
      </c>
      <c r="V141" s="108">
        <v>6</v>
      </c>
      <c r="W141" s="328">
        <f t="shared" si="101"/>
        <v>59.999999999999943</v>
      </c>
      <c r="X141" s="104"/>
      <c r="Y141" s="104"/>
      <c r="Z141" s="105"/>
      <c r="AA141" s="105"/>
      <c r="AB141" s="897"/>
      <c r="AC141" s="897"/>
      <c r="AD141" s="718"/>
      <c r="AE141" s="718"/>
      <c r="AF141" s="97">
        <f t="shared" si="67"/>
        <v>-135.99999999999864</v>
      </c>
      <c r="AG141" s="190">
        <f t="shared" si="68"/>
        <v>0.90555555555555656</v>
      </c>
      <c r="AH141" s="896"/>
      <c r="AL141" s="76">
        <f t="shared" si="84"/>
        <v>6</v>
      </c>
      <c r="AM141" s="722">
        <f t="shared" si="85"/>
        <v>0</v>
      </c>
      <c r="AN141" s="723">
        <f t="shared" si="86"/>
        <v>6</v>
      </c>
    </row>
    <row r="142" spans="1:40" ht="19.2" customHeight="1">
      <c r="A142" s="901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979</v>
      </c>
      <c r="H142" s="140">
        <f t="shared" si="98"/>
        <v>55244.97</v>
      </c>
      <c r="I142" s="718"/>
      <c r="J142" s="157">
        <v>16</v>
      </c>
      <c r="K142" s="107">
        <v>1500</v>
      </c>
      <c r="L142" s="142">
        <v>93.75</v>
      </c>
      <c r="M142" s="305">
        <v>17</v>
      </c>
      <c r="N142" s="107">
        <f t="shared" si="99"/>
        <v>1305.3333333333335</v>
      </c>
      <c r="O142" s="142">
        <f t="shared" si="100"/>
        <v>76.784313725490208</v>
      </c>
      <c r="P142" s="105">
        <f t="shared" si="95"/>
        <v>1</v>
      </c>
      <c r="Q142" s="143">
        <f t="shared" si="96"/>
        <v>-16.965686274509792</v>
      </c>
      <c r="R142" s="712">
        <f t="shared" si="97"/>
        <v>0.8190326797385622</v>
      </c>
      <c r="S142" s="904"/>
      <c r="T142" s="270">
        <v>0.88124999999999998</v>
      </c>
      <c r="U142" s="332">
        <v>0.91249999999999998</v>
      </c>
      <c r="V142" s="108">
        <v>22</v>
      </c>
      <c r="W142" s="328">
        <f t="shared" si="101"/>
        <v>45</v>
      </c>
      <c r="X142" s="104">
        <v>0.87083333333333324</v>
      </c>
      <c r="Y142" s="104">
        <v>0.88055555555555554</v>
      </c>
      <c r="Z142" s="105"/>
      <c r="AA142" s="105"/>
      <c r="AB142" s="897"/>
      <c r="AC142" s="897"/>
      <c r="AD142" s="718"/>
      <c r="AE142" s="718"/>
      <c r="AF142" s="97">
        <f t="shared" si="67"/>
        <v>-194.66666666666652</v>
      </c>
      <c r="AG142" s="190">
        <f t="shared" si="68"/>
        <v>0.87022222222222234</v>
      </c>
      <c r="AH142" s="896"/>
      <c r="AL142" s="76">
        <f t="shared" si="84"/>
        <v>22</v>
      </c>
      <c r="AM142" s="722">
        <f t="shared" si="85"/>
        <v>14.00000000000011</v>
      </c>
      <c r="AN142" s="723">
        <f t="shared" si="86"/>
        <v>7.9999999999998899</v>
      </c>
    </row>
    <row r="143" spans="1:40" ht="19.2" customHeight="1">
      <c r="A143" s="901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908</v>
      </c>
      <c r="H143" s="140">
        <f t="shared" si="98"/>
        <v>46008.36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9"/>
        <v>1328.7804878048776</v>
      </c>
      <c r="O143" s="142">
        <f t="shared" si="100"/>
        <v>78.163558106169262</v>
      </c>
      <c r="P143" s="105">
        <f t="shared" si="95"/>
        <v>0</v>
      </c>
      <c r="Q143" s="143">
        <f t="shared" si="96"/>
        <v>-6.542324246771912</v>
      </c>
      <c r="R143" s="712">
        <f t="shared" si="97"/>
        <v>0.92276422764227606</v>
      </c>
      <c r="S143" s="904"/>
      <c r="T143" s="270">
        <v>0.91736111111111107</v>
      </c>
      <c r="U143" s="332">
        <v>0.9458333333333333</v>
      </c>
      <c r="V143" s="108">
        <v>7</v>
      </c>
      <c r="W143" s="328">
        <f t="shared" si="101"/>
        <v>41.000000000000014</v>
      </c>
      <c r="X143" s="104"/>
      <c r="Y143" s="104"/>
      <c r="Z143" s="105"/>
      <c r="AA143" s="105"/>
      <c r="AB143" s="897"/>
      <c r="AC143" s="897"/>
      <c r="AD143" s="718"/>
      <c r="AE143" s="718"/>
      <c r="AF143" s="97">
        <f t="shared" si="67"/>
        <v>-111.21951219512243</v>
      </c>
      <c r="AG143" s="190">
        <f t="shared" si="68"/>
        <v>0.92276422764227606</v>
      </c>
      <c r="AH143" s="896"/>
      <c r="AL143" s="76">
        <f t="shared" si="84"/>
        <v>7</v>
      </c>
      <c r="AM143" s="722">
        <f t="shared" si="85"/>
        <v>0</v>
      </c>
      <c r="AN143" s="723">
        <f t="shared" si="86"/>
        <v>7</v>
      </c>
    </row>
    <row r="144" spans="1:40" ht="19.2" customHeight="1">
      <c r="A144" s="901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1262</v>
      </c>
      <c r="H144" s="140">
        <f t="shared" si="98"/>
        <v>63718.380000000005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9"/>
        <v>1283.3898305084758</v>
      </c>
      <c r="O144" s="177">
        <f t="shared" si="100"/>
        <v>85.559322033898383</v>
      </c>
      <c r="P144" s="105">
        <f t="shared" si="95"/>
        <v>1</v>
      </c>
      <c r="Q144" s="143">
        <f t="shared" si="96"/>
        <v>-17.297820823244479</v>
      </c>
      <c r="R144" s="712">
        <f t="shared" si="97"/>
        <v>0.8318267419962343</v>
      </c>
      <c r="S144" s="904"/>
      <c r="T144" s="270">
        <v>0.95</v>
      </c>
      <c r="U144" s="332">
        <v>0.99097222222222214</v>
      </c>
      <c r="V144" s="108">
        <v>6</v>
      </c>
      <c r="W144" s="328">
        <f t="shared" si="101"/>
        <v>58.99999999999995</v>
      </c>
      <c r="X144" s="104"/>
      <c r="Y144" s="104"/>
      <c r="Z144" s="105"/>
      <c r="AA144" s="105"/>
      <c r="AB144" s="897"/>
      <c r="AC144" s="897"/>
      <c r="AD144" s="718"/>
      <c r="AE144" s="718"/>
      <c r="AF144" s="97">
        <f t="shared" si="67"/>
        <v>-156.61016949152418</v>
      </c>
      <c r="AG144" s="190">
        <f t="shared" si="68"/>
        <v>0.89124293785310826</v>
      </c>
      <c r="AH144" s="896"/>
      <c r="AL144" s="76">
        <f t="shared" si="84"/>
        <v>6</v>
      </c>
      <c r="AM144" s="722">
        <f t="shared" si="85"/>
        <v>0</v>
      </c>
      <c r="AN144" s="723">
        <f t="shared" si="86"/>
        <v>6</v>
      </c>
    </row>
    <row r="145" spans="1:40" ht="19.2" customHeight="1">
      <c r="A145" s="901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8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904"/>
      <c r="T145" s="270"/>
      <c r="U145" s="332"/>
      <c r="V145" s="108"/>
      <c r="W145" s="328">
        <f t="shared" si="101"/>
        <v>0</v>
      </c>
      <c r="X145" s="104"/>
      <c r="Y145" s="104"/>
      <c r="Z145" s="105"/>
      <c r="AA145" s="105"/>
      <c r="AB145" s="897"/>
      <c r="AC145" s="897"/>
      <c r="AD145" s="718"/>
      <c r="AE145" s="718"/>
      <c r="AF145" s="97">
        <f t="shared" si="67"/>
        <v>0</v>
      </c>
      <c r="AG145" s="190" t="e">
        <f t="shared" si="68"/>
        <v>#DIV/0!</v>
      </c>
      <c r="AH145" s="896"/>
      <c r="AL145" s="76">
        <f t="shared" si="84"/>
        <v>0</v>
      </c>
      <c r="AM145" s="722">
        <f t="shared" si="85"/>
        <v>0</v>
      </c>
      <c r="AN145" s="723" t="str">
        <f t="shared" si="86"/>
        <v/>
      </c>
    </row>
    <row r="146" spans="1:40" ht="19.2" customHeight="1">
      <c r="A146" s="901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8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904"/>
      <c r="T146" s="270"/>
      <c r="U146" s="332"/>
      <c r="V146" s="108"/>
      <c r="W146" s="328">
        <f t="shared" si="101"/>
        <v>0</v>
      </c>
      <c r="X146" s="104"/>
      <c r="Y146" s="104"/>
      <c r="Z146" s="105"/>
      <c r="AA146" s="105"/>
      <c r="AB146" s="897"/>
      <c r="AC146" s="897"/>
      <c r="AD146" s="718"/>
      <c r="AE146" s="718"/>
      <c r="AF146" s="105"/>
      <c r="AG146" s="712"/>
      <c r="AH146" s="896"/>
      <c r="AL146" s="76">
        <f t="shared" si="84"/>
        <v>0</v>
      </c>
      <c r="AM146" s="722">
        <f t="shared" si="85"/>
        <v>0</v>
      </c>
      <c r="AN146" s="723" t="str">
        <f t="shared" si="86"/>
        <v/>
      </c>
    </row>
    <row r="147" spans="1:40" ht="19.2" customHeight="1">
      <c r="A147" s="902"/>
      <c r="B147" s="337">
        <v>0</v>
      </c>
      <c r="C147" s="160" t="s">
        <v>1285</v>
      </c>
      <c r="D147" s="893" t="s">
        <v>1198</v>
      </c>
      <c r="E147" s="893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102">AVERAGE(M135:M146)</f>
        <v>17.399999999999999</v>
      </c>
      <c r="N147" s="323">
        <f t="shared" si="102"/>
        <v>1296.9792855933167</v>
      </c>
      <c r="O147" s="324">
        <f t="shared" si="102"/>
        <v>75.069603689165547</v>
      </c>
      <c r="P147" s="102">
        <f t="shared" ref="P147:P150" si="103">M147-J147</f>
        <v>0.29999999999999716</v>
      </c>
      <c r="Q147" s="209">
        <f t="shared" ref="Q147:Q150" si="104">O147-L147</f>
        <v>-12.284176902018302</v>
      </c>
      <c r="R147" s="339">
        <f t="shared" ref="R147:R150" si="105">O147/L147</f>
        <v>0.85937441037030426</v>
      </c>
      <c r="S147" s="905"/>
      <c r="T147" s="270"/>
      <c r="U147" s="270"/>
      <c r="V147" s="108"/>
      <c r="W147" s="702">
        <f t="shared" si="101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7"/>
        <v>-179.52071440668328</v>
      </c>
      <c r="AG147" s="340">
        <f t="shared" si="68"/>
        <v>0.87841468716106785</v>
      </c>
      <c r="AH147" s="896"/>
      <c r="AL147" s="76">
        <f t="shared" si="84"/>
        <v>0</v>
      </c>
      <c r="AM147" s="722">
        <f t="shared" si="85"/>
        <v>0</v>
      </c>
      <c r="AN147" s="723" t="str">
        <f t="shared" si="86"/>
        <v/>
      </c>
    </row>
    <row r="148" spans="1:40" ht="19.2" customHeight="1">
      <c r="A148" s="908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6">F148*G148</f>
        <v>0</v>
      </c>
      <c r="I148" s="341"/>
      <c r="J148" s="157" t="e">
        <v>#N/A</v>
      </c>
      <c r="K148" s="107" t="e">
        <v>#N/A</v>
      </c>
      <c r="L148" s="142" t="e">
        <v>#N/A</v>
      </c>
      <c r="M148" s="157"/>
      <c r="N148" s="91" t="e">
        <f t="shared" ref="N148:N150" si="107">G148/W148*60</f>
        <v>#DIV/0!</v>
      </c>
      <c r="O148" s="95" t="e">
        <f t="shared" ref="O148:O150" si="108">N148/M148</f>
        <v>#DIV/0!</v>
      </c>
      <c r="P148" s="97" t="e">
        <f t="shared" si="103"/>
        <v>#N/A</v>
      </c>
      <c r="Q148" s="98" t="e">
        <f t="shared" si="104"/>
        <v>#DIV/0!</v>
      </c>
      <c r="R148" s="709" t="e">
        <f t="shared" si="105"/>
        <v>#DIV/0!</v>
      </c>
      <c r="S148" s="909">
        <f>R160</f>
        <v>0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897"/>
      <c r="AC148" s="897"/>
      <c r="AD148" s="718"/>
      <c r="AE148" s="718"/>
      <c r="AF148" s="97" t="e">
        <f t="shared" si="67"/>
        <v>#DIV/0!</v>
      </c>
      <c r="AG148" s="190" t="e">
        <f t="shared" si="68"/>
        <v>#DIV/0!</v>
      </c>
      <c r="AH148" s="896" t="e">
        <f>AG160</f>
        <v>#DIV/0!</v>
      </c>
    </row>
    <row r="149" spans="1:40" ht="19.2" customHeight="1">
      <c r="A149" s="908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6"/>
        <v>0</v>
      </c>
      <c r="I149" s="341"/>
      <c r="J149" s="157" t="e">
        <v>#N/A</v>
      </c>
      <c r="K149" s="107" t="e">
        <v>#N/A</v>
      </c>
      <c r="L149" s="142" t="e">
        <v>#N/A</v>
      </c>
      <c r="M149" s="157"/>
      <c r="N149" s="91" t="e">
        <f t="shared" si="107"/>
        <v>#DIV/0!</v>
      </c>
      <c r="O149" s="95" t="e">
        <f t="shared" si="108"/>
        <v>#DIV/0!</v>
      </c>
      <c r="P149" s="97" t="e">
        <f t="shared" si="103"/>
        <v>#N/A</v>
      </c>
      <c r="Q149" s="98" t="e">
        <f t="shared" si="104"/>
        <v>#DIV/0!</v>
      </c>
      <c r="R149" s="709" t="e">
        <f t="shared" si="105"/>
        <v>#DIV/0!</v>
      </c>
      <c r="S149" s="910"/>
      <c r="T149" s="327"/>
      <c r="U149" s="232"/>
      <c r="V149" s="705"/>
      <c r="W149" s="702">
        <f t="shared" ref="W149:W159" si="109">(U149-T149)*24*60</f>
        <v>0</v>
      </c>
      <c r="X149" s="104"/>
      <c r="Y149" s="104"/>
      <c r="Z149" s="105"/>
      <c r="AA149" s="105"/>
      <c r="AB149" s="897"/>
      <c r="AC149" s="897"/>
      <c r="AD149" s="718"/>
      <c r="AE149" s="718"/>
      <c r="AF149" s="97" t="e">
        <f t="shared" si="67"/>
        <v>#DIV/0!</v>
      </c>
      <c r="AG149" s="190" t="e">
        <f t="shared" si="68"/>
        <v>#DIV/0!</v>
      </c>
      <c r="AH149" s="898"/>
    </row>
    <row r="150" spans="1:40" ht="19.2" customHeight="1">
      <c r="A150" s="908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6"/>
        <v>0</v>
      </c>
      <c r="I150" s="341"/>
      <c r="J150" s="157" t="e">
        <v>#N/A</v>
      </c>
      <c r="K150" s="107" t="e">
        <v>#N/A</v>
      </c>
      <c r="L150" s="142" t="e">
        <v>#N/A</v>
      </c>
      <c r="M150" s="157"/>
      <c r="N150" s="91" t="e">
        <f t="shared" si="107"/>
        <v>#DIV/0!</v>
      </c>
      <c r="O150" s="95" t="e">
        <f t="shared" si="108"/>
        <v>#DIV/0!</v>
      </c>
      <c r="P150" s="97" t="e">
        <f t="shared" si="103"/>
        <v>#N/A</v>
      </c>
      <c r="Q150" s="98" t="e">
        <f t="shared" si="104"/>
        <v>#DIV/0!</v>
      </c>
      <c r="R150" s="709" t="e">
        <f t="shared" si="105"/>
        <v>#DIV/0!</v>
      </c>
      <c r="S150" s="910"/>
      <c r="T150" s="327"/>
      <c r="U150" s="232"/>
      <c r="V150" s="705"/>
      <c r="W150" s="702">
        <f t="shared" si="109"/>
        <v>0</v>
      </c>
      <c r="X150" s="291"/>
      <c r="Y150" s="291"/>
      <c r="Z150" s="292"/>
      <c r="AA150" s="292"/>
      <c r="AB150" s="897"/>
      <c r="AC150" s="897"/>
      <c r="AD150" s="718"/>
      <c r="AE150" s="718"/>
      <c r="AF150" s="97" t="e">
        <f t="shared" si="67"/>
        <v>#DIV/0!</v>
      </c>
      <c r="AG150" s="190" t="e">
        <f t="shared" si="68"/>
        <v>#DIV/0!</v>
      </c>
      <c r="AH150" s="898"/>
    </row>
    <row r="151" spans="1:40" s="293" customFormat="1" ht="19.2" customHeight="1">
      <c r="A151" s="908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6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910"/>
      <c r="T151" s="327"/>
      <c r="U151" s="232"/>
      <c r="V151" s="705"/>
      <c r="W151" s="702">
        <f t="shared" si="109"/>
        <v>0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7"/>
        <v>0</v>
      </c>
      <c r="AG151" s="190" t="e">
        <f t="shared" si="68"/>
        <v>#DIV/0!</v>
      </c>
      <c r="AH151" s="898"/>
    </row>
    <row r="152" spans="1:40" s="293" customFormat="1" ht="19.2" customHeight="1">
      <c r="A152" s="908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6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910"/>
      <c r="T152" s="342"/>
      <c r="U152" s="270"/>
      <c r="V152" s="706"/>
      <c r="W152" s="702">
        <f t="shared" si="109"/>
        <v>0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7"/>
        <v>0</v>
      </c>
      <c r="AG152" s="190" t="e">
        <f t="shared" si="68"/>
        <v>#DIV/0!</v>
      </c>
      <c r="AH152" s="898"/>
    </row>
    <row r="153" spans="1:40" s="293" customFormat="1" ht="19.2" customHeight="1">
      <c r="A153" s="908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6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910"/>
      <c r="T153" s="342"/>
      <c r="U153" s="270"/>
      <c r="V153" s="706"/>
      <c r="W153" s="702">
        <f t="shared" si="109"/>
        <v>0</v>
      </c>
      <c r="X153" s="294"/>
      <c r="Y153" s="294"/>
      <c r="Z153" s="292"/>
      <c r="AA153" s="292"/>
      <c r="AB153" s="897"/>
      <c r="AC153" s="897"/>
      <c r="AD153" s="296"/>
      <c r="AE153" s="296"/>
      <c r="AF153" s="97">
        <f t="shared" si="67"/>
        <v>0</v>
      </c>
      <c r="AG153" s="190" t="e">
        <f t="shared" si="68"/>
        <v>#DIV/0!</v>
      </c>
      <c r="AH153" s="898"/>
    </row>
    <row r="154" spans="1:40" s="293" customFormat="1" ht="19.2" customHeight="1">
      <c r="A154" s="908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6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910"/>
      <c r="T154" s="342"/>
      <c r="U154" s="270"/>
      <c r="V154" s="706"/>
      <c r="W154" s="702">
        <f t="shared" si="109"/>
        <v>0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7"/>
        <v>0</v>
      </c>
      <c r="AG154" s="190" t="e">
        <f t="shared" si="68"/>
        <v>#DIV/0!</v>
      </c>
      <c r="AH154" s="898"/>
    </row>
    <row r="155" spans="1:40" s="293" customFormat="1" ht="19.2" customHeight="1">
      <c r="A155" s="908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6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910"/>
      <c r="T155" s="342"/>
      <c r="U155" s="270"/>
      <c r="V155" s="706"/>
      <c r="W155" s="702">
        <f t="shared" si="109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7"/>
        <v>0</v>
      </c>
      <c r="AG155" s="190" t="e">
        <f t="shared" si="68"/>
        <v>#DIV/0!</v>
      </c>
      <c r="AH155" s="898"/>
    </row>
    <row r="156" spans="1:40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6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910"/>
      <c r="T156" s="342"/>
      <c r="U156" s="270"/>
      <c r="V156" s="706"/>
      <c r="W156" s="343">
        <f t="shared" si="109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40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6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706"/>
      <c r="W157" s="343">
        <f t="shared" si="109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40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6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706"/>
      <c r="W158" s="343">
        <f t="shared" si="109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40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6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910"/>
      <c r="T159" s="342"/>
      <c r="U159" s="270"/>
      <c r="V159" s="706"/>
      <c r="W159" s="348">
        <f t="shared" si="109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40" ht="19.2" customHeight="1">
      <c r="A160" s="908"/>
      <c r="B160" s="349">
        <v>0</v>
      </c>
      <c r="C160" s="224" t="s">
        <v>1287</v>
      </c>
      <c r="D160" s="906" t="s">
        <v>1198</v>
      </c>
      <c r="E160" s="907"/>
      <c r="F160" s="121"/>
      <c r="G160" s="276"/>
      <c r="H160" s="275"/>
      <c r="I160" s="124"/>
      <c r="J160" s="350"/>
      <c r="K160" s="350" t="e">
        <v>#N/A</v>
      </c>
      <c r="L160" s="351" t="e">
        <v>#N/A</v>
      </c>
      <c r="M160" s="350"/>
      <c r="N160" s="350" t="e">
        <f t="shared" ref="N160" si="110">AVERAGE(N148:N159)</f>
        <v>#DIV/0!</v>
      </c>
      <c r="O160" s="351"/>
      <c r="P160" s="127">
        <f t="shared" ref="P160:P165" si="111">M160-J160</f>
        <v>0</v>
      </c>
      <c r="Q160" s="128" t="e">
        <f t="shared" ref="Q160:Q165" si="112">O160-L160</f>
        <v>#N/A</v>
      </c>
      <c r="R160" s="352"/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0</v>
      </c>
      <c r="AF160" s="127" t="e">
        <f t="shared" si="67"/>
        <v>#DIV/0!</v>
      </c>
      <c r="AG160" s="200" t="e">
        <f t="shared" si="68"/>
        <v>#DIV/0!</v>
      </c>
      <c r="AH160" s="898"/>
    </row>
    <row r="161" spans="1:36" ht="19.2" customHeight="1">
      <c r="A161" s="895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2187</v>
      </c>
      <c r="H161" s="140">
        <f t="shared" ref="H161:H170" si="113">F161*G161</f>
        <v>65894.31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14">G161/W161*60</f>
        <v>1084.4628099173553</v>
      </c>
      <c r="O161" s="142">
        <f t="shared" ref="O161:O165" si="115">N161/M161</f>
        <v>60.247933884297517</v>
      </c>
      <c r="P161" s="105">
        <f t="shared" si="111"/>
        <v>0</v>
      </c>
      <c r="Q161" s="143">
        <f t="shared" si="112"/>
        <v>-6.4187327823691547</v>
      </c>
      <c r="R161" s="712">
        <f t="shared" ref="R161:R165" si="116">O161/L161</f>
        <v>0.90371900826446272</v>
      </c>
      <c r="S161" s="896">
        <f>R173</f>
        <v>0.90019663967224872</v>
      </c>
      <c r="T161" s="101">
        <v>0.16666666666666666</v>
      </c>
      <c r="U161" s="101">
        <v>0.25069444444444444</v>
      </c>
      <c r="V161" s="718">
        <v>5</v>
      </c>
      <c r="W161" s="146">
        <f t="shared" ref="W161:W172" si="117">(U161-T161)*24*60</f>
        <v>121</v>
      </c>
      <c r="X161" s="154"/>
      <c r="Y161" s="154"/>
      <c r="Z161" s="105"/>
      <c r="AA161" s="105"/>
      <c r="AB161" s="897"/>
      <c r="AC161" s="897"/>
      <c r="AD161" s="718"/>
      <c r="AE161" s="718"/>
      <c r="AF161" s="105">
        <f t="shared" si="67"/>
        <v>-115.53719008264466</v>
      </c>
      <c r="AG161" s="712">
        <f t="shared" si="68"/>
        <v>0.90371900826446283</v>
      </c>
      <c r="AH161" s="896">
        <f>AG173</f>
        <v>0.90338668468027739</v>
      </c>
    </row>
    <row r="162" spans="1:36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2688</v>
      </c>
      <c r="H162" s="140">
        <f t="shared" si="113"/>
        <v>92010.239999999991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14"/>
        <v>2122.1052631578955</v>
      </c>
      <c r="O162" s="142">
        <f t="shared" si="115"/>
        <v>163.23886639676118</v>
      </c>
      <c r="P162" s="105">
        <f t="shared" si="111"/>
        <v>0</v>
      </c>
      <c r="Q162" s="143">
        <f t="shared" si="112"/>
        <v>-9.8380566801618841</v>
      </c>
      <c r="R162" s="712">
        <f t="shared" si="116"/>
        <v>0.94315789473684242</v>
      </c>
      <c r="S162" s="896"/>
      <c r="T162" s="101">
        <v>0.26597222222222222</v>
      </c>
      <c r="U162" s="101">
        <v>0.31874999999999998</v>
      </c>
      <c r="V162" s="718">
        <v>22</v>
      </c>
      <c r="W162" s="146">
        <f t="shared" si="117"/>
        <v>75.999999999999972</v>
      </c>
      <c r="X162" s="154">
        <v>0.25555555555555559</v>
      </c>
      <c r="Y162" s="154">
        <v>0.26527777777777778</v>
      </c>
      <c r="Z162" s="105"/>
      <c r="AA162" s="105"/>
      <c r="AB162" s="897"/>
      <c r="AC162" s="897"/>
      <c r="AD162" s="718"/>
      <c r="AE162" s="718">
        <v>1</v>
      </c>
      <c r="AF162" s="105">
        <f t="shared" si="67"/>
        <v>-127.89473684210452</v>
      </c>
      <c r="AG162" s="712">
        <f t="shared" si="68"/>
        <v>0.94315789473684242</v>
      </c>
      <c r="AH162" s="896"/>
    </row>
    <row r="163" spans="1:36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3446</v>
      </c>
      <c r="H163" s="140">
        <f t="shared" si="113"/>
        <v>117956.57999999999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14"/>
        <v>2153.7500000000005</v>
      </c>
      <c r="O163" s="142">
        <f t="shared" si="115"/>
        <v>195.79545454545459</v>
      </c>
      <c r="P163" s="105">
        <f t="shared" si="111"/>
        <v>0</v>
      </c>
      <c r="Q163" s="143">
        <f t="shared" si="112"/>
        <v>-8.7499999999999432</v>
      </c>
      <c r="R163" s="712">
        <f t="shared" si="116"/>
        <v>0.95722222222222253</v>
      </c>
      <c r="S163" s="896"/>
      <c r="T163" s="101">
        <v>0.32291666666666663</v>
      </c>
      <c r="U163" s="101">
        <v>0.38958333333333328</v>
      </c>
      <c r="V163" s="718">
        <v>6</v>
      </c>
      <c r="W163" s="146">
        <f t="shared" si="117"/>
        <v>95.999999999999972</v>
      </c>
      <c r="X163" s="154"/>
      <c r="Y163" s="154"/>
      <c r="Z163" s="105"/>
      <c r="AA163" s="105"/>
      <c r="AB163" s="897"/>
      <c r="AC163" s="897"/>
      <c r="AD163" s="718"/>
      <c r="AE163" s="718"/>
      <c r="AF163" s="105">
        <f t="shared" si="67"/>
        <v>-96.249999999999545</v>
      </c>
      <c r="AG163" s="712">
        <f t="shared" si="68"/>
        <v>0.95722222222222242</v>
      </c>
      <c r="AH163" s="896"/>
    </row>
    <row r="164" spans="1:36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3793.2</v>
      </c>
      <c r="H164" s="140">
        <f t="shared" si="113"/>
        <v>138110.41199999998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14"/>
        <v>2421.1914893617022</v>
      </c>
      <c r="O164" s="142">
        <f t="shared" si="115"/>
        <v>242.11914893617023</v>
      </c>
      <c r="P164" s="105">
        <f t="shared" si="111"/>
        <v>0</v>
      </c>
      <c r="Q164" s="143">
        <f t="shared" si="112"/>
        <v>-34.780851063829743</v>
      </c>
      <c r="R164" s="712">
        <f t="shared" si="116"/>
        <v>0.87439201493741514</v>
      </c>
      <c r="S164" s="896"/>
      <c r="T164" s="101">
        <v>0.39444444444444438</v>
      </c>
      <c r="U164" s="101">
        <v>0.45972222222222214</v>
      </c>
      <c r="V164" s="718">
        <v>7</v>
      </c>
      <c r="W164" s="146">
        <f t="shared" si="117"/>
        <v>93.999999999999986</v>
      </c>
      <c r="X164" s="154"/>
      <c r="Y164" s="154"/>
      <c r="Z164" s="105"/>
      <c r="AA164" s="105"/>
      <c r="AB164" s="897"/>
      <c r="AC164" s="897"/>
      <c r="AD164" s="718"/>
      <c r="AE164" s="718"/>
      <c r="AF164" s="105">
        <f>N164-K164</f>
        <v>-347.80851063829778</v>
      </c>
      <c r="AG164" s="712">
        <f>N164/K164</f>
        <v>0.87439201493741503</v>
      </c>
      <c r="AH164" s="896"/>
    </row>
    <row r="165" spans="1:36" ht="19.2" customHeight="1">
      <c r="A165" s="895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2528.8000000000002</v>
      </c>
      <c r="H165" s="140">
        <f t="shared" si="113"/>
        <v>92073.607999999993</v>
      </c>
      <c r="I165" s="71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14"/>
        <v>2370.7500000000027</v>
      </c>
      <c r="O165" s="142">
        <f t="shared" si="115"/>
        <v>237.07500000000027</v>
      </c>
      <c r="P165" s="105">
        <f t="shared" si="111"/>
        <v>0</v>
      </c>
      <c r="Q165" s="143">
        <f t="shared" si="112"/>
        <v>-39.824999999999704</v>
      </c>
      <c r="R165" s="712">
        <f t="shared" si="116"/>
        <v>0.85617551462621988</v>
      </c>
      <c r="S165" s="896"/>
      <c r="T165" s="101">
        <v>0.49930555555555545</v>
      </c>
      <c r="U165" s="101">
        <v>0.54374999999999984</v>
      </c>
      <c r="V165" s="718">
        <v>4</v>
      </c>
      <c r="W165" s="146">
        <f t="shared" si="117"/>
        <v>63.999999999999929</v>
      </c>
      <c r="X165" s="154"/>
      <c r="Y165" s="154"/>
      <c r="Z165" s="105"/>
      <c r="AA165" s="105"/>
      <c r="AB165" s="897"/>
      <c r="AC165" s="897"/>
      <c r="AD165" s="718"/>
      <c r="AE165" s="718"/>
      <c r="AF165" s="105">
        <f>N165-K165</f>
        <v>-398.24999999999727</v>
      </c>
      <c r="AG165" s="712">
        <f>N165/K165</f>
        <v>0.85617551462621988</v>
      </c>
      <c r="AH165" s="896"/>
    </row>
    <row r="166" spans="1:36" ht="19.2" customHeight="1">
      <c r="A166" s="895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13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896"/>
      <c r="T166" s="101"/>
      <c r="U166" s="101"/>
      <c r="V166" s="718"/>
      <c r="W166" s="146">
        <f t="shared" si="117"/>
        <v>0</v>
      </c>
      <c r="X166" s="154"/>
      <c r="Y166" s="154"/>
      <c r="Z166" s="105"/>
      <c r="AA166" s="105"/>
      <c r="AB166" s="897"/>
      <c r="AC166" s="897"/>
      <c r="AD166" s="718"/>
      <c r="AE166" s="718"/>
      <c r="AF166" s="105">
        <f>N166-K166</f>
        <v>0</v>
      </c>
      <c r="AG166" s="712" t="e">
        <f>N166/K166</f>
        <v>#DIV/0!</v>
      </c>
      <c r="AH166" s="896"/>
    </row>
    <row r="167" spans="1:36" ht="19.2" customHeight="1">
      <c r="A167" s="895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13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896"/>
      <c r="T167" s="101"/>
      <c r="U167" s="101"/>
      <c r="V167" s="718"/>
      <c r="W167" s="146">
        <f t="shared" si="117"/>
        <v>0</v>
      </c>
      <c r="X167" s="154"/>
      <c r="Y167" s="154"/>
      <c r="Z167" s="105"/>
      <c r="AA167" s="105"/>
      <c r="AB167" s="897"/>
      <c r="AC167" s="897"/>
      <c r="AD167" s="718"/>
      <c r="AE167" s="718"/>
      <c r="AF167" s="105">
        <f t="shared" si="67"/>
        <v>0</v>
      </c>
      <c r="AG167" s="712" t="e">
        <f t="shared" si="68"/>
        <v>#DIV/0!</v>
      </c>
      <c r="AH167" s="896"/>
    </row>
    <row r="168" spans="1:36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13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896"/>
      <c r="T168" s="101"/>
      <c r="U168" s="101"/>
      <c r="V168" s="718"/>
      <c r="W168" s="146">
        <f t="shared" si="117"/>
        <v>0</v>
      </c>
      <c r="X168" s="154"/>
      <c r="Y168" s="154"/>
      <c r="Z168" s="105"/>
      <c r="AA168" s="105"/>
      <c r="AB168" s="897"/>
      <c r="AC168" s="897"/>
      <c r="AD168" s="718"/>
      <c r="AE168" s="718"/>
      <c r="AF168" s="105">
        <f t="shared" si="67"/>
        <v>0</v>
      </c>
      <c r="AG168" s="712" t="e">
        <f t="shared" si="68"/>
        <v>#DIV/0!</v>
      </c>
      <c r="AH168" s="896"/>
    </row>
    <row r="169" spans="1:36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13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896"/>
      <c r="T169" s="101"/>
      <c r="U169" s="101"/>
      <c r="V169" s="718"/>
      <c r="W169" s="146">
        <f t="shared" si="117"/>
        <v>0</v>
      </c>
      <c r="X169" s="154"/>
      <c r="Y169" s="154"/>
      <c r="Z169" s="105"/>
      <c r="AA169" s="105"/>
      <c r="AB169" s="897"/>
      <c r="AC169" s="897"/>
      <c r="AD169" s="718"/>
      <c r="AE169" s="718"/>
      <c r="AF169" s="105">
        <f t="shared" si="67"/>
        <v>0</v>
      </c>
      <c r="AG169" s="712" t="e">
        <f t="shared" si="68"/>
        <v>#DIV/0!</v>
      </c>
      <c r="AH169" s="896"/>
    </row>
    <row r="170" spans="1:36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13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896"/>
      <c r="T170" s="101"/>
      <c r="U170" s="101"/>
      <c r="V170" s="718"/>
      <c r="W170" s="146">
        <f t="shared" si="117"/>
        <v>0</v>
      </c>
      <c r="X170" s="154"/>
      <c r="Y170" s="154"/>
      <c r="Z170" s="105"/>
      <c r="AA170" s="105"/>
      <c r="AB170" s="897"/>
      <c r="AC170" s="897"/>
      <c r="AD170" s="718"/>
      <c r="AE170" s="718"/>
      <c r="AF170" s="105">
        <f t="shared" si="67"/>
        <v>0</v>
      </c>
      <c r="AG170" s="712" t="e">
        <f t="shared" si="68"/>
        <v>#DIV/0!</v>
      </c>
      <c r="AH170" s="896"/>
    </row>
    <row r="171" spans="1:36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6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896"/>
      <c r="T171" s="101"/>
      <c r="U171" s="101"/>
      <c r="V171" s="718"/>
      <c r="W171" s="146">
        <f t="shared" si="117"/>
        <v>0</v>
      </c>
      <c r="X171" s="154"/>
      <c r="Y171" s="154"/>
      <c r="Z171" s="105"/>
      <c r="AA171" s="105"/>
      <c r="AB171" s="897"/>
      <c r="AC171" s="897"/>
      <c r="AD171" s="718"/>
      <c r="AE171" s="718"/>
      <c r="AF171" s="105"/>
      <c r="AG171" s="712"/>
      <c r="AH171" s="896"/>
    </row>
    <row r="172" spans="1:36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6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896"/>
      <c r="T172" s="101"/>
      <c r="U172" s="101"/>
      <c r="V172" s="718"/>
      <c r="W172" s="146">
        <f t="shared" si="117"/>
        <v>0</v>
      </c>
      <c r="X172" s="154"/>
      <c r="Y172" s="154"/>
      <c r="Z172" s="105"/>
      <c r="AA172" s="105"/>
      <c r="AB172" s="897"/>
      <c r="AC172" s="897"/>
      <c r="AD172" s="718"/>
      <c r="AE172" s="718"/>
      <c r="AF172" s="105"/>
      <c r="AG172" s="712"/>
      <c r="AH172" s="896"/>
    </row>
    <row r="173" spans="1:36" ht="19.2" customHeight="1">
      <c r="A173" s="895"/>
      <c r="B173" s="186">
        <v>0</v>
      </c>
      <c r="C173" s="160" t="s">
        <v>1289</v>
      </c>
      <c r="D173" s="893" t="s">
        <v>1198</v>
      </c>
      <c r="E173" s="893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18">AVERAGE(M161:M172)</f>
        <v>12.4</v>
      </c>
      <c r="N173" s="126">
        <f t="shared" si="118"/>
        <v>2030.4519124873914</v>
      </c>
      <c r="O173" s="164">
        <f t="shared" si="118"/>
        <v>179.69528075253675</v>
      </c>
      <c r="P173" s="105">
        <f>M173-J173</f>
        <v>0</v>
      </c>
      <c r="Q173" s="143">
        <f>O173-L173</f>
        <v>-19.922528105272079</v>
      </c>
      <c r="R173" s="165">
        <f>O173/L173</f>
        <v>0.90019663967224872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1</v>
      </c>
      <c r="AF173" s="105">
        <f t="shared" si="67"/>
        <v>-217.14808751260853</v>
      </c>
      <c r="AG173" s="712">
        <f t="shared" si="68"/>
        <v>0.90338668468027739</v>
      </c>
      <c r="AH173" s="896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8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H18:AH30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38:AC38"/>
    <mergeCell ref="AB39:AC39"/>
    <mergeCell ref="AB40:AC40"/>
    <mergeCell ref="AB41:AC41"/>
    <mergeCell ref="AB42:AC42"/>
    <mergeCell ref="AB16:AC16"/>
    <mergeCell ref="D17:E17"/>
    <mergeCell ref="AB17:AC17"/>
    <mergeCell ref="A18:A30"/>
    <mergeCell ref="S18:S30"/>
    <mergeCell ref="AB18:AC18"/>
    <mergeCell ref="AB28:AC28"/>
    <mergeCell ref="AB29:AC29"/>
    <mergeCell ref="D30:E30"/>
    <mergeCell ref="AB30:AC30"/>
    <mergeCell ref="AB10:AC10"/>
    <mergeCell ref="AB11:AC11"/>
    <mergeCell ref="AB12:AC12"/>
    <mergeCell ref="AB13:AC13"/>
    <mergeCell ref="AB14:AC14"/>
    <mergeCell ref="AB15:AC15"/>
    <mergeCell ref="AM3:AM4"/>
    <mergeCell ref="AN3:AN4"/>
    <mergeCell ref="A5:A17"/>
    <mergeCell ref="S5:S17"/>
    <mergeCell ref="AB5:AC5"/>
    <mergeCell ref="AH5:AH17"/>
    <mergeCell ref="AB6:AC6"/>
    <mergeCell ref="AB7:AC7"/>
    <mergeCell ref="AB8:AC8"/>
    <mergeCell ref="AB9:AC9"/>
    <mergeCell ref="AB3:AC4"/>
    <mergeCell ref="AD3:AE3"/>
    <mergeCell ref="AF3:AF4"/>
    <mergeCell ref="AG3:AG4"/>
    <mergeCell ref="AH3:AH4"/>
    <mergeCell ref="AL3:AL4"/>
    <mergeCell ref="S3:S4"/>
    <mergeCell ref="T3:U3"/>
    <mergeCell ref="A2:B2"/>
    <mergeCell ref="A3:A4"/>
    <mergeCell ref="B3:B4"/>
    <mergeCell ref="C3:C4"/>
    <mergeCell ref="D3:E4"/>
    <mergeCell ref="F3:F4"/>
    <mergeCell ref="J1:L2"/>
    <mergeCell ref="V3:V4"/>
    <mergeCell ref="W3:W4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X3:Y3"/>
    <mergeCell ref="Z3:AA3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1396</v>
      </c>
      <c r="E3" s="829"/>
      <c r="F3" s="818" t="s">
        <v>2</v>
      </c>
      <c r="G3" s="779"/>
      <c r="H3" s="830">
        <v>309675.52000000002</v>
      </c>
      <c r="I3" s="831"/>
      <c r="J3" s="818" t="s">
        <v>3</v>
      </c>
      <c r="K3" s="779"/>
      <c r="L3" s="823">
        <v>9611895.1103786733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418.8903306365786</v>
      </c>
      <c r="G6" s="820"/>
      <c r="H6" s="798">
        <f>AVERAGE(D13:P13,Q13)</f>
        <v>138.97062570949916</v>
      </c>
      <c r="I6" s="799"/>
      <c r="J6" s="798">
        <f>AVERAGE(D30:E30,G30:H30)</f>
        <v>811.86053077357428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8</v>
      </c>
      <c r="Q6" s="787">
        <v>5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361.31652077514372</v>
      </c>
      <c r="G7" s="791"/>
      <c r="H7" s="792">
        <f>AVERAGE(D14:P14,Q14)</f>
        <v>125.0202263602733</v>
      </c>
      <c r="I7" s="793"/>
      <c r="J7" s="792">
        <f>AVERAGE(D31:E31,G31:H31)</f>
        <v>705.80175959805649</v>
      </c>
      <c r="K7" s="793"/>
      <c r="L7" s="794">
        <f>AVERAGE(J31:M31)</f>
        <v>843.86831240427762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0.874712220201318</v>
      </c>
      <c r="G8" s="797"/>
      <c r="H8" s="796">
        <f>AVERAGE(D15:O15,P15:Q15)</f>
        <v>0.89230298341757897</v>
      </c>
      <c r="I8" s="797"/>
      <c r="J8" s="796">
        <f>AVERAGE(D32:E32,G32:H32)</f>
        <v>0.84933151983827071</v>
      </c>
      <c r="K8" s="797"/>
      <c r="L8" s="796">
        <f>AVERAGE(J32:M32)</f>
        <v>0.83852524930745109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112.65613652868555</v>
      </c>
      <c r="F13" s="18">
        <v>142.4683200786142</v>
      </c>
      <c r="G13" s="18">
        <v>301.94047619047615</v>
      </c>
      <c r="H13" s="18">
        <v>232.14285714285714</v>
      </c>
      <c r="I13" s="18">
        <v>87.192105263157899</v>
      </c>
      <c r="J13" s="18">
        <v>95.329500221141089</v>
      </c>
      <c r="K13" s="18">
        <v>71.581656346749213</v>
      </c>
      <c r="L13" s="18">
        <v>112.55249958374959</v>
      </c>
      <c r="M13" s="18">
        <v>78.90983410908224</v>
      </c>
      <c r="N13" s="18">
        <v>85.746847587719301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771"/>
      <c r="C14" s="13" t="s">
        <v>60</v>
      </c>
      <c r="D14" s="18">
        <v>126.0400539960483</v>
      </c>
      <c r="E14" s="18">
        <v>99.59128249950183</v>
      </c>
      <c r="F14" s="18">
        <v>118.49023572390821</v>
      </c>
      <c r="G14" s="18">
        <v>272.88728823162296</v>
      </c>
      <c r="H14" s="18">
        <v>226.55674286406742</v>
      </c>
      <c r="I14" s="18">
        <v>77.341394407468783</v>
      </c>
      <c r="J14" s="18">
        <v>85.868363394552489</v>
      </c>
      <c r="K14" s="18">
        <v>61.004983997197954</v>
      </c>
      <c r="L14" s="18">
        <v>105.81340956881817</v>
      </c>
      <c r="M14" s="18">
        <v>70.517543625298956</v>
      </c>
      <c r="N14" s="18">
        <v>75.365392831892123</v>
      </c>
      <c r="O14" s="18">
        <v>111.24278872887459</v>
      </c>
      <c r="P14" s="18">
        <v>182.89297727777543</v>
      </c>
      <c r="Q14" s="8">
        <v>136.67071189679902</v>
      </c>
    </row>
    <row r="15" spans="2:17" ht="39.9" customHeight="1">
      <c r="B15" s="772"/>
      <c r="C15" s="28" t="s">
        <v>61</v>
      </c>
      <c r="D15" s="9">
        <f t="shared" ref="D15:Q15" si="0">D14/D13</f>
        <v>0.86805281650449884</v>
      </c>
      <c r="E15" s="9">
        <f t="shared" si="0"/>
        <v>0.88402891815966878</v>
      </c>
      <c r="F15" s="9">
        <f t="shared" si="0"/>
        <v>0.83169532467656782</v>
      </c>
      <c r="G15" s="9">
        <f t="shared" si="0"/>
        <v>0.90377842571684475</v>
      </c>
      <c r="H15" s="9">
        <f t="shared" si="0"/>
        <v>0.97593673849136731</v>
      </c>
      <c r="I15" s="9">
        <f t="shared" si="0"/>
        <v>0.88702290389756844</v>
      </c>
      <c r="J15" s="9">
        <f t="shared" si="0"/>
        <v>0.90075331555666316</v>
      </c>
      <c r="K15" s="9">
        <f t="shared" si="0"/>
        <v>0.85224325770953491</v>
      </c>
      <c r="L15" s="9">
        <f t="shared" si="0"/>
        <v>0.94012491912792295</v>
      </c>
      <c r="M15" s="9">
        <f t="shared" si="0"/>
        <v>0.89364709001691633</v>
      </c>
      <c r="N15" s="9">
        <f t="shared" si="0"/>
        <v>0.87892902132399775</v>
      </c>
      <c r="O15" s="9">
        <f t="shared" si="0"/>
        <v>0.83428093220234545</v>
      </c>
      <c r="P15" s="30">
        <f t="shared" si="0"/>
        <v>0.9306100251502164</v>
      </c>
      <c r="Q15" s="10">
        <f t="shared" si="0"/>
        <v>0.91113807931199342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0.4201388888888889</v>
      </c>
    </row>
    <row r="17" spans="2:23" ht="22.8" customHeight="1">
      <c r="B17" s="774"/>
      <c r="C17" s="28" t="s">
        <v>36</v>
      </c>
      <c r="D17" s="11">
        <v>0.71180555555555547</v>
      </c>
      <c r="E17" s="11">
        <v>0.61805555555555536</v>
      </c>
      <c r="F17" s="11">
        <v>0.65069444444444424</v>
      </c>
      <c r="G17" s="11">
        <v>0.64791666666666647</v>
      </c>
      <c r="H17" s="11">
        <v>0.65208333333333335</v>
      </c>
      <c r="I17" s="11">
        <v>0.66180555555555554</v>
      </c>
      <c r="J17" s="11">
        <v>0.76736111111111116</v>
      </c>
      <c r="K17" s="11">
        <v>0.75624999999999987</v>
      </c>
      <c r="L17" s="11">
        <v>0.91874999999999984</v>
      </c>
      <c r="M17" s="11">
        <v>0.97361111111111087</v>
      </c>
      <c r="N17" s="11">
        <v>0.96597222222222201</v>
      </c>
      <c r="O17" s="21">
        <v>0.93333333333333324</v>
      </c>
      <c r="P17" s="11">
        <v>0.62986111111111109</v>
      </c>
      <c r="Q17" s="31">
        <v>0.63541666666666663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>
        <v>2</v>
      </c>
      <c r="H20" s="33" t="s">
        <v>15</v>
      </c>
      <c r="I20" s="33" t="s">
        <v>15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>
        <v>1</v>
      </c>
      <c r="O21" s="33">
        <v>1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16.111111111111111</v>
      </c>
      <c r="F22" s="35">
        <v>13.875</v>
      </c>
      <c r="G22" s="35">
        <v>6.125</v>
      </c>
      <c r="H22" s="35">
        <v>6.5</v>
      </c>
      <c r="I22" s="35">
        <v>17.600000000000001</v>
      </c>
      <c r="J22" s="35">
        <v>16.571428571428573</v>
      </c>
      <c r="K22" s="35">
        <v>19.375</v>
      </c>
      <c r="L22" s="35">
        <v>14.5</v>
      </c>
      <c r="M22" s="35">
        <v>19</v>
      </c>
      <c r="N22" s="35">
        <v>17.5</v>
      </c>
      <c r="O22" s="35">
        <v>13.5</v>
      </c>
      <c r="P22" s="35">
        <v>12.285714285714286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168.93809523809526</v>
      </c>
      <c r="E31" s="7">
        <v>820.6768137116859</v>
      </c>
      <c r="F31" s="7">
        <v>755.47477049220652</v>
      </c>
      <c r="G31" s="7">
        <v>825.11305279687656</v>
      </c>
      <c r="H31" s="44">
        <v>1008.4790766455683</v>
      </c>
      <c r="I31" s="43">
        <v>0</v>
      </c>
      <c r="J31" s="7">
        <v>740.50386847195273</v>
      </c>
      <c r="K31" s="7">
        <v>807.84444444444421</v>
      </c>
      <c r="L31" s="7">
        <v>869.98287819651864</v>
      </c>
      <c r="M31" s="44">
        <v>957.14205850419455</v>
      </c>
      <c r="N31" s="27"/>
      <c r="O31" s="27"/>
      <c r="P31" s="27"/>
      <c r="Q31" s="27"/>
    </row>
    <row r="32" spans="2:23" ht="39.9" customHeight="1">
      <c r="B32" s="772"/>
      <c r="C32" s="724" t="s">
        <v>61</v>
      </c>
      <c r="D32" s="45">
        <f t="shared" ref="D32:M32" si="1">D31/D30</f>
        <v>0.76790043290043297</v>
      </c>
      <c r="E32" s="9">
        <f t="shared" si="1"/>
        <v>0.87041480242148506</v>
      </c>
      <c r="F32" s="9">
        <f t="shared" si="1"/>
        <v>0.85849405737750739</v>
      </c>
      <c r="G32" s="9">
        <f t="shared" si="1"/>
        <v>0.87859260251519267</v>
      </c>
      <c r="H32" s="9">
        <f t="shared" si="1"/>
        <v>0.88041824151597226</v>
      </c>
      <c r="I32" s="43">
        <f t="shared" si="1"/>
        <v>0</v>
      </c>
      <c r="J32" s="9">
        <f t="shared" si="1"/>
        <v>0.78538289080358625</v>
      </c>
      <c r="K32" s="9">
        <f t="shared" si="1"/>
        <v>0.85680471380471357</v>
      </c>
      <c r="L32" s="9">
        <f t="shared" si="1"/>
        <v>0.86998287819651865</v>
      </c>
      <c r="M32" s="10">
        <f t="shared" si="1"/>
        <v>0.8419305144249859</v>
      </c>
      <c r="N32" s="27"/>
      <c r="O32" s="27"/>
      <c r="P32" s="27"/>
      <c r="Q32" s="27"/>
    </row>
    <row r="33" spans="2:17" ht="28.8" customHeight="1">
      <c r="B33" s="773" t="s">
        <v>62</v>
      </c>
      <c r="C33" s="724" t="s">
        <v>63</v>
      </c>
      <c r="D33" s="46">
        <v>0.17013888888888887</v>
      </c>
      <c r="E33" s="11">
        <v>0.17708333333333334</v>
      </c>
      <c r="F33" s="11">
        <v>0.27777777777777779</v>
      </c>
      <c r="G33" s="11">
        <v>3081.1764705882392</v>
      </c>
      <c r="H33" s="31">
        <v>0.1763888888888889</v>
      </c>
      <c r="I33" s="46">
        <v>0</v>
      </c>
      <c r="J33" s="11">
        <v>0.71875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724" t="s">
        <v>36</v>
      </c>
      <c r="D34" s="46">
        <v>0.375</v>
      </c>
      <c r="E34" s="11">
        <v>0.42986111111111108</v>
      </c>
      <c r="F34" s="11">
        <v>0.35416666666666669</v>
      </c>
      <c r="G34" s="11">
        <v>1046.6666666666679</v>
      </c>
      <c r="H34" s="31">
        <v>0.52569444444444446</v>
      </c>
      <c r="I34" s="22">
        <v>0</v>
      </c>
      <c r="J34" s="11">
        <v>0.80347222222222225</v>
      </c>
      <c r="K34" s="11">
        <v>0.96875</v>
      </c>
      <c r="L34" s="11">
        <v>46286.038194444445</v>
      </c>
      <c r="M34" s="12">
        <v>46286.135416666664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124880</v>
      </c>
      <c r="F1" s="365" t="s">
        <v>3</v>
      </c>
      <c r="G1" s="366">
        <f>SUM(H5:H124)</f>
        <v>2326012.0644155843</v>
      </c>
      <c r="H1" s="367" t="s">
        <v>427</v>
      </c>
      <c r="I1" s="368">
        <f>+J16+J64+J24+J38+J51+J81+J100+J91+J57+J124+J111</f>
        <v>50.43333333333333</v>
      </c>
      <c r="J1" s="873" t="s">
        <v>428</v>
      </c>
      <c r="K1" s="874"/>
      <c r="L1" s="875"/>
      <c r="M1" s="873" t="s">
        <v>324</v>
      </c>
      <c r="N1" s="874"/>
      <c r="O1" s="874"/>
      <c r="P1" s="874"/>
      <c r="Q1" s="874"/>
      <c r="R1" s="875"/>
    </row>
    <row r="2" spans="1:18" ht="26.25" customHeight="1" thickBot="1">
      <c r="A2" s="879" t="s">
        <v>1297</v>
      </c>
      <c r="B2" s="880"/>
      <c r="C2" s="370"/>
      <c r="D2" s="728" t="s">
        <v>331</v>
      </c>
      <c r="E2" s="372">
        <f>AVERAGE(L16,L24,L38,L51,L100,L111,L91)</f>
        <v>614.29879749310032</v>
      </c>
      <c r="F2" s="373" t="s">
        <v>91</v>
      </c>
      <c r="G2" s="374">
        <f>G1/E1</f>
        <v>18.625977453680207</v>
      </c>
      <c r="H2" s="375" t="s">
        <v>430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93</v>
      </c>
      <c r="B3" s="883" t="s">
        <v>775</v>
      </c>
      <c r="C3" s="730"/>
      <c r="D3" s="884" t="s">
        <v>333</v>
      </c>
      <c r="E3" s="884"/>
      <c r="F3" s="885" t="s">
        <v>96</v>
      </c>
      <c r="G3" s="886" t="s">
        <v>249</v>
      </c>
      <c r="H3" s="887" t="s">
        <v>250</v>
      </c>
      <c r="I3" s="888" t="s">
        <v>99</v>
      </c>
      <c r="J3" s="861" t="s">
        <v>103</v>
      </c>
      <c r="K3" s="863" t="s">
        <v>335</v>
      </c>
      <c r="L3" s="865" t="s">
        <v>331</v>
      </c>
      <c r="M3" s="890" t="s">
        <v>106</v>
      </c>
      <c r="N3" s="890"/>
      <c r="O3" s="861" t="s">
        <v>251</v>
      </c>
      <c r="P3" s="891" t="s">
        <v>108</v>
      </c>
      <c r="Q3" s="861" t="s">
        <v>109</v>
      </c>
      <c r="R3" s="861"/>
    </row>
    <row r="4" spans="1:18" ht="15.75" customHeight="1">
      <c r="A4" s="882"/>
      <c r="B4" s="883"/>
      <c r="C4" s="730"/>
      <c r="D4" s="884"/>
      <c r="E4" s="884"/>
      <c r="F4" s="885"/>
      <c r="G4" s="886"/>
      <c r="H4" s="887"/>
      <c r="I4" s="889"/>
      <c r="J4" s="862"/>
      <c r="K4" s="864"/>
      <c r="L4" s="866"/>
      <c r="M4" s="734" t="s">
        <v>113</v>
      </c>
      <c r="N4" s="734" t="s">
        <v>114</v>
      </c>
      <c r="O4" s="862"/>
      <c r="P4" s="892"/>
      <c r="Q4" s="380" t="s">
        <v>115</v>
      </c>
      <c r="R4" s="380" t="s">
        <v>252</v>
      </c>
    </row>
    <row r="5" spans="1:18">
      <c r="A5" s="867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1287</v>
      </c>
      <c r="H5" s="385">
        <f>F5*G5</f>
        <v>32998.68</v>
      </c>
      <c r="I5" s="732"/>
      <c r="J5" s="387">
        <v>10</v>
      </c>
      <c r="K5" s="388">
        <f t="shared" ref="K5:K8" si="0">G5/P5*60</f>
        <v>1404.0000000000009</v>
      </c>
      <c r="L5" s="389">
        <f t="shared" ref="L5:L8" si="1">K5/J5</f>
        <v>140.40000000000009</v>
      </c>
      <c r="M5" s="390">
        <v>0.4201388888888889</v>
      </c>
      <c r="N5" s="390">
        <v>0.45833333333333331</v>
      </c>
      <c r="O5" s="380">
        <v>5</v>
      </c>
      <c r="P5" s="735">
        <f t="shared" ref="P5:P8" si="2">(N5-M5)*24*60</f>
        <v>54.999999999999964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730">
        <v>3606</v>
      </c>
      <c r="H6" s="385">
        <f t="shared" ref="H6:H15" si="3">F6*G6</f>
        <v>107639.1</v>
      </c>
      <c r="I6" s="732"/>
      <c r="J6" s="387">
        <v>13</v>
      </c>
      <c r="K6" s="388">
        <f t="shared" si="0"/>
        <v>1881.3913043478274</v>
      </c>
      <c r="L6" s="389">
        <f t="shared" si="1"/>
        <v>144.72240802675594</v>
      </c>
      <c r="M6" s="390">
        <v>0.46180555555555558</v>
      </c>
      <c r="N6" s="390">
        <v>0.54166666666666663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730">
        <v>3105</v>
      </c>
      <c r="H7" s="385">
        <f t="shared" si="3"/>
        <v>91659.6</v>
      </c>
      <c r="I7" s="732"/>
      <c r="J7" s="387">
        <v>13</v>
      </c>
      <c r="K7" s="388">
        <f t="shared" si="0"/>
        <v>1774.2857142857151</v>
      </c>
      <c r="L7" s="389">
        <f t="shared" si="1"/>
        <v>136.48351648351655</v>
      </c>
      <c r="M7" s="390">
        <v>0.54513888888888895</v>
      </c>
      <c r="N7" s="390">
        <v>0.61805555555555558</v>
      </c>
      <c r="O7" s="380">
        <v>5</v>
      </c>
      <c r="P7" s="735">
        <f t="shared" si="2"/>
        <v>104.99999999999994</v>
      </c>
      <c r="Q7" s="392"/>
      <c r="R7" s="392"/>
    </row>
    <row r="8" spans="1:18">
      <c r="A8" s="867"/>
      <c r="B8" s="381" t="s">
        <v>314</v>
      </c>
      <c r="C8" s="381"/>
      <c r="D8" s="382" t="s">
        <v>257</v>
      </c>
      <c r="E8" s="383"/>
      <c r="F8" s="384">
        <v>30</v>
      </c>
      <c r="G8" s="730">
        <v>542</v>
      </c>
      <c r="H8" s="385">
        <f t="shared" si="3"/>
        <v>16260</v>
      </c>
      <c r="I8" s="732"/>
      <c r="J8" s="387">
        <v>13</v>
      </c>
      <c r="K8" s="388">
        <f t="shared" si="0"/>
        <v>1626.0000000000059</v>
      </c>
      <c r="L8" s="389">
        <f t="shared" si="1"/>
        <v>125.07692307692353</v>
      </c>
      <c r="M8" s="390">
        <v>0.62152777777777779</v>
      </c>
      <c r="N8" s="390">
        <v>0.63541666666666663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868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869"/>
      <c r="B16" s="381">
        <v>0</v>
      </c>
      <c r="C16" s="398" t="s">
        <v>258</v>
      </c>
      <c r="D16" s="852" t="s">
        <v>351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1671.4192546583872</v>
      </c>
      <c r="L16" s="404">
        <f>AVERAGE(L5:L15)</f>
        <v>136.67071189679902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259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3105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1552.5</v>
      </c>
      <c r="L17" s="389">
        <f>K17/J17</f>
        <v>172.5</v>
      </c>
      <c r="M17" s="390">
        <v>0.17013888888888887</v>
      </c>
      <c r="N17" s="390">
        <v>0.25347222222222221</v>
      </c>
      <c r="O17" s="380">
        <v>5</v>
      </c>
      <c r="P17" s="735">
        <f>(N17-M17)*24*60</f>
        <v>120</v>
      </c>
      <c r="Q17" s="380"/>
      <c r="R17" s="380"/>
    </row>
    <row r="18" spans="1:18" ht="15.75" customHeight="1">
      <c r="A18" s="870"/>
      <c r="B18" s="381">
        <v>0</v>
      </c>
      <c r="C18" s="731"/>
      <c r="D18" s="382" t="s">
        <v>261</v>
      </c>
      <c r="E18" s="382"/>
      <c r="F18" s="384" t="s">
        <v>236</v>
      </c>
      <c r="G18" s="729">
        <v>3606</v>
      </c>
      <c r="H18" s="385">
        <f t="shared" si="4"/>
        <v>0</v>
      </c>
      <c r="I18" s="732"/>
      <c r="J18" s="387">
        <v>9</v>
      </c>
      <c r="K18" s="388">
        <f t="shared" si="5"/>
        <v>1545.4285714285718</v>
      </c>
      <c r="L18" s="389">
        <f t="shared" ref="L18:L19" si="6">K18/J18</f>
        <v>171.71428571428575</v>
      </c>
      <c r="M18" s="390">
        <v>0.25694444444444448</v>
      </c>
      <c r="N18" s="390">
        <v>0.35416666666666669</v>
      </c>
      <c r="O18" s="380">
        <v>5</v>
      </c>
      <c r="P18" s="735">
        <f t="shared" ref="P18:P19" si="7">(N18-M18)*24*60</f>
        <v>139.99999999999997</v>
      </c>
      <c r="Q18" s="392"/>
      <c r="R18" s="392"/>
    </row>
    <row r="19" spans="1:18" ht="15.75" customHeight="1">
      <c r="A19" s="870"/>
      <c r="B19" s="381">
        <v>0</v>
      </c>
      <c r="C19" s="731"/>
      <c r="D19" s="382" t="s">
        <v>260</v>
      </c>
      <c r="E19" s="382"/>
      <c r="F19" s="384" t="s">
        <v>236</v>
      </c>
      <c r="G19" s="729">
        <v>542</v>
      </c>
      <c r="H19" s="385">
        <f t="shared" si="4"/>
        <v>0</v>
      </c>
      <c r="I19" s="732"/>
      <c r="J19" s="387">
        <v>10</v>
      </c>
      <c r="K19" s="388">
        <f t="shared" si="5"/>
        <v>1625.9999999999995</v>
      </c>
      <c r="L19" s="389">
        <f t="shared" si="6"/>
        <v>162.59999999999997</v>
      </c>
      <c r="M19" s="390">
        <v>0.3611111111111111</v>
      </c>
      <c r="N19" s="390">
        <v>0.375</v>
      </c>
      <c r="O19" s="380">
        <v>10</v>
      </c>
      <c r="P19" s="735">
        <f t="shared" si="7"/>
        <v>20.000000000000007</v>
      </c>
      <c r="Q19" s="392">
        <v>0.375</v>
      </c>
      <c r="R19" s="392">
        <v>0.41666666666666669</v>
      </c>
    </row>
    <row r="20" spans="1:18" ht="15.75" customHeight="1">
      <c r="A20" s="871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871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871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871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872"/>
      <c r="B24" s="381">
        <v>0</v>
      </c>
      <c r="C24" s="240" t="s">
        <v>263</v>
      </c>
      <c r="D24" s="852" t="s">
        <v>351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1574.6428571428569</v>
      </c>
      <c r="L24" s="404">
        <f>AVERAGE(L17:L23)</f>
        <v>168.93809523809526</v>
      </c>
      <c r="M24" s="390"/>
      <c r="N24" s="390"/>
      <c r="O24" s="380"/>
      <c r="P24" s="380"/>
      <c r="Q24" s="380"/>
      <c r="R24" s="380"/>
    </row>
    <row r="25" spans="1:18">
      <c r="A25" s="859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2272</v>
      </c>
      <c r="H25" s="385">
        <f t="shared" ref="H25:H37" si="8">F25*G25</f>
        <v>42100.160000000003</v>
      </c>
      <c r="I25" s="732"/>
      <c r="J25" s="387">
        <v>3</v>
      </c>
      <c r="K25" s="388">
        <f t="shared" ref="K25:K30" si="9">G25/P25*60</f>
        <v>2782.0408163265315</v>
      </c>
      <c r="L25" s="389">
        <f t="shared" ref="L25:L30" si="10">K25/J25</f>
        <v>927.34693877551047</v>
      </c>
      <c r="M25" s="390">
        <v>0.17708333333333334</v>
      </c>
      <c r="N25" s="390">
        <v>0.21111111111111111</v>
      </c>
      <c r="O25" s="380">
        <v>15</v>
      </c>
      <c r="P25" s="735">
        <f>(N25-M25)*24*60</f>
        <v>48.999999999999986</v>
      </c>
      <c r="Q25" s="392"/>
      <c r="R25" s="392"/>
    </row>
    <row r="26" spans="1:18">
      <c r="A26" s="859"/>
      <c r="B26" s="381" t="s">
        <v>240</v>
      </c>
      <c r="C26" s="408"/>
      <c r="D26" s="382" t="s">
        <v>584</v>
      </c>
      <c r="E26" s="411"/>
      <c r="F26" s="384">
        <v>18.18</v>
      </c>
      <c r="G26" s="730">
        <v>3271</v>
      </c>
      <c r="H26" s="385">
        <f t="shared" si="8"/>
        <v>59466.78</v>
      </c>
      <c r="I26" s="732"/>
      <c r="J26" s="387">
        <v>4</v>
      </c>
      <c r="K26" s="388">
        <f t="shared" si="9"/>
        <v>2764.2253521126786</v>
      </c>
      <c r="L26" s="389">
        <f t="shared" si="10"/>
        <v>691.05633802816965</v>
      </c>
      <c r="M26" s="390">
        <v>0.22430555555555556</v>
      </c>
      <c r="N26" s="390">
        <v>0.27361111111111108</v>
      </c>
      <c r="O26" s="380">
        <v>19</v>
      </c>
      <c r="P26" s="735">
        <f>(N26-M26)*24*60</f>
        <v>70.999999999999943</v>
      </c>
      <c r="Q26" s="392"/>
      <c r="R26" s="392"/>
    </row>
    <row r="27" spans="1:18">
      <c r="A27" s="859"/>
      <c r="B27" s="381" t="s">
        <v>314</v>
      </c>
      <c r="C27" s="408"/>
      <c r="D27" s="409" t="s">
        <v>267</v>
      </c>
      <c r="E27" s="411"/>
      <c r="F27" s="384">
        <v>22.32</v>
      </c>
      <c r="G27" s="730">
        <v>2547</v>
      </c>
      <c r="H27" s="385">
        <f t="shared" si="8"/>
        <v>56849.04</v>
      </c>
      <c r="I27" s="732"/>
      <c r="J27" s="387">
        <v>4</v>
      </c>
      <c r="K27" s="388">
        <f t="shared" si="9"/>
        <v>2778.5454545454527</v>
      </c>
      <c r="L27" s="389">
        <f t="shared" si="10"/>
        <v>694.63636363636317</v>
      </c>
      <c r="M27" s="390">
        <v>0.28541666666666665</v>
      </c>
      <c r="N27" s="390">
        <v>0.32361111111111113</v>
      </c>
      <c r="O27" s="380">
        <v>17</v>
      </c>
      <c r="P27" s="735">
        <f t="shared" ref="P27:P30" si="11">(N27-M27)*24*60</f>
        <v>55.000000000000043</v>
      </c>
      <c r="Q27" s="392"/>
      <c r="R27" s="392"/>
    </row>
    <row r="28" spans="1:18">
      <c r="A28" s="859"/>
      <c r="B28" s="381" t="s">
        <v>240</v>
      </c>
      <c r="C28" s="731"/>
      <c r="D28" s="410" t="s">
        <v>268</v>
      </c>
      <c r="E28" s="411"/>
      <c r="F28" s="384">
        <v>17.890909090909091</v>
      </c>
      <c r="G28" s="730">
        <v>2515</v>
      </c>
      <c r="H28" s="385">
        <f t="shared" si="8"/>
        <v>44995.63636363636</v>
      </c>
      <c r="I28" s="732"/>
      <c r="J28" s="387">
        <v>3</v>
      </c>
      <c r="K28" s="388">
        <f t="shared" si="9"/>
        <v>3143.7500000000059</v>
      </c>
      <c r="L28" s="389">
        <f t="shared" si="10"/>
        <v>1047.9166666666686</v>
      </c>
      <c r="M28" s="390">
        <v>0.33680555555555558</v>
      </c>
      <c r="N28" s="390">
        <v>0.37013888888888885</v>
      </c>
      <c r="O28" s="380">
        <v>19</v>
      </c>
      <c r="P28" s="735">
        <f t="shared" si="11"/>
        <v>47.999999999999908</v>
      </c>
      <c r="Q28" s="392"/>
      <c r="R28" s="392"/>
    </row>
    <row r="29" spans="1:18">
      <c r="A29" s="859"/>
      <c r="B29" s="381" t="s">
        <v>314</v>
      </c>
      <c r="C29" s="730"/>
      <c r="D29" s="382" t="s">
        <v>269</v>
      </c>
      <c r="E29" s="411"/>
      <c r="F29" s="384">
        <v>18.77</v>
      </c>
      <c r="G29" s="730">
        <v>1219</v>
      </c>
      <c r="H29" s="385">
        <f t="shared" si="8"/>
        <v>22880.63</v>
      </c>
      <c r="I29" s="732"/>
      <c r="J29" s="387">
        <v>4</v>
      </c>
      <c r="K29" s="388">
        <f t="shared" si="9"/>
        <v>2708.8888888888987</v>
      </c>
      <c r="L29" s="389">
        <f t="shared" si="10"/>
        <v>677.22222222222467</v>
      </c>
      <c r="M29" s="390">
        <v>0.38541666666666669</v>
      </c>
      <c r="N29" s="390">
        <v>0.40416666666666662</v>
      </c>
      <c r="O29" s="380">
        <v>22</v>
      </c>
      <c r="P29" s="735">
        <f t="shared" si="11"/>
        <v>26.999999999999904</v>
      </c>
      <c r="Q29" s="392"/>
      <c r="R29" s="392"/>
    </row>
    <row r="30" spans="1:18">
      <c r="A30" s="859"/>
      <c r="B30" s="381" t="s">
        <v>240</v>
      </c>
      <c r="C30" s="730"/>
      <c r="D30" s="409" t="s">
        <v>270</v>
      </c>
      <c r="E30" s="411"/>
      <c r="F30" s="384">
        <v>24.93</v>
      </c>
      <c r="G30" s="730">
        <v>753</v>
      </c>
      <c r="H30" s="385">
        <f t="shared" si="8"/>
        <v>18772.29</v>
      </c>
      <c r="I30" s="732"/>
      <c r="J30" s="387">
        <v>3</v>
      </c>
      <c r="K30" s="388">
        <f t="shared" si="9"/>
        <v>2657.6470588235388</v>
      </c>
      <c r="L30" s="389">
        <f t="shared" si="10"/>
        <v>885.88235294117965</v>
      </c>
      <c r="M30" s="390">
        <v>0.41805555555555557</v>
      </c>
      <c r="N30" s="390">
        <v>0.42986111111111108</v>
      </c>
      <c r="O30" s="380">
        <v>20</v>
      </c>
      <c r="P30" s="735">
        <f t="shared" si="11"/>
        <v>16.99999999999994</v>
      </c>
      <c r="Q30" s="392"/>
      <c r="R30" s="392"/>
    </row>
    <row r="31" spans="1:18" ht="15.75" customHeight="1">
      <c r="A31" s="859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859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859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2805.849595116184</v>
      </c>
      <c r="L38" s="404">
        <f>AVERAGE(L25:L37)</f>
        <v>820.6768137116859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272</v>
      </c>
      <c r="B39" s="381" t="s">
        <v>240</v>
      </c>
      <c r="C39" s="731"/>
      <c r="D39" s="409" t="s">
        <v>273</v>
      </c>
      <c r="E39" s="383"/>
      <c r="F39" s="384">
        <v>16.66</v>
      </c>
      <c r="G39" s="730">
        <v>5062</v>
      </c>
      <c r="H39" s="385">
        <f t="shared" ref="H39:H47" si="12">F39*G39</f>
        <v>84332.92</v>
      </c>
      <c r="I39" s="732"/>
      <c r="J39" s="387">
        <v>4</v>
      </c>
      <c r="K39" s="388">
        <f t="shared" ref="K39" si="13">G39/P39*60</f>
        <v>2761.0909090909086</v>
      </c>
      <c r="L39" s="389">
        <f t="shared" ref="L39" si="14">K39/J39</f>
        <v>690.27272727272714</v>
      </c>
      <c r="M39" s="390">
        <v>0.27777777777777779</v>
      </c>
      <c r="N39" s="390">
        <v>0.35416666666666669</v>
      </c>
      <c r="O39" s="380">
        <v>20</v>
      </c>
      <c r="P39" s="735">
        <f t="shared" ref="P39" si="15">(N39-M39)*24*60</f>
        <v>110.00000000000001</v>
      </c>
      <c r="Q39" s="392"/>
      <c r="R39" s="392"/>
    </row>
    <row r="40" spans="1:18">
      <c r="A40" s="849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849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849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849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849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850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850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850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351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2783.470252103546</v>
      </c>
      <c r="L51" s="404">
        <f>AVERAGE(L38:L50)</f>
        <v>755.47477049220652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274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873</v>
      </c>
      <c r="H52" s="385">
        <f>F52*G52</f>
        <v>21851.190000000002</v>
      </c>
      <c r="I52" s="732"/>
      <c r="J52" s="387">
        <v>4</v>
      </c>
      <c r="K52" s="388">
        <f>G52/P52*60</f>
        <v>3081.1764705882392</v>
      </c>
      <c r="L52" s="389">
        <f>K52/J52</f>
        <v>770.29411764705981</v>
      </c>
      <c r="M52" s="390">
        <v>0.17708333333333334</v>
      </c>
      <c r="N52" s="390">
        <v>0.18888888888888888</v>
      </c>
      <c r="O52" s="388">
        <v>15</v>
      </c>
      <c r="P52" s="735">
        <f>(N52-M52)*24*60</f>
        <v>16.999999999999979</v>
      </c>
      <c r="Q52" s="392"/>
      <c r="R52" s="392"/>
    </row>
    <row r="53" spans="1:18" ht="15.6" customHeight="1">
      <c r="A53" s="854"/>
      <c r="B53" s="381" t="s">
        <v>240</v>
      </c>
      <c r="C53" s="731"/>
      <c r="D53" s="410" t="s">
        <v>276</v>
      </c>
      <c r="E53" s="426"/>
      <c r="F53" s="384">
        <v>24.82</v>
      </c>
      <c r="G53" s="393">
        <v>1134</v>
      </c>
      <c r="H53" s="385">
        <f t="shared" ref="H53:H116" si="16">F53*G53</f>
        <v>28145.88</v>
      </c>
      <c r="I53" s="732"/>
      <c r="J53" s="387">
        <v>4</v>
      </c>
      <c r="K53" s="388">
        <f t="shared" ref="K53:K57" si="17">G53/P53*60</f>
        <v>3092.7272727272666</v>
      </c>
      <c r="L53" s="389">
        <f t="shared" ref="L53:L57" si="18">K53/J53</f>
        <v>773.18181818181665</v>
      </c>
      <c r="M53" s="390">
        <v>0.20208333333333331</v>
      </c>
      <c r="N53" s="390">
        <v>0.21736111111111112</v>
      </c>
      <c r="O53" s="388">
        <v>19</v>
      </c>
      <c r="P53" s="735">
        <f t="shared" ref="P53:P57" si="19">(N53-M53)*24*60</f>
        <v>22.000000000000043</v>
      </c>
      <c r="Q53" s="392"/>
      <c r="R53" s="392"/>
    </row>
    <row r="54" spans="1:18" ht="15.6" customHeight="1">
      <c r="A54" s="854"/>
      <c r="B54" s="381" t="s">
        <v>240</v>
      </c>
      <c r="C54" s="731"/>
      <c r="D54" s="410" t="s">
        <v>277</v>
      </c>
      <c r="E54" s="383"/>
      <c r="F54" s="384">
        <v>30</v>
      </c>
      <c r="G54" s="393">
        <v>1473</v>
      </c>
      <c r="H54" s="385">
        <f t="shared" si="16"/>
        <v>44190</v>
      </c>
      <c r="I54" s="732"/>
      <c r="J54" s="387">
        <v>4</v>
      </c>
      <c r="K54" s="388">
        <f t="shared" si="17"/>
        <v>3156.4285714285693</v>
      </c>
      <c r="L54" s="389">
        <f t="shared" si="18"/>
        <v>789.10714285714232</v>
      </c>
      <c r="M54" s="390">
        <v>0.23263888888888887</v>
      </c>
      <c r="N54" s="390">
        <v>0.25208333333333333</v>
      </c>
      <c r="O54" s="388">
        <v>22</v>
      </c>
      <c r="P54" s="735">
        <f t="shared" si="19"/>
        <v>28.000000000000021</v>
      </c>
      <c r="Q54" s="392"/>
      <c r="R54" s="392"/>
    </row>
    <row r="55" spans="1:18" ht="15.6" customHeight="1">
      <c r="A55" s="854"/>
      <c r="B55" s="381" t="s">
        <v>240</v>
      </c>
      <c r="C55" s="731"/>
      <c r="D55" s="412" t="s">
        <v>278</v>
      </c>
      <c r="E55" s="411"/>
      <c r="F55" s="384">
        <v>30</v>
      </c>
      <c r="G55" s="393">
        <v>942</v>
      </c>
      <c r="H55" s="385">
        <f t="shared" si="16"/>
        <v>28260</v>
      </c>
      <c r="I55" s="732"/>
      <c r="J55" s="387">
        <v>4</v>
      </c>
      <c r="K55" s="388">
        <f t="shared" si="17"/>
        <v>3139.9999999999977</v>
      </c>
      <c r="L55" s="389">
        <f t="shared" si="18"/>
        <v>784.99999999999943</v>
      </c>
      <c r="M55" s="390">
        <v>0.26597222222222222</v>
      </c>
      <c r="N55" s="390">
        <v>0.27847222222222223</v>
      </c>
      <c r="O55" s="388">
        <v>20</v>
      </c>
      <c r="P55" s="735">
        <f t="shared" si="19"/>
        <v>18.000000000000014</v>
      </c>
      <c r="Q55" s="392"/>
      <c r="R55" s="392"/>
    </row>
    <row r="56" spans="1:18" ht="15.6" customHeight="1">
      <c r="A56" s="854"/>
      <c r="B56" s="381" t="s">
        <v>240</v>
      </c>
      <c r="C56" s="731"/>
      <c r="D56" s="410" t="s">
        <v>279</v>
      </c>
      <c r="E56" s="411"/>
      <c r="F56" s="384">
        <v>27.48</v>
      </c>
      <c r="G56" s="393">
        <v>1727</v>
      </c>
      <c r="H56" s="385">
        <f t="shared" si="16"/>
        <v>47457.96</v>
      </c>
      <c r="I56" s="732"/>
      <c r="J56" s="387">
        <v>3</v>
      </c>
      <c r="K56" s="388">
        <f t="shared" si="17"/>
        <v>3140.0000000000036</v>
      </c>
      <c r="L56" s="389">
        <f t="shared" si="18"/>
        <v>1046.6666666666679</v>
      </c>
      <c r="M56" s="390">
        <v>0.29236111111111113</v>
      </c>
      <c r="N56" s="390">
        <v>0.31527777777777777</v>
      </c>
      <c r="O56" s="388">
        <v>20</v>
      </c>
      <c r="P56" s="735">
        <f t="shared" si="19"/>
        <v>32.999999999999964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1835</v>
      </c>
      <c r="H57" s="385">
        <f t="shared" si="16"/>
        <v>43673</v>
      </c>
      <c r="I57" s="732"/>
      <c r="J57" s="387">
        <v>4</v>
      </c>
      <c r="K57" s="388">
        <f t="shared" si="17"/>
        <v>3145.7142857142899</v>
      </c>
      <c r="L57" s="389">
        <f t="shared" si="18"/>
        <v>786.42857142857247</v>
      </c>
      <c r="M57" s="390">
        <v>0.32916666666666666</v>
      </c>
      <c r="N57" s="390">
        <v>0.35347222222222219</v>
      </c>
      <c r="O57" s="388">
        <v>20</v>
      </c>
      <c r="P57" s="735">
        <f t="shared" si="19"/>
        <v>34.999999999999957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854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854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854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854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855"/>
      <c r="B64" s="381">
        <v>0</v>
      </c>
      <c r="C64" s="240" t="s">
        <v>281</v>
      </c>
      <c r="D64" s="852" t="s">
        <v>351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3126.007766743061</v>
      </c>
      <c r="L64" s="404">
        <f>AVERAGE(L52:L63)</f>
        <v>825.11305279687656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282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1171</v>
      </c>
      <c r="H65" s="385">
        <f>F65*G65</f>
        <v>21288.78</v>
      </c>
      <c r="I65" s="732"/>
      <c r="J65" s="387">
        <v>3</v>
      </c>
      <c r="K65" s="388">
        <f t="shared" ref="K65:K71" si="20">G65/P65*60</f>
        <v>3193.636363636369</v>
      </c>
      <c r="L65" s="389">
        <f t="shared" ref="L65:L71" si="21">K65/J65</f>
        <v>1064.5454545454563</v>
      </c>
      <c r="M65" s="390">
        <v>0.1763888888888889</v>
      </c>
      <c r="N65" s="390">
        <v>0.19166666666666665</v>
      </c>
      <c r="O65" s="388">
        <v>14</v>
      </c>
      <c r="P65" s="735">
        <f>(N65-M65)*24*60</f>
        <v>21.999999999999961</v>
      </c>
      <c r="Q65" s="392"/>
      <c r="R65" s="392"/>
    </row>
    <row r="66" spans="1:18" ht="15.6" customHeight="1">
      <c r="A66" s="857"/>
      <c r="B66" s="381" t="s">
        <v>240</v>
      </c>
      <c r="C66" s="731"/>
      <c r="D66" s="432" t="s">
        <v>284</v>
      </c>
      <c r="E66" s="426"/>
      <c r="F66" s="384">
        <v>14.03</v>
      </c>
      <c r="G66" s="393">
        <v>4612</v>
      </c>
      <c r="H66" s="385">
        <f t="shared" ref="H66:H74" si="22">F66*G66</f>
        <v>64706.36</v>
      </c>
      <c r="I66" s="732"/>
      <c r="J66" s="387">
        <v>3</v>
      </c>
      <c r="K66" s="388">
        <f t="shared" si="20"/>
        <v>3180.6896551724149</v>
      </c>
      <c r="L66" s="389">
        <f t="shared" si="21"/>
        <v>1060.2298850574716</v>
      </c>
      <c r="M66" s="390">
        <v>0.20625000000000002</v>
      </c>
      <c r="N66" s="390">
        <v>0.26666666666666666</v>
      </c>
      <c r="O66" s="388">
        <v>21</v>
      </c>
      <c r="P66" s="735">
        <f t="shared" ref="P66:P71" si="23">(N66-M66)*24*60</f>
        <v>86.999999999999972</v>
      </c>
      <c r="Q66" s="392"/>
      <c r="R66" s="392"/>
    </row>
    <row r="67" spans="1:18" ht="15.6" customHeight="1">
      <c r="A67" s="857"/>
      <c r="B67" s="381" t="s">
        <v>240</v>
      </c>
      <c r="C67" s="731"/>
      <c r="D67" s="409" t="s">
        <v>285</v>
      </c>
      <c r="E67" s="411"/>
      <c r="F67" s="384">
        <v>18.18</v>
      </c>
      <c r="G67" s="393">
        <v>2027</v>
      </c>
      <c r="H67" s="385">
        <f t="shared" si="22"/>
        <v>36850.86</v>
      </c>
      <c r="I67" s="732"/>
      <c r="J67" s="387">
        <v>3</v>
      </c>
      <c r="K67" s="388">
        <f t="shared" si="20"/>
        <v>3118.4615384615367</v>
      </c>
      <c r="L67" s="389">
        <f t="shared" si="21"/>
        <v>1039.487179487179</v>
      </c>
      <c r="M67" s="390">
        <v>0.28194444444444444</v>
      </c>
      <c r="N67" s="390">
        <v>0.30902777777777779</v>
      </c>
      <c r="O67" s="388">
        <v>22</v>
      </c>
      <c r="P67" s="735">
        <f t="shared" si="23"/>
        <v>39.000000000000021</v>
      </c>
      <c r="Q67" s="392"/>
      <c r="R67" s="392"/>
    </row>
    <row r="68" spans="1:18" ht="15.6" customHeight="1">
      <c r="A68" s="857"/>
      <c r="B68" s="381" t="s">
        <v>240</v>
      </c>
      <c r="C68" s="731"/>
      <c r="D68" s="410" t="s">
        <v>286</v>
      </c>
      <c r="E68" s="411"/>
      <c r="F68" s="384">
        <v>17.07</v>
      </c>
      <c r="G68" s="393">
        <v>1548</v>
      </c>
      <c r="H68" s="385">
        <f t="shared" si="22"/>
        <v>26424.36</v>
      </c>
      <c r="I68" s="732"/>
      <c r="J68" s="387">
        <v>3</v>
      </c>
      <c r="K68" s="388">
        <f t="shared" si="20"/>
        <v>3096.0000000000114</v>
      </c>
      <c r="L68" s="389">
        <f t="shared" si="21"/>
        <v>1032.0000000000039</v>
      </c>
      <c r="M68" s="390">
        <v>0.32222222222222224</v>
      </c>
      <c r="N68" s="390">
        <v>0.3430555555555555</v>
      </c>
      <c r="O68" s="388">
        <v>19</v>
      </c>
      <c r="P68" s="735">
        <f t="shared" si="23"/>
        <v>29.999999999999893</v>
      </c>
      <c r="Q68" s="392"/>
      <c r="R68" s="392"/>
    </row>
    <row r="69" spans="1:18" ht="15.6" customHeight="1">
      <c r="A69" s="857"/>
      <c r="B69" s="381" t="s">
        <v>240</v>
      </c>
      <c r="C69" s="731"/>
      <c r="D69" s="412" t="s">
        <v>287</v>
      </c>
      <c r="E69" s="411"/>
      <c r="F69" s="384">
        <v>20.72</v>
      </c>
      <c r="G69" s="393">
        <v>812</v>
      </c>
      <c r="H69" s="385">
        <f t="shared" si="22"/>
        <v>16824.64</v>
      </c>
      <c r="I69" s="732"/>
      <c r="J69" s="387">
        <v>3</v>
      </c>
      <c r="K69" s="388">
        <f t="shared" si="20"/>
        <v>3044.9999999999959</v>
      </c>
      <c r="L69" s="389">
        <f t="shared" si="21"/>
        <v>1014.9999999999986</v>
      </c>
      <c r="M69" s="390">
        <v>0.35555555555555557</v>
      </c>
      <c r="N69" s="390">
        <v>0.3666666666666667</v>
      </c>
      <c r="O69" s="388">
        <v>21</v>
      </c>
      <c r="P69" s="735">
        <f t="shared" si="23"/>
        <v>16.000000000000021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7264</v>
      </c>
      <c r="H70" s="385">
        <f t="shared" si="22"/>
        <v>103771.42857142855</v>
      </c>
      <c r="I70" s="732"/>
      <c r="J70" s="387">
        <v>3</v>
      </c>
      <c r="K70" s="388">
        <f t="shared" si="20"/>
        <v>3181.3138686131388</v>
      </c>
      <c r="L70" s="389">
        <f t="shared" si="21"/>
        <v>1060.4379562043796</v>
      </c>
      <c r="M70" s="390">
        <v>0.38125000000000003</v>
      </c>
      <c r="N70" s="390">
        <v>0.47638888888888892</v>
      </c>
      <c r="O70" s="388">
        <v>21</v>
      </c>
      <c r="P70" s="735">
        <f t="shared" si="23"/>
        <v>137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289</v>
      </c>
      <c r="E71" s="411"/>
      <c r="F71" s="384">
        <v>24.76</v>
      </c>
      <c r="G71" s="428">
        <v>2573</v>
      </c>
      <c r="H71" s="385">
        <f t="shared" si="22"/>
        <v>63707.48</v>
      </c>
      <c r="I71" s="732"/>
      <c r="J71" s="387">
        <v>4</v>
      </c>
      <c r="K71" s="388">
        <f t="shared" si="20"/>
        <v>3150.61224489796</v>
      </c>
      <c r="L71" s="389">
        <f t="shared" si="21"/>
        <v>787.65306122448999</v>
      </c>
      <c r="M71" s="390">
        <v>0.4916666666666667</v>
      </c>
      <c r="N71" s="390">
        <v>0.52569444444444446</v>
      </c>
      <c r="O71" s="388">
        <v>22</v>
      </c>
      <c r="P71" s="735">
        <f t="shared" si="23"/>
        <v>48.999999999999986</v>
      </c>
      <c r="Q71" s="392"/>
      <c r="R71" s="392"/>
    </row>
    <row r="72" spans="1:18" ht="15.6" customHeight="1">
      <c r="A72" s="857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857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857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858"/>
      <c r="B75" s="381">
        <v>0</v>
      </c>
      <c r="C75" s="240" t="s">
        <v>290</v>
      </c>
      <c r="D75" s="852" t="s">
        <v>351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3137.9590958259182</v>
      </c>
      <c r="L75" s="404">
        <f>AVERAGE(L65:L74)</f>
        <v>1008.4790766455683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351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2781</v>
      </c>
      <c r="H82" s="439">
        <f t="shared" ref="H82:H90" si="24">F82*G82</f>
        <v>62071.92</v>
      </c>
      <c r="I82" s="732"/>
      <c r="J82" s="387">
        <v>4</v>
      </c>
      <c r="K82" s="388">
        <f>G82/P82*60</f>
        <v>3033.8181818181747</v>
      </c>
      <c r="L82" s="389">
        <f t="shared" ref="L82:L83" si="25">K82/J82</f>
        <v>758.45454545454368</v>
      </c>
      <c r="M82" s="390">
        <v>0.71875</v>
      </c>
      <c r="N82" s="390">
        <v>0.75694444444444453</v>
      </c>
      <c r="O82" s="388">
        <v>15</v>
      </c>
      <c r="P82" s="735">
        <f>(N82-M82)*24*60</f>
        <v>55.000000000000128</v>
      </c>
      <c r="Q82" s="392"/>
      <c r="R82" s="392"/>
    </row>
    <row r="83" spans="1:18">
      <c r="A83" s="843"/>
      <c r="B83" s="381" t="s">
        <v>240</v>
      </c>
      <c r="C83" s="408"/>
      <c r="D83" s="444" t="s">
        <v>297</v>
      </c>
      <c r="E83" s="438"/>
      <c r="F83" s="384">
        <v>24.54</v>
      </c>
      <c r="G83" s="413">
        <v>1698</v>
      </c>
      <c r="H83" s="439">
        <f t="shared" si="24"/>
        <v>41668.92</v>
      </c>
      <c r="I83" s="732"/>
      <c r="J83" s="387">
        <v>3</v>
      </c>
      <c r="K83" s="388">
        <f t="shared" ref="K83" si="26">G83/P83*60</f>
        <v>2167.6595744680853</v>
      </c>
      <c r="L83" s="389">
        <f t="shared" si="25"/>
        <v>722.55319148936178</v>
      </c>
      <c r="M83" s="390">
        <v>0.77083333333333337</v>
      </c>
      <c r="N83" s="390">
        <v>0.80347222222222225</v>
      </c>
      <c r="O83" s="388">
        <v>20</v>
      </c>
      <c r="P83" s="735">
        <f t="shared" ref="P83" si="27">(N83-M83)*24*60</f>
        <v>46.999999999999993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264</v>
      </c>
      <c r="D91" s="844" t="s">
        <v>351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2600.73887814313</v>
      </c>
      <c r="L91" s="404">
        <f>AVERAGE(L82:L90)</f>
        <v>740.50386847195273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9264</v>
      </c>
      <c r="H92" s="385">
        <f t="shared" ref="H92:H99" si="28">F92*G92</f>
        <v>154338.23999999999</v>
      </c>
      <c r="I92" s="732"/>
      <c r="J92" s="387">
        <v>4</v>
      </c>
      <c r="K92" s="388">
        <f>G92/P92*60</f>
        <v>2779.1999999999989</v>
      </c>
      <c r="L92" s="389">
        <f t="shared" ref="L92:L93" si="29">K92/J92</f>
        <v>694.79999999999973</v>
      </c>
      <c r="M92" s="390">
        <v>0.72222222222222221</v>
      </c>
      <c r="N92" s="390">
        <v>0.86111111111111116</v>
      </c>
      <c r="O92" s="380">
        <v>20</v>
      </c>
      <c r="P92" s="735">
        <f>(N92-M92)*24*60</f>
        <v>200.00000000000009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6216</v>
      </c>
      <c r="H93" s="385">
        <f t="shared" si="28"/>
        <v>111209.89090909091</v>
      </c>
      <c r="I93" s="732"/>
      <c r="J93" s="387">
        <v>3</v>
      </c>
      <c r="K93" s="388">
        <f t="shared" ref="K93" si="30">G93/P93*60</f>
        <v>2762.6666666666665</v>
      </c>
      <c r="L93" s="389">
        <f t="shared" si="29"/>
        <v>920.8888888888888</v>
      </c>
      <c r="M93" s="390">
        <v>0.875</v>
      </c>
      <c r="N93" s="390">
        <v>0.96875</v>
      </c>
      <c r="O93" s="380">
        <v>20</v>
      </c>
      <c r="P93" s="735">
        <f>(N93-M93)*24*60</f>
        <v>135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847"/>
      <c r="B100" s="381">
        <v>0</v>
      </c>
      <c r="C100" s="240" t="s">
        <v>299</v>
      </c>
      <c r="D100" s="840" t="s">
        <v>351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2770.9333333333325</v>
      </c>
      <c r="L100" s="404">
        <f>AVERAGE(L92:L99)</f>
        <v>807.84444444444421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300</v>
      </c>
      <c r="B101" s="381" t="s">
        <v>240</v>
      </c>
      <c r="C101" s="240"/>
      <c r="D101" s="410" t="s">
        <v>303</v>
      </c>
      <c r="E101" s="736"/>
      <c r="F101" s="384">
        <v>30</v>
      </c>
      <c r="G101" s="730">
        <v>2743</v>
      </c>
      <c r="H101" s="385">
        <f t="shared" ref="H101:H110" si="31">F101*G101</f>
        <v>82290</v>
      </c>
      <c r="I101" s="732"/>
      <c r="J101" s="387">
        <v>3</v>
      </c>
      <c r="K101" s="388">
        <f>G101/P101*60</f>
        <v>2992.3636363636383</v>
      </c>
      <c r="L101" s="389">
        <f t="shared" ref="L101:L105" si="32">K101/J101</f>
        <v>997.45454545454606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2376</v>
      </c>
      <c r="H102" s="385">
        <f t="shared" si="31"/>
        <v>58972.32</v>
      </c>
      <c r="I102" s="732"/>
      <c r="J102" s="387">
        <v>4</v>
      </c>
      <c r="K102" s="388">
        <f t="shared" ref="K102:K105" si="34">G102/P102*60</f>
        <v>2970.0000000000105</v>
      </c>
      <c r="L102" s="389">
        <f t="shared" si="32"/>
        <v>742.50000000000261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832"/>
      <c r="B103" s="381" t="s">
        <v>240</v>
      </c>
      <c r="C103" s="240"/>
      <c r="D103" s="410" t="s">
        <v>305</v>
      </c>
      <c r="E103" s="410"/>
      <c r="F103" s="384">
        <v>23.8</v>
      </c>
      <c r="G103" s="730">
        <v>1892</v>
      </c>
      <c r="H103" s="385">
        <f t="shared" si="31"/>
        <v>45029.599999999999</v>
      </c>
      <c r="I103" s="732"/>
      <c r="J103" s="387">
        <v>4</v>
      </c>
      <c r="K103" s="388">
        <f t="shared" si="34"/>
        <v>3243.4285714285679</v>
      </c>
      <c r="L103" s="389">
        <f t="shared" si="32"/>
        <v>810.85714285714198</v>
      </c>
      <c r="M103" s="390">
        <v>0.82291666666666663</v>
      </c>
      <c r="N103" s="390">
        <v>0.84722222222222221</v>
      </c>
      <c r="O103" s="380">
        <v>21</v>
      </c>
      <c r="P103" s="388">
        <f t="shared" si="33"/>
        <v>35.000000000000036</v>
      </c>
      <c r="Q103" s="392"/>
      <c r="R103" s="392"/>
    </row>
    <row r="104" spans="1:18">
      <c r="A104" s="832"/>
      <c r="B104" s="381" t="s">
        <v>240</v>
      </c>
      <c r="C104" s="240"/>
      <c r="D104" s="410" t="s">
        <v>304</v>
      </c>
      <c r="E104" s="429"/>
      <c r="F104" s="384">
        <v>24.76</v>
      </c>
      <c r="G104" s="730">
        <v>2628</v>
      </c>
      <c r="H104" s="385">
        <f t="shared" si="31"/>
        <v>65069.280000000006</v>
      </c>
      <c r="I104" s="732"/>
      <c r="J104" s="387">
        <v>4</v>
      </c>
      <c r="K104" s="388">
        <f t="shared" si="34"/>
        <v>3153.6000000000008</v>
      </c>
      <c r="L104" s="389">
        <f t="shared" si="32"/>
        <v>788.4000000000002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832"/>
      <c r="B105" s="381" t="s">
        <v>240</v>
      </c>
      <c r="C105" s="240"/>
      <c r="D105" s="410" t="s">
        <v>312</v>
      </c>
      <c r="E105" s="412"/>
      <c r="F105" s="384">
        <v>14.03</v>
      </c>
      <c r="G105" s="730">
        <v>9349</v>
      </c>
      <c r="H105" s="385">
        <f t="shared" si="31"/>
        <v>131166.47</v>
      </c>
      <c r="I105" s="732"/>
      <c r="J105" s="387">
        <v>3</v>
      </c>
      <c r="K105" s="388">
        <f t="shared" si="34"/>
        <v>3032.1081080127069</v>
      </c>
      <c r="L105" s="389">
        <f t="shared" si="32"/>
        <v>1010.7027026709023</v>
      </c>
      <c r="M105" s="390">
        <v>46285.909722222219</v>
      </c>
      <c r="N105" s="390">
        <v>46286.038194444445</v>
      </c>
      <c r="O105" s="380">
        <v>20</v>
      </c>
      <c r="P105" s="388">
        <f>(N105-M105)*24*60</f>
        <v>185.00000000582077</v>
      </c>
      <c r="Q105" s="389"/>
      <c r="R105" s="392"/>
    </row>
    <row r="106" spans="1:18">
      <c r="A106" s="832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281</v>
      </c>
      <c r="D111" s="833" t="s">
        <v>351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3078.3000631609843</v>
      </c>
      <c r="L111" s="404">
        <f>AVERAGE(L101:L110)</f>
        <v>869.98287819651864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4546</v>
      </c>
      <c r="H112" s="439">
        <f t="shared" si="16"/>
        <v>129879.22</v>
      </c>
      <c r="I112" s="732"/>
      <c r="J112" s="387">
        <v>3</v>
      </c>
      <c r="K112" s="388">
        <f t="shared" ref="K112:K117" si="35">G112/P112*60</f>
        <v>3030.666666666667</v>
      </c>
      <c r="L112" s="389">
        <f t="shared" ref="L112:L117" si="36">K112/J112</f>
        <v>1010.2222222222223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835"/>
      <c r="B113" s="381" t="s">
        <v>240</v>
      </c>
      <c r="C113" s="408"/>
      <c r="D113" s="436" t="s">
        <v>585</v>
      </c>
      <c r="E113" s="436"/>
      <c r="F113" s="384">
        <v>25.03</v>
      </c>
      <c r="G113" s="730">
        <v>1500</v>
      </c>
      <c r="H113" s="439">
        <f t="shared" si="16"/>
        <v>37545</v>
      </c>
      <c r="I113" s="732"/>
      <c r="J113" s="387">
        <v>4</v>
      </c>
      <c r="K113" s="388">
        <f t="shared" si="35"/>
        <v>3000.0000000000105</v>
      </c>
      <c r="L113" s="389">
        <f t="shared" si="36"/>
        <v>750.00000000000261</v>
      </c>
      <c r="M113" s="390">
        <v>0.7993055555555556</v>
      </c>
      <c r="N113" s="390">
        <v>0.82013888888888886</v>
      </c>
      <c r="O113" s="380">
        <v>21</v>
      </c>
      <c r="P113" s="735">
        <f t="shared" si="37"/>
        <v>29.999999999999893</v>
      </c>
      <c r="Q113" s="392"/>
      <c r="R113" s="392"/>
    </row>
    <row r="114" spans="1:18">
      <c r="A114" s="835"/>
      <c r="B114" s="381" t="s">
        <v>240</v>
      </c>
      <c r="C114" s="408"/>
      <c r="D114" s="436" t="s">
        <v>586</v>
      </c>
      <c r="E114" s="410"/>
      <c r="F114" s="384">
        <v>16.7</v>
      </c>
      <c r="G114" s="730">
        <v>1798</v>
      </c>
      <c r="H114" s="439">
        <f t="shared" si="16"/>
        <v>30026.6</v>
      </c>
      <c r="I114" s="732"/>
      <c r="J114" s="387">
        <v>3</v>
      </c>
      <c r="K114" s="388">
        <f t="shared" si="35"/>
        <v>2996.6666666666774</v>
      </c>
      <c r="L114" s="389">
        <f t="shared" si="36"/>
        <v>998.88888888889244</v>
      </c>
      <c r="M114" s="390">
        <v>0.83472222222222225</v>
      </c>
      <c r="N114" s="390">
        <v>0.85972222222222217</v>
      </c>
      <c r="O114" s="380">
        <v>21</v>
      </c>
      <c r="P114" s="735">
        <f t="shared" si="37"/>
        <v>35.999999999999872</v>
      </c>
      <c r="Q114" s="392"/>
      <c r="R114" s="392"/>
    </row>
    <row r="115" spans="1:18">
      <c r="A115" s="835"/>
      <c r="B115" s="381" t="s">
        <v>240</v>
      </c>
      <c r="C115" s="408"/>
      <c r="D115" s="412" t="s">
        <v>587</v>
      </c>
      <c r="E115" s="429"/>
      <c r="F115" s="384">
        <v>18.18</v>
      </c>
      <c r="G115" s="730">
        <v>1773</v>
      </c>
      <c r="H115" s="439">
        <f t="shared" si="16"/>
        <v>32233.14</v>
      </c>
      <c r="I115" s="732"/>
      <c r="J115" s="387">
        <v>3</v>
      </c>
      <c r="K115" s="388">
        <f t="shared" si="35"/>
        <v>3039.4285714285825</v>
      </c>
      <c r="L115" s="389">
        <f t="shared" si="36"/>
        <v>1013.1428571428609</v>
      </c>
      <c r="M115" s="390">
        <v>0.875</v>
      </c>
      <c r="N115" s="390">
        <v>0.89930555555555547</v>
      </c>
      <c r="O115" s="380">
        <v>22</v>
      </c>
      <c r="P115" s="735">
        <f t="shared" si="37"/>
        <v>34.999999999999872</v>
      </c>
      <c r="Q115" s="392"/>
      <c r="R115" s="392"/>
    </row>
    <row r="116" spans="1:18">
      <c r="A116" s="835"/>
      <c r="B116" s="381" t="s">
        <v>240</v>
      </c>
      <c r="C116" s="408"/>
      <c r="D116" s="436" t="s">
        <v>308</v>
      </c>
      <c r="E116" s="412"/>
      <c r="F116" s="384">
        <v>18.18</v>
      </c>
      <c r="G116" s="730">
        <v>1707</v>
      </c>
      <c r="H116" s="439">
        <f t="shared" si="16"/>
        <v>31033.26</v>
      </c>
      <c r="I116" s="732"/>
      <c r="J116" s="387">
        <v>3</v>
      </c>
      <c r="K116" s="388">
        <f t="shared" si="35"/>
        <v>2926.2857142857251</v>
      </c>
      <c r="L116" s="389">
        <f t="shared" si="36"/>
        <v>975.42857142857508</v>
      </c>
      <c r="M116" s="390">
        <v>0.91319444444444453</v>
      </c>
      <c r="N116" s="441">
        <v>0.9375</v>
      </c>
      <c r="O116" s="380">
        <v>20</v>
      </c>
      <c r="P116" s="735">
        <f t="shared" si="37"/>
        <v>34.999999999999872</v>
      </c>
      <c r="Q116" s="392"/>
      <c r="R116" s="392"/>
    </row>
    <row r="117" spans="1:18">
      <c r="A117" s="835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30">
        <v>13186</v>
      </c>
      <c r="H117" s="439">
        <f t="shared" ref="H117:H123" si="38">F117*G117</f>
        <v>188371.42857142852</v>
      </c>
      <c r="I117" s="732"/>
      <c r="J117" s="387">
        <v>3</v>
      </c>
      <c r="K117" s="388">
        <f t="shared" si="35"/>
        <v>2985.5094340278411</v>
      </c>
      <c r="L117" s="389">
        <f t="shared" si="36"/>
        <v>995.16981134261368</v>
      </c>
      <c r="M117" s="390">
        <v>46285.951388888891</v>
      </c>
      <c r="N117" s="390">
        <v>46286.135416666664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835"/>
      <c r="B124" s="398">
        <v>0</v>
      </c>
      <c r="C124" s="240" t="s">
        <v>290</v>
      </c>
      <c r="D124" s="836" t="s">
        <v>351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2996.426175512584</v>
      </c>
      <c r="L124" s="404">
        <f>AVERAGE(L112:L123)</f>
        <v>957.14205850419455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6" activePane="bottomRight" state="frozen"/>
      <selection activeCell="AJ1" sqref="AJ1:AK1048576"/>
      <selection pane="topRight" activeCell="AJ1" sqref="AJ1:AK1048576"/>
      <selection pane="bottomLeft" activeCell="AJ1" sqref="AJ1:AK1048576"/>
      <selection pane="bottomRight" activeCell="D165" sqref="D16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1360</v>
      </c>
      <c r="B1" s="67"/>
      <c r="C1" s="67"/>
      <c r="D1" s="740" t="s">
        <v>1361</v>
      </c>
      <c r="E1" s="69">
        <f>SUM(G5:G173)</f>
        <v>184795.51999999999</v>
      </c>
      <c r="F1" s="741" t="s">
        <v>3</v>
      </c>
      <c r="G1" s="71">
        <f>SUM(H5:H173)</f>
        <v>7285883.045963089</v>
      </c>
      <c r="H1" s="737" t="s">
        <v>79</v>
      </c>
      <c r="I1" s="73">
        <f>M17+M30+M43+M56+M69+M82+M95+M108+M121+M134+M147+M160+M173</f>
        <v>190.69325396825394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1362</v>
      </c>
      <c r="Q1" s="956"/>
      <c r="R1" s="956"/>
      <c r="S1" s="956"/>
      <c r="T1" s="956" t="s">
        <v>1363</v>
      </c>
      <c r="U1" s="956"/>
      <c r="V1" s="956"/>
      <c r="W1" s="956"/>
      <c r="X1" s="956"/>
      <c r="Y1" s="956"/>
      <c r="Z1" s="74" t="s">
        <v>1364</v>
      </c>
      <c r="AA1" s="74" t="s">
        <v>1365</v>
      </c>
      <c r="AB1" s="963" t="s">
        <v>1366</v>
      </c>
      <c r="AC1" s="964"/>
      <c r="AD1" s="74" t="s">
        <v>1364</v>
      </c>
      <c r="AE1" s="74" t="s">
        <v>1367</v>
      </c>
      <c r="AF1" s="956" t="s">
        <v>1368</v>
      </c>
      <c r="AG1" s="957"/>
      <c r="AH1" s="957"/>
      <c r="AK1" s="76" t="s">
        <v>1370</v>
      </c>
    </row>
    <row r="2" spans="1:37" ht="26.25" customHeight="1">
      <c r="A2" s="958" t="s">
        <v>1371</v>
      </c>
      <c r="B2" s="958"/>
      <c r="C2" s="740"/>
      <c r="D2" s="740" t="s">
        <v>1372</v>
      </c>
      <c r="E2" s="78">
        <f>AVERAGE(O17,O30,O43,O56,O69,O82,O95,O108,O121,O134,O147,O160,O173)</f>
        <v>124.12403516515593</v>
      </c>
      <c r="F2" s="79" t="s">
        <v>91</v>
      </c>
      <c r="G2" s="80">
        <f>G1/E1</f>
        <v>39.426729857753529</v>
      </c>
      <c r="H2" s="737" t="s">
        <v>92</v>
      </c>
      <c r="I2" s="737">
        <f>COUNT(I5:I173)</f>
        <v>16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8</v>
      </c>
      <c r="AE2" s="82">
        <f>AE17+AE30+AE43+AE56+AE69+AE82+AE95+AE108+AE121+AE134+AE147+AE160+AE173</f>
        <v>5</v>
      </c>
      <c r="AF2" s="957"/>
      <c r="AG2" s="957"/>
      <c r="AH2" s="957"/>
      <c r="AK2" s="721">
        <f>AVERAGE(AK5:AK9999)</f>
        <v>6.283116883116894</v>
      </c>
    </row>
    <row r="3" spans="1:37" ht="30.6" customHeight="1">
      <c r="A3" s="897" t="s">
        <v>1373</v>
      </c>
      <c r="B3" s="897" t="s">
        <v>94</v>
      </c>
      <c r="C3" s="954"/>
      <c r="D3" s="897" t="s">
        <v>1374</v>
      </c>
      <c r="E3" s="897"/>
      <c r="F3" s="954" t="s">
        <v>96</v>
      </c>
      <c r="G3" s="946" t="s">
        <v>97</v>
      </c>
      <c r="H3" s="954" t="s">
        <v>98</v>
      </c>
      <c r="I3" s="948" t="s">
        <v>1375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1376</v>
      </c>
      <c r="O3" s="926" t="s">
        <v>1372</v>
      </c>
      <c r="P3" s="952" t="s">
        <v>1377</v>
      </c>
      <c r="Q3" s="926" t="s">
        <v>1372</v>
      </c>
      <c r="R3" s="953" t="s">
        <v>1378</v>
      </c>
      <c r="S3" s="927" t="s">
        <v>1379</v>
      </c>
      <c r="T3" s="946" t="s">
        <v>106</v>
      </c>
      <c r="U3" s="946"/>
      <c r="V3" s="947" t="s">
        <v>107</v>
      </c>
      <c r="W3" s="948" t="s">
        <v>1380</v>
      </c>
      <c r="X3" s="946" t="s">
        <v>1381</v>
      </c>
      <c r="Y3" s="946"/>
      <c r="Z3" s="949" t="s">
        <v>1382</v>
      </c>
      <c r="AA3" s="950"/>
      <c r="AB3" s="959" t="s">
        <v>1383</v>
      </c>
      <c r="AC3" s="960"/>
      <c r="AD3" s="961" t="s">
        <v>1384</v>
      </c>
      <c r="AE3" s="962"/>
      <c r="AF3" s="951" t="s">
        <v>1376</v>
      </c>
      <c r="AG3" s="953" t="s">
        <v>1378</v>
      </c>
      <c r="AH3" s="927" t="s">
        <v>1379</v>
      </c>
      <c r="AK3" s="947" t="s">
        <v>107</v>
      </c>
    </row>
    <row r="4" spans="1:37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747" t="s">
        <v>113</v>
      </c>
      <c r="U4" s="747" t="s">
        <v>114</v>
      </c>
      <c r="V4" s="946"/>
      <c r="W4" s="948"/>
      <c r="X4" s="741" t="s">
        <v>1385</v>
      </c>
      <c r="Y4" s="741" t="s">
        <v>36</v>
      </c>
      <c r="Z4" s="747" t="s">
        <v>1386</v>
      </c>
      <c r="AA4" s="747" t="s">
        <v>1387</v>
      </c>
      <c r="AB4" s="960"/>
      <c r="AC4" s="960"/>
      <c r="AD4" s="747" t="s">
        <v>1388</v>
      </c>
      <c r="AE4" s="85" t="s">
        <v>1389</v>
      </c>
      <c r="AF4" s="951"/>
      <c r="AG4" s="953"/>
      <c r="AH4" s="927"/>
      <c r="AK4" s="946"/>
    </row>
    <row r="5" spans="1:37" ht="18.75" customHeight="1">
      <c r="A5" s="943" t="s">
        <v>1390</v>
      </c>
      <c r="B5" s="86" t="s">
        <v>238</v>
      </c>
      <c r="C5" s="87"/>
      <c r="D5" s="88" t="s">
        <v>122</v>
      </c>
      <c r="E5" s="89"/>
      <c r="F5" s="90">
        <v>36.92</v>
      </c>
      <c r="G5" s="91">
        <v>952.69999999999993</v>
      </c>
      <c r="H5" s="92">
        <f t="shared" ref="H5:H16" si="0">F5*G5</f>
        <v>35173.684000000001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1544.9189189189176</v>
      </c>
      <c r="O5" s="95">
        <f t="shared" ref="O5:O12" si="2">N5/M5</f>
        <v>128.74324324324314</v>
      </c>
      <c r="P5" s="97">
        <f t="shared" ref="P5:P12" si="3">M5-J5</f>
        <v>0</v>
      </c>
      <c r="Q5" s="98">
        <f t="shared" ref="Q5:Q12" si="4">O5-L5</f>
        <v>-37.923423423423515</v>
      </c>
      <c r="R5" s="745">
        <f t="shared" ref="R5:R12" si="5">O5/L5</f>
        <v>0.77245945945945893</v>
      </c>
      <c r="S5" s="912">
        <f>R17</f>
        <v>0.86805281650449884</v>
      </c>
      <c r="T5" s="101">
        <v>0.25</v>
      </c>
      <c r="U5" s="101">
        <v>0.27569444444444446</v>
      </c>
      <c r="V5" s="741">
        <v>5</v>
      </c>
      <c r="W5" s="738">
        <f>(U5-T5)*24*60</f>
        <v>37.000000000000028</v>
      </c>
      <c r="X5" s="741"/>
      <c r="Y5" s="741"/>
      <c r="Z5" s="102"/>
      <c r="AA5" s="102"/>
      <c r="AB5" s="897"/>
      <c r="AC5" s="897"/>
      <c r="AD5" s="103"/>
      <c r="AE5" s="103"/>
      <c r="AF5" s="97">
        <f t="shared" ref="AF5:AF70" si="6">N5-K5</f>
        <v>-455.0810810810824</v>
      </c>
      <c r="AG5" s="745">
        <f t="shared" ref="AG5:AG70" si="7">N5/K5</f>
        <v>0.77245945945945882</v>
      </c>
      <c r="AH5" s="912">
        <f>AG17</f>
        <v>0.8736358138725937</v>
      </c>
      <c r="AJ5" s="76" t="str">
        <f>A5</f>
        <v>四度一組
(ET-600)</v>
      </c>
      <c r="AK5" s="968">
        <f>AVERAGE(AK6:AK16)</f>
        <v>6.000000000000016</v>
      </c>
    </row>
    <row r="6" spans="1:37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5353.5999999999995</v>
      </c>
      <c r="H6" s="92">
        <f t="shared" si="0"/>
        <v>202526.68799999997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2215.2827586206899</v>
      </c>
      <c r="O6" s="95">
        <f t="shared" si="2"/>
        <v>110.7641379310345</v>
      </c>
      <c r="P6" s="97">
        <f t="shared" si="3"/>
        <v>0</v>
      </c>
      <c r="Q6" s="98">
        <f t="shared" si="4"/>
        <v>-9.2358620689655027</v>
      </c>
      <c r="R6" s="745">
        <f t="shared" si="5"/>
        <v>0.92303448275862077</v>
      </c>
      <c r="S6" s="912"/>
      <c r="T6" s="101">
        <v>0.27916666666666667</v>
      </c>
      <c r="U6" s="101">
        <v>0.37986111111111109</v>
      </c>
      <c r="V6" s="741">
        <v>5</v>
      </c>
      <c r="W6" s="738">
        <f t="shared" ref="W6:W17" si="8">(U6-T6)*24*60</f>
        <v>144.99999999999997</v>
      </c>
      <c r="X6" s="104"/>
      <c r="Y6" s="104"/>
      <c r="Z6" s="105"/>
      <c r="AA6" s="105"/>
      <c r="AB6" s="897"/>
      <c r="AC6" s="897"/>
      <c r="AD6" s="754"/>
      <c r="AE6" s="754"/>
      <c r="AF6" s="97">
        <f t="shared" si="6"/>
        <v>-184.71724137931005</v>
      </c>
      <c r="AG6" s="745">
        <f t="shared" si="7"/>
        <v>0.92303448275862077</v>
      </c>
      <c r="AH6" s="912"/>
      <c r="AJ6" s="969">
        <f>IF((IF(V6&lt;10,V6,(X6-U5)*1440))=0,"",IF(V6&lt;10,V6,(X6-U5)*1440))</f>
        <v>5</v>
      </c>
      <c r="AK6" s="970">
        <f>IF(AJ6&gt;4,AJ6,"")</f>
        <v>5</v>
      </c>
    </row>
    <row r="7" spans="1:37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2872</v>
      </c>
      <c r="H7" s="92">
        <f t="shared" si="0"/>
        <v>103076.08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2267.3684210526326</v>
      </c>
      <c r="O7" s="95">
        <f t="shared" si="2"/>
        <v>125.96491228070181</v>
      </c>
      <c r="P7" s="97">
        <f t="shared" si="3"/>
        <v>0</v>
      </c>
      <c r="Q7" s="98">
        <f t="shared" si="4"/>
        <v>-16.868421052631533</v>
      </c>
      <c r="R7" s="745">
        <f t="shared" si="5"/>
        <v>0.88190136952650033</v>
      </c>
      <c r="S7" s="912"/>
      <c r="T7" s="101">
        <v>0.39513888888888887</v>
      </c>
      <c r="U7" s="101">
        <v>0.44791666666666663</v>
      </c>
      <c r="V7" s="741">
        <v>22</v>
      </c>
      <c r="W7" s="738">
        <f t="shared" si="8"/>
        <v>75.999999999999972</v>
      </c>
      <c r="X7" s="104">
        <v>0.38472222222222219</v>
      </c>
      <c r="Y7" s="104">
        <v>0.39444444444444443</v>
      </c>
      <c r="Z7" s="105"/>
      <c r="AA7" s="105"/>
      <c r="AB7" s="897"/>
      <c r="AC7" s="897"/>
      <c r="AD7" s="754"/>
      <c r="AE7" s="754"/>
      <c r="AF7" s="97">
        <f t="shared" si="6"/>
        <v>-303.63157894736742</v>
      </c>
      <c r="AG7" s="745">
        <f t="shared" si="7"/>
        <v>0.88190136952650044</v>
      </c>
      <c r="AH7" s="912"/>
      <c r="AJ7" s="969">
        <f t="shared" ref="AJ7:AJ16" si="9">IF((IF(V7&lt;10,V7,(X7-U6)*1440))=0,"",IF(V7&lt;10,V7,(X7-U6)*1440))</f>
        <v>6.9999999999999751</v>
      </c>
      <c r="AK7" s="970">
        <f t="shared" ref="AK7:AK16" si="10">IF(AJ7&gt;4,AJ7,"")</f>
        <v>6.9999999999999751</v>
      </c>
    </row>
    <row r="8" spans="1:37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1017</v>
      </c>
      <c r="H8" s="92">
        <f t="shared" si="0"/>
        <v>37354.409999999996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2260.0000000000009</v>
      </c>
      <c r="O8" s="95">
        <f t="shared" si="2"/>
        <v>125.5555555555556</v>
      </c>
      <c r="P8" s="97">
        <f t="shared" si="3"/>
        <v>0</v>
      </c>
      <c r="Q8" s="98">
        <f t="shared" si="4"/>
        <v>-17.277777777777743</v>
      </c>
      <c r="R8" s="745">
        <f t="shared" si="5"/>
        <v>0.87903539478802051</v>
      </c>
      <c r="S8" s="912"/>
      <c r="T8" s="101">
        <v>0.45208333333333328</v>
      </c>
      <c r="U8" s="101">
        <v>0.47083333333333327</v>
      </c>
      <c r="V8" s="741">
        <v>6</v>
      </c>
      <c r="W8" s="738">
        <f t="shared" si="8"/>
        <v>26.999999999999986</v>
      </c>
      <c r="X8" s="104"/>
      <c r="Y8" s="104"/>
      <c r="Z8" s="105"/>
      <c r="AA8" s="105"/>
      <c r="AB8" s="897"/>
      <c r="AC8" s="897"/>
      <c r="AD8" s="754"/>
      <c r="AE8" s="754"/>
      <c r="AF8" s="97">
        <f t="shared" si="6"/>
        <v>-310.99999999999909</v>
      </c>
      <c r="AG8" s="745">
        <f t="shared" si="7"/>
        <v>0.87903539478802062</v>
      </c>
      <c r="AH8" s="912"/>
      <c r="AJ8" s="969">
        <f t="shared" si="9"/>
        <v>6</v>
      </c>
      <c r="AK8" s="970">
        <f t="shared" si="10"/>
        <v>6</v>
      </c>
    </row>
    <row r="9" spans="1:37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1328</v>
      </c>
      <c r="H9" s="92">
        <f t="shared" si="0"/>
        <v>38326.080000000002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2276.5714285714266</v>
      </c>
      <c r="O9" s="95">
        <f t="shared" si="2"/>
        <v>133.91596638655452</v>
      </c>
      <c r="P9" s="97">
        <f t="shared" si="3"/>
        <v>0</v>
      </c>
      <c r="Q9" s="98">
        <f t="shared" si="4"/>
        <v>-17.319327731092557</v>
      </c>
      <c r="R9" s="745">
        <f t="shared" si="5"/>
        <v>0.88548091348558011</v>
      </c>
      <c r="S9" s="912"/>
      <c r="T9" s="101">
        <v>0.47499999999999992</v>
      </c>
      <c r="U9" s="101">
        <v>0.4993055555555555</v>
      </c>
      <c r="V9" s="741">
        <v>6</v>
      </c>
      <c r="W9" s="738">
        <f t="shared" si="8"/>
        <v>35.000000000000036</v>
      </c>
      <c r="X9" s="104"/>
      <c r="Y9" s="104"/>
      <c r="Z9" s="105"/>
      <c r="AA9" s="105"/>
      <c r="AB9" s="897"/>
      <c r="AC9" s="897"/>
      <c r="AD9" s="754"/>
      <c r="AE9" s="754"/>
      <c r="AF9" s="97">
        <f t="shared" si="6"/>
        <v>-294.42857142857338</v>
      </c>
      <c r="AG9" s="745">
        <f t="shared" si="7"/>
        <v>0.88548091348558022</v>
      </c>
      <c r="AH9" s="912"/>
      <c r="AJ9" s="969">
        <f t="shared" si="9"/>
        <v>6</v>
      </c>
      <c r="AK9" s="970">
        <f t="shared" si="10"/>
        <v>6</v>
      </c>
    </row>
    <row r="10" spans="1:37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2126</v>
      </c>
      <c r="H10" s="92">
        <f t="shared" si="0"/>
        <v>66139.86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2362.2222222222231</v>
      </c>
      <c r="O10" s="95">
        <f t="shared" si="2"/>
        <v>131.23456790123461</v>
      </c>
      <c r="P10" s="97">
        <f t="shared" si="3"/>
        <v>0</v>
      </c>
      <c r="Q10" s="98">
        <f t="shared" si="4"/>
        <v>-22.59876543209873</v>
      </c>
      <c r="R10" s="745">
        <f t="shared" si="5"/>
        <v>0.8530957826732477</v>
      </c>
      <c r="S10" s="913"/>
      <c r="T10" s="101">
        <v>0.5395833333333333</v>
      </c>
      <c r="U10" s="101">
        <v>0.57708333333333328</v>
      </c>
      <c r="V10" s="741">
        <v>5</v>
      </c>
      <c r="W10" s="738">
        <f t="shared" si="8"/>
        <v>53.999999999999972</v>
      </c>
      <c r="X10" s="104"/>
      <c r="Y10" s="104"/>
      <c r="Z10" s="105"/>
      <c r="AA10" s="105"/>
      <c r="AB10" s="897"/>
      <c r="AC10" s="897"/>
      <c r="AD10" s="754"/>
      <c r="AE10" s="754"/>
      <c r="AF10" s="97">
        <f>N10-K10</f>
        <v>-406.77777777777692</v>
      </c>
      <c r="AG10" s="745">
        <f>N10/K10</f>
        <v>0.85309578267324782</v>
      </c>
      <c r="AH10" s="913"/>
      <c r="AJ10" s="969">
        <f t="shared" si="9"/>
        <v>5</v>
      </c>
      <c r="AK10" s="970">
        <f t="shared" si="10"/>
        <v>5</v>
      </c>
    </row>
    <row r="11" spans="1:37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2954</v>
      </c>
      <c r="H11" s="92">
        <f t="shared" si="0"/>
        <v>113669.91999999998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2461.6666666666647</v>
      </c>
      <c r="O11" s="95">
        <f t="shared" si="2"/>
        <v>129.56140350877183</v>
      </c>
      <c r="P11" s="97">
        <f t="shared" si="3"/>
        <v>0</v>
      </c>
      <c r="Q11" s="98">
        <f t="shared" si="4"/>
        <v>-16.175438596491318</v>
      </c>
      <c r="R11" s="745">
        <f t="shared" si="5"/>
        <v>0.8890092692909588</v>
      </c>
      <c r="S11" s="913"/>
      <c r="T11" s="101">
        <v>0.58194444444444438</v>
      </c>
      <c r="U11" s="101">
        <v>0.63194444444444442</v>
      </c>
      <c r="V11" s="741">
        <v>7</v>
      </c>
      <c r="W11" s="738">
        <f t="shared" si="8"/>
        <v>72.000000000000057</v>
      </c>
      <c r="X11" s="104"/>
      <c r="Y11" s="104"/>
      <c r="Z11" s="105"/>
      <c r="AA11" s="105"/>
      <c r="AB11" s="897"/>
      <c r="AC11" s="897"/>
      <c r="AD11" s="754"/>
      <c r="AE11" s="754"/>
      <c r="AF11" s="97">
        <f>N11-K11</f>
        <v>-307.3333333333353</v>
      </c>
      <c r="AG11" s="745">
        <f>N11/K11</f>
        <v>0.88900926929095869</v>
      </c>
      <c r="AH11" s="913"/>
      <c r="AJ11" s="969">
        <f t="shared" si="9"/>
        <v>7</v>
      </c>
      <c r="AK11" s="970">
        <f t="shared" si="10"/>
        <v>7</v>
      </c>
    </row>
    <row r="12" spans="1:37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3800</v>
      </c>
      <c r="H12" s="92">
        <f t="shared" si="0"/>
        <v>143640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2451.6129032258068</v>
      </c>
      <c r="O12" s="95">
        <f t="shared" si="2"/>
        <v>122.58064516129033</v>
      </c>
      <c r="P12" s="97">
        <f t="shared" si="3"/>
        <v>0</v>
      </c>
      <c r="Q12" s="98">
        <f t="shared" si="4"/>
        <v>-15.869354838709654</v>
      </c>
      <c r="R12" s="745">
        <f t="shared" si="5"/>
        <v>0.88537844103496099</v>
      </c>
      <c r="S12" s="913"/>
      <c r="T12" s="101">
        <v>0.64722222222222214</v>
      </c>
      <c r="U12" s="101">
        <v>0.71180555555555547</v>
      </c>
      <c r="V12" s="741">
        <v>22</v>
      </c>
      <c r="W12" s="738">
        <f t="shared" si="8"/>
        <v>92.999999999999986</v>
      </c>
      <c r="X12" s="104">
        <v>0.63611111111111118</v>
      </c>
      <c r="Y12" s="104">
        <v>0.64583333333333337</v>
      </c>
      <c r="Z12" s="105"/>
      <c r="AA12" s="105"/>
      <c r="AB12" s="897"/>
      <c r="AC12" s="897"/>
      <c r="AD12" s="754"/>
      <c r="AE12" s="754"/>
      <c r="AF12" s="97">
        <f t="shared" si="6"/>
        <v>-317.3870967741932</v>
      </c>
      <c r="AG12" s="745">
        <f t="shared" si="7"/>
        <v>0.88537844103496088</v>
      </c>
      <c r="AH12" s="913"/>
      <c r="AJ12" s="969">
        <f t="shared" si="9"/>
        <v>6.0000000000001386</v>
      </c>
      <c r="AK12" s="970">
        <f t="shared" si="10"/>
        <v>6.0000000000001386</v>
      </c>
    </row>
    <row r="13" spans="1:37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913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897"/>
      <c r="AC13" s="897"/>
      <c r="AD13" s="754"/>
      <c r="AE13" s="754"/>
      <c r="AF13" s="97">
        <f t="shared" si="6"/>
        <v>0</v>
      </c>
      <c r="AG13" s="745" t="e">
        <f t="shared" si="7"/>
        <v>#DIV/0!</v>
      </c>
      <c r="AH13" s="913"/>
      <c r="AJ13" s="969" t="str">
        <f t="shared" si="9"/>
        <v/>
      </c>
      <c r="AK13" s="970" t="str">
        <f t="shared" si="10"/>
        <v/>
      </c>
    </row>
    <row r="14" spans="1:37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913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897"/>
      <c r="AC14" s="897"/>
      <c r="AD14" s="754"/>
      <c r="AE14" s="754"/>
      <c r="AF14" s="97">
        <f t="shared" si="6"/>
        <v>0</v>
      </c>
      <c r="AG14" s="745" t="e">
        <f t="shared" si="7"/>
        <v>#DIV/0!</v>
      </c>
      <c r="AH14" s="913"/>
      <c r="AJ14" s="969" t="str">
        <f t="shared" si="9"/>
        <v/>
      </c>
      <c r="AK14" s="970" t="str">
        <f t="shared" si="10"/>
        <v/>
      </c>
    </row>
    <row r="15" spans="1:37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913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897"/>
      <c r="AC15" s="897"/>
      <c r="AD15" s="754"/>
      <c r="AE15" s="754"/>
      <c r="AF15" s="97">
        <f t="shared" si="6"/>
        <v>0</v>
      </c>
      <c r="AG15" s="745" t="e">
        <f t="shared" si="7"/>
        <v>#DIV/0!</v>
      </c>
      <c r="AH15" s="913"/>
      <c r="AJ15" s="969" t="str">
        <f t="shared" si="9"/>
        <v/>
      </c>
      <c r="AK15" s="970" t="str">
        <f t="shared" si="10"/>
        <v/>
      </c>
    </row>
    <row r="16" spans="1:37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913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897"/>
      <c r="AC16" s="897"/>
      <c r="AD16" s="754"/>
      <c r="AE16" s="754"/>
      <c r="AF16" s="97">
        <f t="shared" si="6"/>
        <v>0</v>
      </c>
      <c r="AG16" s="745" t="e">
        <f t="shared" si="7"/>
        <v>#DIV/0!</v>
      </c>
      <c r="AH16" s="913"/>
      <c r="AJ16" s="969" t="str">
        <f t="shared" si="9"/>
        <v/>
      </c>
      <c r="AK16" s="970" t="str">
        <f t="shared" si="10"/>
        <v/>
      </c>
    </row>
    <row r="17" spans="1:37" ht="19.2" customHeight="1">
      <c r="A17" s="945"/>
      <c r="B17" s="120">
        <v>0</v>
      </c>
      <c r="C17" s="120" t="s">
        <v>1391</v>
      </c>
      <c r="D17" s="907" t="s">
        <v>1392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J17:O17" si="11">AVERAGE(M5:M16)</f>
        <v>17.75</v>
      </c>
      <c r="N17" s="122">
        <f t="shared" si="11"/>
        <v>2229.9554149097953</v>
      </c>
      <c r="O17" s="125">
        <f t="shared" si="11"/>
        <v>126.0400539960483</v>
      </c>
      <c r="P17" s="127">
        <f t="shared" ref="P17:P26" si="12">M17-J17</f>
        <v>0</v>
      </c>
      <c r="Q17" s="128">
        <f t="shared" ref="Q17:Q26" si="13">O17-L17</f>
        <v>-19.158546365148823</v>
      </c>
      <c r="R17" s="129">
        <f>O17/L17</f>
        <v>0.86805281650449884</v>
      </c>
      <c r="S17" s="913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0</v>
      </c>
      <c r="AE17" s="133">
        <f>SUM(AE5:AE16)</f>
        <v>0</v>
      </c>
      <c r="AF17" s="127">
        <f t="shared" si="6"/>
        <v>-322.54458509020469</v>
      </c>
      <c r="AG17" s="746">
        <f t="shared" si="7"/>
        <v>0.8736358138725937</v>
      </c>
      <c r="AH17" s="913"/>
    </row>
    <row r="18" spans="1:37" ht="19.2" customHeight="1">
      <c r="A18" s="895" t="s">
        <v>1393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1999.2</v>
      </c>
      <c r="H18" s="140">
        <f t="shared" ref="H18:H29" si="14">F18*G18</f>
        <v>56497.392000000007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1578.3157894736839</v>
      </c>
      <c r="O18" s="142">
        <f t="shared" ref="O18:O26" si="16">N18/M18</f>
        <v>131.52631578947367</v>
      </c>
      <c r="P18" s="105">
        <f t="shared" si="12"/>
        <v>0</v>
      </c>
      <c r="Q18" s="143">
        <f t="shared" si="13"/>
        <v>-35.140350877192986</v>
      </c>
      <c r="R18" s="748">
        <f t="shared" ref="R18:R26" si="17">O18/L18</f>
        <v>0.78915789473684206</v>
      </c>
      <c r="S18" s="896">
        <f>R30</f>
        <v>0.88402891815966878</v>
      </c>
      <c r="T18" s="101">
        <v>0.125</v>
      </c>
      <c r="U18" s="101">
        <v>0.17777777777777778</v>
      </c>
      <c r="V18" s="754">
        <v>5</v>
      </c>
      <c r="W18" s="146">
        <f>(U18-T18)*24*60</f>
        <v>76.000000000000014</v>
      </c>
      <c r="X18" s="142"/>
      <c r="Y18" s="142"/>
      <c r="Z18" s="105"/>
      <c r="AA18" s="105"/>
      <c r="AB18" s="897"/>
      <c r="AC18" s="897"/>
      <c r="AD18" s="754"/>
      <c r="AE18" s="754"/>
      <c r="AF18" s="147">
        <f t="shared" si="6"/>
        <v>-421.68421052631606</v>
      </c>
      <c r="AG18" s="148">
        <f t="shared" si="7"/>
        <v>0.78915789473684195</v>
      </c>
      <c r="AH18" s="938">
        <f>AG30</f>
        <v>0.89502495494526979</v>
      </c>
      <c r="AJ18" s="76" t="str">
        <f>A18</f>
        <v>四度二組A
熱麵
固定線
(ET-55)</v>
      </c>
      <c r="AK18" s="968">
        <f>AVERAGE(AK19:AK29)</f>
        <v>6.285714285714282</v>
      </c>
    </row>
    <row r="19" spans="1:37" ht="19.2" customHeight="1">
      <c r="A19" s="895"/>
      <c r="B19" s="752" t="s">
        <v>239</v>
      </c>
      <c r="C19" s="751"/>
      <c r="D19" s="137" t="s">
        <v>133</v>
      </c>
      <c r="E19" s="138"/>
      <c r="F19" s="90">
        <v>53.27</v>
      </c>
      <c r="G19" s="107">
        <v>1165</v>
      </c>
      <c r="H19" s="140">
        <f t="shared" si="14"/>
        <v>62059.55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1456.2500000000005</v>
      </c>
      <c r="O19" s="153">
        <f t="shared" si="16"/>
        <v>85.661764705882376</v>
      </c>
      <c r="P19" s="105">
        <f t="shared" si="12"/>
        <v>0</v>
      </c>
      <c r="Q19" s="143">
        <f t="shared" si="13"/>
        <v>-6.3970588235293917</v>
      </c>
      <c r="R19" s="748">
        <f t="shared" si="17"/>
        <v>0.93051118210862638</v>
      </c>
      <c r="S19" s="896"/>
      <c r="T19" s="101">
        <v>0.18124999999999999</v>
      </c>
      <c r="U19" s="101">
        <v>0.21458333333333332</v>
      </c>
      <c r="V19" s="754">
        <v>5</v>
      </c>
      <c r="W19" s="146">
        <f>(U19-T19)*24*60</f>
        <v>47.999999999999986</v>
      </c>
      <c r="X19" s="154"/>
      <c r="Y19" s="154"/>
      <c r="Z19" s="105"/>
      <c r="AA19" s="105"/>
      <c r="AB19" s="897"/>
      <c r="AC19" s="897"/>
      <c r="AD19" s="754"/>
      <c r="AE19" s="754"/>
      <c r="AF19" s="97">
        <f t="shared" si="6"/>
        <v>-108.74999999999955</v>
      </c>
      <c r="AG19" s="745">
        <f t="shared" si="7"/>
        <v>0.93051118210862649</v>
      </c>
      <c r="AH19" s="939"/>
      <c r="AJ19" s="969">
        <f t="shared" ref="AJ19:AJ29" si="18">IF((IF(V19&lt;10,V19,(X19-U18)*1440))=0,"",IF(V19&lt;10,V19,(X19-U18)*1440))</f>
        <v>5</v>
      </c>
      <c r="AK19" s="970">
        <f>IF(AJ19&gt;4,AJ19,"")</f>
        <v>5</v>
      </c>
    </row>
    <row r="20" spans="1:37" ht="19.2" customHeight="1">
      <c r="A20" s="895"/>
      <c r="B20" s="752" t="s">
        <v>239</v>
      </c>
      <c r="C20" s="108"/>
      <c r="D20" s="88" t="s">
        <v>134</v>
      </c>
      <c r="E20" s="138"/>
      <c r="F20" s="90">
        <v>49.91</v>
      </c>
      <c r="G20" s="107">
        <v>1504</v>
      </c>
      <c r="H20" s="140">
        <f t="shared" si="14"/>
        <v>75064.639999999999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1455.4838709677415</v>
      </c>
      <c r="O20" s="153">
        <f t="shared" si="16"/>
        <v>85.616698292220093</v>
      </c>
      <c r="P20" s="105">
        <f t="shared" si="12"/>
        <v>0</v>
      </c>
      <c r="Q20" s="143">
        <f t="shared" si="13"/>
        <v>-6.4421252371916751</v>
      </c>
      <c r="R20" s="748">
        <f t="shared" si="17"/>
        <v>0.93002164279088917</v>
      </c>
      <c r="S20" s="896"/>
      <c r="T20" s="101">
        <v>0.21875</v>
      </c>
      <c r="U20" s="101">
        <v>0.26180555555555557</v>
      </c>
      <c r="V20" s="754">
        <v>6</v>
      </c>
      <c r="W20" s="146">
        <f t="shared" ref="W20:W29" si="19">(U20-T20)*24*60</f>
        <v>62.000000000000021</v>
      </c>
      <c r="X20" s="154"/>
      <c r="Y20" s="154"/>
      <c r="Z20" s="105"/>
      <c r="AA20" s="105"/>
      <c r="AB20" s="897"/>
      <c r="AC20" s="897"/>
      <c r="AD20" s="754"/>
      <c r="AE20" s="754"/>
      <c r="AF20" s="147">
        <f t="shared" si="6"/>
        <v>-109.5161290322585</v>
      </c>
      <c r="AG20" s="148">
        <f t="shared" si="7"/>
        <v>0.93002164279088917</v>
      </c>
      <c r="AH20" s="939"/>
      <c r="AJ20" s="969">
        <f t="shared" si="18"/>
        <v>6</v>
      </c>
      <c r="AK20" s="970">
        <f t="shared" ref="AK20:AK29" si="20">IF(AJ20&gt;4,AJ20,"")</f>
        <v>6</v>
      </c>
    </row>
    <row r="21" spans="1:37" ht="19.2" customHeight="1">
      <c r="A21" s="895"/>
      <c r="B21" s="752" t="s">
        <v>239</v>
      </c>
      <c r="C21" s="155"/>
      <c r="D21" s="156" t="s">
        <v>136</v>
      </c>
      <c r="E21" s="89"/>
      <c r="F21" s="90">
        <v>44.3</v>
      </c>
      <c r="G21" s="91">
        <v>1366</v>
      </c>
      <c r="H21" s="140">
        <f t="shared" si="14"/>
        <v>60513.799999999996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1463.5714285714296</v>
      </c>
      <c r="O21" s="153">
        <f t="shared" si="16"/>
        <v>81.309523809523867</v>
      </c>
      <c r="P21" s="105">
        <f t="shared" si="12"/>
        <v>0</v>
      </c>
      <c r="Q21" s="143">
        <f t="shared" si="13"/>
        <v>-5.6349206349205758</v>
      </c>
      <c r="R21" s="748">
        <f t="shared" si="17"/>
        <v>0.93518941122775057</v>
      </c>
      <c r="S21" s="896"/>
      <c r="T21" s="101">
        <v>0.27708333333333335</v>
      </c>
      <c r="U21" s="101">
        <v>0.31597222222222221</v>
      </c>
      <c r="V21" s="754">
        <v>22</v>
      </c>
      <c r="W21" s="146">
        <f t="shared" si="19"/>
        <v>55.999999999999957</v>
      </c>
      <c r="X21" s="154">
        <v>0.26666666666666666</v>
      </c>
      <c r="Y21" s="154">
        <v>0.27638888888888885</v>
      </c>
      <c r="Z21" s="105"/>
      <c r="AA21" s="105"/>
      <c r="AB21" s="897"/>
      <c r="AC21" s="897"/>
      <c r="AD21" s="754"/>
      <c r="AE21" s="754"/>
      <c r="AF21" s="97">
        <f t="shared" si="6"/>
        <v>-101.42857142857042</v>
      </c>
      <c r="AG21" s="745">
        <f t="shared" si="7"/>
        <v>0.93518941122775057</v>
      </c>
      <c r="AH21" s="940"/>
      <c r="AJ21" s="969">
        <f t="shared" si="18"/>
        <v>6.9999999999999751</v>
      </c>
      <c r="AK21" s="970">
        <f t="shared" si="20"/>
        <v>6.9999999999999751</v>
      </c>
    </row>
    <row r="22" spans="1:37" ht="19.2" customHeight="1">
      <c r="A22" s="895"/>
      <c r="B22" s="752" t="s">
        <v>239</v>
      </c>
      <c r="C22" s="155"/>
      <c r="D22" s="88" t="s">
        <v>135</v>
      </c>
      <c r="E22" s="89"/>
      <c r="F22" s="90">
        <v>38.39</v>
      </c>
      <c r="G22" s="91">
        <v>2149.6999999999998</v>
      </c>
      <c r="H22" s="140">
        <f t="shared" si="14"/>
        <v>82526.982999999993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1465.7045454545453</v>
      </c>
      <c r="O22" s="153">
        <f t="shared" si="16"/>
        <v>86.21791443850266</v>
      </c>
      <c r="P22" s="105">
        <f t="shared" si="12"/>
        <v>0</v>
      </c>
      <c r="Q22" s="143">
        <f t="shared" si="13"/>
        <v>-5.8409090909091077</v>
      </c>
      <c r="R22" s="748">
        <f t="shared" si="17"/>
        <v>0.93655242521057203</v>
      </c>
      <c r="S22" s="896"/>
      <c r="T22" s="101">
        <v>0.3208333333333333</v>
      </c>
      <c r="U22" s="101">
        <v>0.38194444444444442</v>
      </c>
      <c r="V22" s="754">
        <v>7</v>
      </c>
      <c r="W22" s="146">
        <f t="shared" si="19"/>
        <v>88</v>
      </c>
      <c r="X22" s="154"/>
      <c r="Y22" s="154"/>
      <c r="Z22" s="105"/>
      <c r="AA22" s="105"/>
      <c r="AB22" s="897"/>
      <c r="AC22" s="897"/>
      <c r="AD22" s="754"/>
      <c r="AE22" s="754">
        <v>1</v>
      </c>
      <c r="AF22" s="147">
        <f t="shared" si="6"/>
        <v>-99.295454545454731</v>
      </c>
      <c r="AG22" s="148">
        <f t="shared" si="7"/>
        <v>0.93655242521057203</v>
      </c>
      <c r="AH22" s="940"/>
      <c r="AJ22" s="969">
        <f t="shared" si="18"/>
        <v>7</v>
      </c>
      <c r="AK22" s="970">
        <f t="shared" si="20"/>
        <v>7</v>
      </c>
    </row>
    <row r="23" spans="1:37" ht="19.2" customHeight="1">
      <c r="A23" s="895"/>
      <c r="B23" s="752" t="s">
        <v>239</v>
      </c>
      <c r="C23" s="155"/>
      <c r="D23" s="88" t="s">
        <v>137</v>
      </c>
      <c r="E23" s="89"/>
      <c r="F23" s="90">
        <v>49.91</v>
      </c>
      <c r="G23" s="91">
        <v>3774</v>
      </c>
      <c r="H23" s="140">
        <f t="shared" si="14"/>
        <v>188360.34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1479.9999999999995</v>
      </c>
      <c r="O23" s="153">
        <f t="shared" si="16"/>
        <v>87.05882352941174</v>
      </c>
      <c r="P23" s="105">
        <f t="shared" si="12"/>
        <v>0</v>
      </c>
      <c r="Q23" s="143">
        <f t="shared" si="13"/>
        <v>-5.0000000000000284</v>
      </c>
      <c r="R23" s="748">
        <f t="shared" si="17"/>
        <v>0.94568690095846619</v>
      </c>
      <c r="S23" s="896"/>
      <c r="T23" s="101">
        <v>0.38611111111111107</v>
      </c>
      <c r="U23" s="101">
        <v>0.49236111111111108</v>
      </c>
      <c r="V23" s="754">
        <v>6</v>
      </c>
      <c r="W23" s="146">
        <f t="shared" si="19"/>
        <v>153.00000000000003</v>
      </c>
      <c r="X23" s="154"/>
      <c r="Y23" s="154"/>
      <c r="Z23" s="105"/>
      <c r="AA23" s="105"/>
      <c r="AB23" s="897"/>
      <c r="AC23" s="897"/>
      <c r="AD23" s="754"/>
      <c r="AE23" s="754"/>
      <c r="AF23" s="97">
        <f t="shared" si="6"/>
        <v>-85.000000000000455</v>
      </c>
      <c r="AG23" s="745">
        <f t="shared" si="7"/>
        <v>0.94568690095846619</v>
      </c>
      <c r="AH23" s="940"/>
      <c r="AJ23" s="969">
        <f t="shared" si="18"/>
        <v>6</v>
      </c>
      <c r="AK23" s="970">
        <f t="shared" si="20"/>
        <v>6</v>
      </c>
    </row>
    <row r="24" spans="1:37" ht="19.2" customHeight="1">
      <c r="A24" s="895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2056</v>
      </c>
      <c r="H24" s="140">
        <f t="shared" si="14"/>
        <v>75516.87999999999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2202.8571428571445</v>
      </c>
      <c r="O24" s="153">
        <f t="shared" si="16"/>
        <v>122.38095238095246</v>
      </c>
      <c r="P24" s="105">
        <f t="shared" si="12"/>
        <v>0</v>
      </c>
      <c r="Q24" s="143">
        <f t="shared" si="13"/>
        <v>-10.952380952380878</v>
      </c>
      <c r="R24" s="748">
        <f t="shared" si="17"/>
        <v>0.91785714285714337</v>
      </c>
      <c r="S24" s="896"/>
      <c r="T24" s="101">
        <v>0.53194444444444433</v>
      </c>
      <c r="U24" s="101">
        <v>0.57083333333333319</v>
      </c>
      <c r="V24" s="754">
        <v>4</v>
      </c>
      <c r="W24" s="146">
        <f t="shared" si="19"/>
        <v>55.999999999999957</v>
      </c>
      <c r="X24" s="154"/>
      <c r="Y24" s="154"/>
      <c r="Z24" s="105"/>
      <c r="AA24" s="105"/>
      <c r="AB24" s="897"/>
      <c r="AC24" s="897"/>
      <c r="AD24" s="754"/>
      <c r="AE24" s="754"/>
      <c r="AF24" s="147">
        <f t="shared" si="6"/>
        <v>-197.14285714285552</v>
      </c>
      <c r="AG24" s="148">
        <f t="shared" si="7"/>
        <v>0.91785714285714348</v>
      </c>
      <c r="AH24" s="940"/>
      <c r="AJ24" s="969">
        <f t="shared" si="18"/>
        <v>4</v>
      </c>
      <c r="AK24" s="970" t="str">
        <f t="shared" si="20"/>
        <v/>
      </c>
    </row>
    <row r="25" spans="1:37" ht="19.2" customHeight="1">
      <c r="A25" s="895"/>
      <c r="B25" s="752" t="s">
        <v>239</v>
      </c>
      <c r="C25" s="136"/>
      <c r="D25" s="137" t="s">
        <v>135</v>
      </c>
      <c r="E25" s="138"/>
      <c r="F25" s="90">
        <v>38.39</v>
      </c>
      <c r="G25" s="107">
        <v>440.3</v>
      </c>
      <c r="H25" s="140">
        <f t="shared" si="14"/>
        <v>16903.117000000002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1467.6666666666717</v>
      </c>
      <c r="O25" s="153">
        <f t="shared" si="16"/>
        <v>86.333333333333627</v>
      </c>
      <c r="P25" s="105">
        <f t="shared" si="12"/>
        <v>0</v>
      </c>
      <c r="Q25" s="143">
        <f t="shared" si="13"/>
        <v>-5.725490196078141</v>
      </c>
      <c r="R25" s="748">
        <f t="shared" si="17"/>
        <v>0.93780617678381573</v>
      </c>
      <c r="S25" s="896"/>
      <c r="T25" s="101">
        <v>0.57569444444444429</v>
      </c>
      <c r="U25" s="101">
        <v>0.58819444444444424</v>
      </c>
      <c r="V25" s="754">
        <v>7</v>
      </c>
      <c r="W25" s="146">
        <f t="shared" si="19"/>
        <v>17.999999999999936</v>
      </c>
      <c r="X25" s="754"/>
      <c r="Y25" s="754"/>
      <c r="Z25" s="105"/>
      <c r="AA25" s="105"/>
      <c r="AB25" s="897"/>
      <c r="AC25" s="897"/>
      <c r="AD25" s="754">
        <v>1</v>
      </c>
      <c r="AE25" s="754"/>
      <c r="AF25" s="97">
        <f t="shared" si="6"/>
        <v>-97.333333333328255</v>
      </c>
      <c r="AG25" s="745">
        <f t="shared" si="7"/>
        <v>0.93780617678381584</v>
      </c>
      <c r="AH25" s="940"/>
      <c r="AJ25" s="969">
        <f t="shared" si="18"/>
        <v>7</v>
      </c>
      <c r="AK25" s="970">
        <f t="shared" si="20"/>
        <v>7</v>
      </c>
    </row>
    <row r="26" spans="1:37" ht="19.2" customHeight="1">
      <c r="A26" s="895"/>
      <c r="B26" s="752" t="s">
        <v>238</v>
      </c>
      <c r="C26" s="136"/>
      <c r="D26" s="137" t="s">
        <v>142</v>
      </c>
      <c r="E26" s="138"/>
      <c r="F26" s="90">
        <v>26.5</v>
      </c>
      <c r="G26" s="107">
        <v>963.6</v>
      </c>
      <c r="H26" s="140">
        <f t="shared" si="14"/>
        <v>25535.4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5"/>
        <v>1562.5945945945934</v>
      </c>
      <c r="O26" s="153">
        <f t="shared" si="16"/>
        <v>130.21621621621611</v>
      </c>
      <c r="P26" s="105">
        <f t="shared" si="12"/>
        <v>0</v>
      </c>
      <c r="Q26" s="143">
        <f t="shared" si="13"/>
        <v>-36.450450450450546</v>
      </c>
      <c r="R26" s="748">
        <f t="shared" si="17"/>
        <v>0.78129729729729669</v>
      </c>
      <c r="S26" s="896"/>
      <c r="T26" s="101">
        <v>0.59236111111111089</v>
      </c>
      <c r="U26" s="101">
        <v>0.61805555555555536</v>
      </c>
      <c r="V26" s="754">
        <v>6</v>
      </c>
      <c r="W26" s="146">
        <f t="shared" si="19"/>
        <v>37.000000000000028</v>
      </c>
      <c r="X26" s="754"/>
      <c r="Y26" s="754"/>
      <c r="Z26" s="105"/>
      <c r="AA26" s="105"/>
      <c r="AB26" s="897"/>
      <c r="AC26" s="897"/>
      <c r="AD26" s="754"/>
      <c r="AE26" s="754"/>
      <c r="AF26" s="147">
        <f t="shared" si="6"/>
        <v>-437.40540540540655</v>
      </c>
      <c r="AG26" s="148">
        <f t="shared" si="7"/>
        <v>0.78129729729729669</v>
      </c>
      <c r="AH26" s="940"/>
      <c r="AJ26" s="969">
        <f t="shared" si="18"/>
        <v>6</v>
      </c>
      <c r="AK26" s="970">
        <f t="shared" si="20"/>
        <v>6</v>
      </c>
    </row>
    <row r="27" spans="1:37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896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897"/>
      <c r="AC27" s="897"/>
      <c r="AD27" s="754"/>
      <c r="AE27" s="754"/>
      <c r="AF27" s="97">
        <f t="shared" si="6"/>
        <v>0</v>
      </c>
      <c r="AG27" s="745" t="e">
        <f t="shared" si="7"/>
        <v>#DIV/0!</v>
      </c>
      <c r="AH27" s="940"/>
      <c r="AJ27" s="969" t="str">
        <f t="shared" si="18"/>
        <v/>
      </c>
      <c r="AK27" s="970" t="str">
        <f t="shared" si="20"/>
        <v/>
      </c>
    </row>
    <row r="28" spans="1:37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896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897"/>
      <c r="AC28" s="897"/>
      <c r="AD28" s="754"/>
      <c r="AE28" s="754"/>
      <c r="AF28" s="147">
        <f t="shared" si="6"/>
        <v>0</v>
      </c>
      <c r="AG28" s="148" t="e">
        <f t="shared" si="7"/>
        <v>#DIV/0!</v>
      </c>
      <c r="AH28" s="940"/>
      <c r="AJ28" s="969" t="str">
        <f t="shared" si="18"/>
        <v/>
      </c>
      <c r="AK28" s="970" t="str">
        <f t="shared" si="20"/>
        <v/>
      </c>
    </row>
    <row r="29" spans="1:37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896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897"/>
      <c r="AC29" s="897"/>
      <c r="AD29" s="754"/>
      <c r="AE29" s="754"/>
      <c r="AF29" s="97">
        <f t="shared" si="6"/>
        <v>0</v>
      </c>
      <c r="AG29" s="745"/>
      <c r="AH29" s="940"/>
      <c r="AJ29" s="969" t="str">
        <f t="shared" si="18"/>
        <v/>
      </c>
      <c r="AK29" s="970" t="str">
        <f t="shared" si="20"/>
        <v/>
      </c>
    </row>
    <row r="30" spans="1:37" ht="19.2" customHeight="1">
      <c r="A30" s="895"/>
      <c r="B30" s="159">
        <v>0</v>
      </c>
      <c r="C30" s="160" t="s">
        <v>353</v>
      </c>
      <c r="D30" s="942" t="s">
        <v>351</v>
      </c>
      <c r="E30" s="942"/>
      <c r="F30" s="161"/>
      <c r="G30" s="126"/>
      <c r="H30" s="162"/>
      <c r="I30" s="163"/>
      <c r="J30" s="126">
        <v>16.111111111111111</v>
      </c>
      <c r="K30" s="126">
        <v>1754.4444444444443</v>
      </c>
      <c r="L30" s="164">
        <v>112.65613652868555</v>
      </c>
      <c r="M30" s="126">
        <f t="shared" ref="J30:O30" si="21">AVERAGE(M18:M29)</f>
        <v>16.111111111111111</v>
      </c>
      <c r="N30" s="126">
        <f t="shared" si="21"/>
        <v>1570.2715598428676</v>
      </c>
      <c r="O30" s="164">
        <f t="shared" si="21"/>
        <v>99.59128249950183</v>
      </c>
      <c r="P30" s="105">
        <f t="shared" ref="P30:P38" si="22">M30-J30</f>
        <v>0</v>
      </c>
      <c r="Q30" s="143">
        <f t="shared" ref="Q30:Q38" si="23">O30-L30</f>
        <v>-13.064854029183721</v>
      </c>
      <c r="R30" s="165">
        <f t="shared" ref="R30:R38" si="24">O30/L30</f>
        <v>0.88402891815966878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1</v>
      </c>
      <c r="AE30" s="167">
        <f>SUM(AE18:AE29)</f>
        <v>1</v>
      </c>
      <c r="AF30" s="168">
        <f t="shared" si="6"/>
        <v>-184.1728846015767</v>
      </c>
      <c r="AG30" s="169">
        <f t="shared" ref="AG30" si="25">N30/K30</f>
        <v>0.89502495494526979</v>
      </c>
      <c r="AH30" s="941"/>
    </row>
    <row r="31" spans="1:37" ht="19.2" customHeight="1">
      <c r="A31" s="93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368</v>
      </c>
      <c r="H31" s="174">
        <f t="shared" ref="H31:H41" si="26">F31*G31</f>
        <v>10120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7">G31/W31*60</f>
        <v>1226.6666666666683</v>
      </c>
      <c r="O31" s="177">
        <f t="shared" ref="O31:O38" si="28">N31/M31</f>
        <v>122.66666666666683</v>
      </c>
      <c r="P31" s="178">
        <f t="shared" si="22"/>
        <v>-2</v>
      </c>
      <c r="Q31" s="179">
        <f t="shared" si="23"/>
        <v>-43.999999999999829</v>
      </c>
      <c r="R31" s="749">
        <f t="shared" si="24"/>
        <v>0.73600000000000099</v>
      </c>
      <c r="S31" s="933">
        <f>R43</f>
        <v>0.83169532467656782</v>
      </c>
      <c r="T31" s="181">
        <v>0.125</v>
      </c>
      <c r="U31" s="181">
        <v>0.13749999999999998</v>
      </c>
      <c r="V31" s="182">
        <v>5</v>
      </c>
      <c r="W31" s="183">
        <f t="shared" ref="W31:W42" si="29">(U31-T31)*24*60</f>
        <v>17.999999999999975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-773.33333333333167</v>
      </c>
      <c r="AG31" s="184">
        <f t="shared" si="7"/>
        <v>0.61333333333333417</v>
      </c>
      <c r="AH31" s="911">
        <f>AG43</f>
        <v>0.82091692580943543</v>
      </c>
      <c r="AJ31" s="76" t="str">
        <f>A31</f>
        <v>四度二組
(ET-55)</v>
      </c>
      <c r="AK31" s="968">
        <f>AVERAGE(AK32:AK42)</f>
        <v>7.0000000000000027</v>
      </c>
    </row>
    <row r="32" spans="1:37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1445.3999999999999</v>
      </c>
      <c r="H32" s="140">
        <f t="shared" si="26"/>
        <v>38303.1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1495.2413793103449</v>
      </c>
      <c r="O32" s="95">
        <f t="shared" si="28"/>
        <v>124.60344827586208</v>
      </c>
      <c r="P32" s="178">
        <f t="shared" si="22"/>
        <v>0</v>
      </c>
      <c r="Q32" s="98">
        <f t="shared" si="23"/>
        <v>-42.063218390804579</v>
      </c>
      <c r="R32" s="745">
        <f t="shared" si="24"/>
        <v>0.74762068965517248</v>
      </c>
      <c r="S32" s="896"/>
      <c r="T32" s="101">
        <v>0.14027777777777778</v>
      </c>
      <c r="U32" s="101">
        <v>0.18055555555555555</v>
      </c>
      <c r="V32" s="182">
        <v>4</v>
      </c>
      <c r="W32" s="146">
        <f t="shared" si="29"/>
        <v>57.999999999999993</v>
      </c>
      <c r="X32" s="188"/>
      <c r="Y32" s="188"/>
      <c r="Z32" s="189"/>
      <c r="AA32" s="189"/>
      <c r="AB32" s="897"/>
      <c r="AC32" s="897"/>
      <c r="AD32" s="754"/>
      <c r="AE32" s="754"/>
      <c r="AF32" s="97">
        <f t="shared" si="6"/>
        <v>-504.75862068965512</v>
      </c>
      <c r="AG32" s="745">
        <f t="shared" si="7"/>
        <v>0.74762068965517248</v>
      </c>
      <c r="AH32" s="912"/>
      <c r="AJ32" s="969">
        <f t="shared" ref="AJ32:AJ42" si="30">IF((IF(V32&lt;10,V32,(X32-U31)*1440))=0,"",IF(V32&lt;10,V32,(X32-U31)*1440))</f>
        <v>4</v>
      </c>
      <c r="AK32" s="970" t="str">
        <f>IF(AJ32&gt;4,AJ32,"")</f>
        <v/>
      </c>
    </row>
    <row r="33" spans="1:37" ht="19.2" customHeight="1">
      <c r="A33" s="925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2483</v>
      </c>
      <c r="H33" s="140">
        <f t="shared" si="26"/>
        <v>84993.09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2040.8219178082195</v>
      </c>
      <c r="O33" s="95">
        <f t="shared" si="28"/>
        <v>156.98630136986304</v>
      </c>
      <c r="P33" s="178">
        <f t="shared" si="22"/>
        <v>0</v>
      </c>
      <c r="Q33" s="98">
        <f t="shared" si="23"/>
        <v>-16.090621707060023</v>
      </c>
      <c r="R33" s="745">
        <f t="shared" si="24"/>
        <v>0.90703196347031989</v>
      </c>
      <c r="S33" s="896"/>
      <c r="T33" s="101">
        <v>0.18472222222222223</v>
      </c>
      <c r="U33" s="101">
        <v>0.23541666666666666</v>
      </c>
      <c r="V33" s="182">
        <v>6</v>
      </c>
      <c r="W33" s="146">
        <f t="shared" si="29"/>
        <v>72.999999999999986</v>
      </c>
      <c r="X33" s="188"/>
      <c r="Y33" s="188"/>
      <c r="Z33" s="189"/>
      <c r="AA33" s="189"/>
      <c r="AB33" s="897"/>
      <c r="AC33" s="897"/>
      <c r="AD33" s="754">
        <v>1</v>
      </c>
      <c r="AE33" s="754"/>
      <c r="AF33" s="97">
        <f t="shared" si="6"/>
        <v>-209.1780821917805</v>
      </c>
      <c r="AG33" s="190">
        <f t="shared" si="7"/>
        <v>0.90703196347031978</v>
      </c>
      <c r="AH33" s="912"/>
      <c r="AJ33" s="969">
        <f t="shared" si="30"/>
        <v>6</v>
      </c>
      <c r="AK33" s="970">
        <f t="shared" ref="AK33:AK42" si="31">IF(AJ33&gt;4,AJ33,"")</f>
        <v>6</v>
      </c>
    </row>
    <row r="34" spans="1:37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3489.6</v>
      </c>
      <c r="H34" s="140">
        <f t="shared" si="26"/>
        <v>125032.36799999999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2032.776699029127</v>
      </c>
      <c r="O34" s="95">
        <f t="shared" si="28"/>
        <v>184.79788172992065</v>
      </c>
      <c r="P34" s="178">
        <f t="shared" si="22"/>
        <v>0</v>
      </c>
      <c r="Q34" s="98">
        <f t="shared" si="23"/>
        <v>-19.747572815533886</v>
      </c>
      <c r="R34" s="745">
        <f t="shared" si="24"/>
        <v>0.90345631067961207</v>
      </c>
      <c r="S34" s="896"/>
      <c r="T34" s="101">
        <v>0.25069444444444444</v>
      </c>
      <c r="U34" s="101">
        <v>0.32222222222222219</v>
      </c>
      <c r="V34" s="193">
        <v>22</v>
      </c>
      <c r="W34" s="146">
        <f t="shared" si="29"/>
        <v>102.99999999999996</v>
      </c>
      <c r="X34" s="188">
        <v>0.23958333333333334</v>
      </c>
      <c r="Y34" s="188">
        <v>0.25</v>
      </c>
      <c r="Z34" s="189"/>
      <c r="AA34" s="189"/>
      <c r="AB34" s="897"/>
      <c r="AC34" s="897"/>
      <c r="AD34" s="754"/>
      <c r="AE34" s="754"/>
      <c r="AF34" s="97">
        <f t="shared" si="6"/>
        <v>-217.22330097087297</v>
      </c>
      <c r="AG34" s="190">
        <f t="shared" si="7"/>
        <v>0.90345631067961196</v>
      </c>
      <c r="AH34" s="912"/>
      <c r="AJ34" s="969">
        <f t="shared" si="30"/>
        <v>6.0000000000000187</v>
      </c>
      <c r="AK34" s="970">
        <f t="shared" si="31"/>
        <v>6.0000000000000187</v>
      </c>
    </row>
    <row r="35" spans="1:37" ht="19.2" customHeight="1">
      <c r="A35" s="925"/>
      <c r="B35" s="186" t="s">
        <v>238</v>
      </c>
      <c r="C35" s="87"/>
      <c r="D35" s="195" t="s">
        <v>145</v>
      </c>
      <c r="E35" s="89"/>
      <c r="F35" s="90">
        <v>43.14</v>
      </c>
      <c r="G35" s="193">
        <v>2117</v>
      </c>
      <c r="H35" s="140">
        <f t="shared" si="26"/>
        <v>91327.38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1337.0526315789475</v>
      </c>
      <c r="O35" s="95">
        <f t="shared" si="28"/>
        <v>78.650154798761619</v>
      </c>
      <c r="P35" s="178">
        <f t="shared" si="22"/>
        <v>0</v>
      </c>
      <c r="Q35" s="98">
        <f t="shared" si="23"/>
        <v>-9.5851393188854388</v>
      </c>
      <c r="R35" s="745">
        <f t="shared" si="24"/>
        <v>0.8913684210526317</v>
      </c>
      <c r="S35" s="896"/>
      <c r="T35" s="101">
        <v>0.32777777777777772</v>
      </c>
      <c r="U35" s="101">
        <v>0.39374999999999993</v>
      </c>
      <c r="V35" s="173">
        <v>8</v>
      </c>
      <c r="W35" s="146">
        <f t="shared" si="29"/>
        <v>94.999999999999986</v>
      </c>
      <c r="X35" s="188"/>
      <c r="Y35" s="188"/>
      <c r="Z35" s="189"/>
      <c r="AA35" s="189"/>
      <c r="AB35" s="897"/>
      <c r="AC35" s="897"/>
      <c r="AD35" s="754"/>
      <c r="AE35" s="754"/>
      <c r="AF35" s="178">
        <f t="shared" si="6"/>
        <v>-162.94736842105249</v>
      </c>
      <c r="AG35" s="184">
        <f t="shared" si="7"/>
        <v>0.8913684210526317</v>
      </c>
      <c r="AH35" s="913"/>
      <c r="AJ35" s="969">
        <f t="shared" si="30"/>
        <v>8</v>
      </c>
      <c r="AK35" s="970">
        <f t="shared" si="31"/>
        <v>8</v>
      </c>
    </row>
    <row r="36" spans="1:37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2694.9</v>
      </c>
      <c r="H36" s="140">
        <f t="shared" si="26"/>
        <v>133451.448</v>
      </c>
      <c r="I36" s="754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1393.9137931034484</v>
      </c>
      <c r="O36" s="95">
        <f t="shared" si="28"/>
        <v>77.439655172413794</v>
      </c>
      <c r="P36" s="178">
        <f t="shared" si="22"/>
        <v>0</v>
      </c>
      <c r="Q36" s="98">
        <f t="shared" si="23"/>
        <v>-9.5047892720306493</v>
      </c>
      <c r="R36" s="745">
        <f t="shared" si="24"/>
        <v>0.8906797400022034</v>
      </c>
      <c r="S36" s="896"/>
      <c r="T36" s="101">
        <v>0.39861111111111103</v>
      </c>
      <c r="U36" s="101">
        <v>0.47916666666666657</v>
      </c>
      <c r="V36" s="173">
        <v>7</v>
      </c>
      <c r="W36" s="146">
        <f t="shared" si="29"/>
        <v>115.99999999999999</v>
      </c>
      <c r="X36" s="188"/>
      <c r="Y36" s="188"/>
      <c r="Z36" s="189"/>
      <c r="AA36" s="189"/>
      <c r="AB36" s="897"/>
      <c r="AC36" s="897"/>
      <c r="AD36" s="754"/>
      <c r="AE36" s="754"/>
      <c r="AF36" s="97">
        <f t="shared" si="6"/>
        <v>-171.08620689655163</v>
      </c>
      <c r="AG36" s="745">
        <f t="shared" si="7"/>
        <v>0.8906797400022034</v>
      </c>
      <c r="AH36" s="913"/>
      <c r="AJ36" s="969">
        <f t="shared" si="30"/>
        <v>7</v>
      </c>
      <c r="AK36" s="970">
        <f t="shared" si="31"/>
        <v>7</v>
      </c>
    </row>
    <row r="37" spans="1:37" ht="19.2" customHeight="1">
      <c r="A37" s="925"/>
      <c r="B37" s="186" t="s">
        <v>239</v>
      </c>
      <c r="C37" s="196"/>
      <c r="D37" s="195" t="s">
        <v>139</v>
      </c>
      <c r="E37" s="138"/>
      <c r="F37" s="90">
        <v>49.52</v>
      </c>
      <c r="G37" s="173">
        <v>1451.1</v>
      </c>
      <c r="H37" s="140">
        <f t="shared" si="26"/>
        <v>71858.471999999994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1382.0000000000014</v>
      </c>
      <c r="O37" s="95">
        <f t="shared" si="28"/>
        <v>76.777777777777857</v>
      </c>
      <c r="P37" s="178">
        <f t="shared" si="22"/>
        <v>0</v>
      </c>
      <c r="Q37" s="98">
        <f t="shared" si="23"/>
        <v>-10.166666666666586</v>
      </c>
      <c r="R37" s="745">
        <f t="shared" si="24"/>
        <v>0.88306709265175809</v>
      </c>
      <c r="S37" s="896"/>
      <c r="T37" s="101">
        <v>0.51874999999999982</v>
      </c>
      <c r="U37" s="101">
        <v>0.56249999999999978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897"/>
      <c r="AC37" s="897"/>
      <c r="AD37" s="754"/>
      <c r="AE37" s="754"/>
      <c r="AF37" s="97">
        <f t="shared" si="6"/>
        <v>-182.99999999999864</v>
      </c>
      <c r="AG37" s="190">
        <f t="shared" si="7"/>
        <v>0.88306709265175809</v>
      </c>
      <c r="AH37" s="913"/>
      <c r="AJ37" s="969">
        <f t="shared" si="30"/>
        <v>4</v>
      </c>
      <c r="AK37" s="970" t="str">
        <f t="shared" si="31"/>
        <v/>
      </c>
    </row>
    <row r="38" spans="1:37" ht="19.2" customHeight="1">
      <c r="A38" s="925"/>
      <c r="B38" s="186" t="s">
        <v>238</v>
      </c>
      <c r="C38" s="196"/>
      <c r="D38" s="88" t="s">
        <v>1003</v>
      </c>
      <c r="E38" s="138"/>
      <c r="F38" s="90">
        <v>28.26</v>
      </c>
      <c r="G38" s="107">
        <v>2998.7999999999997</v>
      </c>
      <c r="H38" s="140">
        <f t="shared" si="26"/>
        <v>84746.088000000003</v>
      </c>
      <c r="I38" s="754">
        <v>1</v>
      </c>
      <c r="J38" s="94">
        <v>12</v>
      </c>
      <c r="K38" s="91">
        <v>2000</v>
      </c>
      <c r="L38" s="95">
        <v>166.66666666666666</v>
      </c>
      <c r="M38" s="744">
        <v>12</v>
      </c>
      <c r="N38" s="91">
        <f t="shared" si="27"/>
        <v>1511.9999999999991</v>
      </c>
      <c r="O38" s="95">
        <f t="shared" si="28"/>
        <v>125.99999999999993</v>
      </c>
      <c r="P38" s="178">
        <f t="shared" si="22"/>
        <v>0</v>
      </c>
      <c r="Q38" s="98">
        <f t="shared" si="23"/>
        <v>-40.666666666666728</v>
      </c>
      <c r="R38" s="745">
        <f t="shared" si="24"/>
        <v>0.75599999999999956</v>
      </c>
      <c r="S38" s="896"/>
      <c r="T38" s="198">
        <v>0.56805555555555531</v>
      </c>
      <c r="U38" s="198">
        <v>0.65069444444444424</v>
      </c>
      <c r="V38" s="754">
        <v>8</v>
      </c>
      <c r="W38" s="146">
        <f t="shared" si="29"/>
        <v>119.00000000000006</v>
      </c>
      <c r="X38" s="188"/>
      <c r="Y38" s="188"/>
      <c r="Z38" s="189"/>
      <c r="AA38" s="189"/>
      <c r="AB38" s="897"/>
      <c r="AC38" s="897"/>
      <c r="AD38" s="754"/>
      <c r="AE38" s="754"/>
      <c r="AF38" s="97">
        <f t="shared" si="6"/>
        <v>-488.00000000000091</v>
      </c>
      <c r="AG38" s="190">
        <f t="shared" si="7"/>
        <v>0.75599999999999956</v>
      </c>
      <c r="AH38" s="913"/>
      <c r="AJ38" s="969">
        <f t="shared" si="30"/>
        <v>8</v>
      </c>
      <c r="AK38" s="970">
        <f t="shared" si="31"/>
        <v>8</v>
      </c>
    </row>
    <row r="39" spans="1:37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896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897"/>
      <c r="AC39" s="897"/>
      <c r="AD39" s="754"/>
      <c r="AE39" s="754"/>
      <c r="AF39" s="178">
        <f t="shared" si="6"/>
        <v>0</v>
      </c>
      <c r="AG39" s="184" t="e">
        <f t="shared" si="7"/>
        <v>#DIV/0!</v>
      </c>
      <c r="AH39" s="913"/>
      <c r="AJ39" s="969" t="str">
        <f t="shared" si="30"/>
        <v/>
      </c>
      <c r="AK39" s="970" t="str">
        <f t="shared" si="31"/>
        <v/>
      </c>
    </row>
    <row r="40" spans="1:37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896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897"/>
      <c r="AC40" s="897"/>
      <c r="AD40" s="754"/>
      <c r="AE40" s="754"/>
      <c r="AF40" s="97">
        <f t="shared" si="6"/>
        <v>0</v>
      </c>
      <c r="AG40" s="745" t="e">
        <f t="shared" si="7"/>
        <v>#DIV/0!</v>
      </c>
      <c r="AH40" s="913"/>
      <c r="AJ40" s="969" t="str">
        <f t="shared" si="30"/>
        <v/>
      </c>
      <c r="AK40" s="970" t="str">
        <f t="shared" si="31"/>
        <v/>
      </c>
    </row>
    <row r="41" spans="1:37" ht="19.2" customHeight="1">
      <c r="A41" s="925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896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897"/>
      <c r="AC41" s="897"/>
      <c r="AD41" s="754"/>
      <c r="AE41" s="754"/>
      <c r="AF41" s="97"/>
      <c r="AG41" s="200"/>
      <c r="AH41" s="913"/>
      <c r="AJ41" s="969" t="str">
        <f t="shared" si="30"/>
        <v/>
      </c>
      <c r="AK41" s="970" t="str">
        <f t="shared" si="31"/>
        <v/>
      </c>
    </row>
    <row r="42" spans="1:37" ht="19.2" customHeight="1">
      <c r="A42" s="925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896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897"/>
      <c r="AC42" s="897"/>
      <c r="AD42" s="754"/>
      <c r="AE42" s="754"/>
      <c r="AF42" s="97"/>
      <c r="AG42" s="200"/>
      <c r="AH42" s="913"/>
      <c r="AJ42" s="969" t="str">
        <f t="shared" si="30"/>
        <v/>
      </c>
      <c r="AK42" s="970" t="str">
        <f t="shared" si="31"/>
        <v/>
      </c>
    </row>
    <row r="43" spans="1:37" ht="19.2" customHeight="1">
      <c r="A43" s="925"/>
      <c r="B43" s="186">
        <v>0</v>
      </c>
      <c r="C43" s="160" t="s">
        <v>146</v>
      </c>
      <c r="D43" s="893" t="s">
        <v>351</v>
      </c>
      <c r="E43" s="893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J43:O43" si="32">AVERAGE(M31:M42)</f>
        <v>13.875</v>
      </c>
      <c r="N43" s="126">
        <f t="shared" si="32"/>
        <v>1552.5591359370947</v>
      </c>
      <c r="O43" s="164">
        <f t="shared" si="32"/>
        <v>118.49023572390821</v>
      </c>
      <c r="P43" s="105">
        <f>M43-J43</f>
        <v>-0.25</v>
      </c>
      <c r="Q43" s="143">
        <f>N43-K43</f>
        <v>-338.69086406290535</v>
      </c>
      <c r="R43" s="165">
        <f t="shared" ref="R43:R51" si="33">O43/L43</f>
        <v>0.83169532467656782</v>
      </c>
      <c r="S43" s="896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34">N43-K43</f>
        <v>-338.69086406290535</v>
      </c>
      <c r="AG43" s="746">
        <f t="shared" si="7"/>
        <v>0.82091692580943543</v>
      </c>
      <c r="AH43" s="913"/>
      <c r="AJ43" s="215"/>
    </row>
    <row r="44" spans="1:37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2136</v>
      </c>
      <c r="H44" s="92">
        <f>F44*G44</f>
        <v>52823.28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2067.0967741935474</v>
      </c>
      <c r="O44" s="208">
        <f t="shared" ref="O44:O51" si="36">N44/M44</f>
        <v>413.41935483870947</v>
      </c>
      <c r="P44" s="102">
        <f t="shared" ref="P44:P51" si="37">M44-J44</f>
        <v>1</v>
      </c>
      <c r="Q44" s="209">
        <f t="shared" ref="Q44:Q51" si="38">O44-L44</f>
        <v>-86.580645161290533</v>
      </c>
      <c r="R44" s="210">
        <f t="shared" si="33"/>
        <v>0.8268387096774189</v>
      </c>
      <c r="S44" s="912">
        <f>R56</f>
        <v>0.90377842571684475</v>
      </c>
      <c r="T44" s="181">
        <v>0.125</v>
      </c>
      <c r="U44" s="181">
        <v>0.16805555555555557</v>
      </c>
      <c r="V44" s="182">
        <v>5</v>
      </c>
      <c r="W44" s="211">
        <f t="shared" ref="W44:W56" si="39">(U44-T44)*24*60</f>
        <v>62.000000000000021</v>
      </c>
      <c r="X44" s="188"/>
      <c r="Y44" s="188"/>
      <c r="Z44" s="189"/>
      <c r="AA44" s="189"/>
      <c r="AB44" s="897"/>
      <c r="AC44" s="897"/>
      <c r="AD44" s="754"/>
      <c r="AE44" s="754"/>
      <c r="AF44" s="212">
        <f t="shared" si="34"/>
        <v>67.09677419354739</v>
      </c>
      <c r="AG44" s="750">
        <f t="shared" si="7"/>
        <v>1.0335483870967737</v>
      </c>
      <c r="AH44" s="929">
        <f>AG56</f>
        <v>0.98071465474983333</v>
      </c>
    </row>
    <row r="45" spans="1:37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1927</v>
      </c>
      <c r="H45" s="92">
        <f>F45*G45</f>
        <v>47654.71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2102.181818181818</v>
      </c>
      <c r="O45" s="208">
        <f t="shared" si="36"/>
        <v>420.43636363636358</v>
      </c>
      <c r="P45" s="102">
        <f t="shared" si="37"/>
        <v>1</v>
      </c>
      <c r="Q45" s="209">
        <f t="shared" si="38"/>
        <v>-79.563636363636419</v>
      </c>
      <c r="R45" s="210">
        <f t="shared" si="33"/>
        <v>0.84087272727272722</v>
      </c>
      <c r="S45" s="912"/>
      <c r="T45" s="101">
        <v>0.17152777777777778</v>
      </c>
      <c r="U45" s="101">
        <v>0.20972222222222223</v>
      </c>
      <c r="V45" s="182">
        <v>5</v>
      </c>
      <c r="W45" s="211">
        <f t="shared" si="39"/>
        <v>55.000000000000007</v>
      </c>
      <c r="X45" s="188"/>
      <c r="Y45" s="188"/>
      <c r="Z45" s="189"/>
      <c r="AA45" s="189"/>
      <c r="AB45" s="897"/>
      <c r="AC45" s="897"/>
      <c r="AD45" s="754"/>
      <c r="AE45" s="754"/>
      <c r="AF45" s="212">
        <f t="shared" si="34"/>
        <v>102.18181818181802</v>
      </c>
      <c r="AG45" s="750">
        <f t="shared" si="7"/>
        <v>1.0510909090909091</v>
      </c>
      <c r="AH45" s="929"/>
    </row>
    <row r="46" spans="1:37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1269</v>
      </c>
      <c r="H46" s="92">
        <f t="shared" ref="H46:H55" si="40">F46*G46</f>
        <v>39884.67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1464.23076923077</v>
      </c>
      <c r="O46" s="208">
        <f t="shared" si="36"/>
        <v>209.17582417582429</v>
      </c>
      <c r="P46" s="102">
        <f t="shared" si="37"/>
        <v>0</v>
      </c>
      <c r="Q46" s="209">
        <f t="shared" si="38"/>
        <v>-5.1098901098899887</v>
      </c>
      <c r="R46" s="210">
        <f t="shared" si="33"/>
        <v>0.9761538461538467</v>
      </c>
      <c r="S46" s="912"/>
      <c r="T46" s="101">
        <v>0.21388888888888891</v>
      </c>
      <c r="U46" s="101">
        <v>0.25</v>
      </c>
      <c r="V46" s="182">
        <v>6</v>
      </c>
      <c r="W46" s="211">
        <f t="shared" si="39"/>
        <v>51.999999999999972</v>
      </c>
      <c r="X46" s="188"/>
      <c r="Y46" s="188"/>
      <c r="Z46" s="189"/>
      <c r="AA46" s="189"/>
      <c r="AB46" s="897"/>
      <c r="AC46" s="897"/>
      <c r="AD46" s="754"/>
      <c r="AE46" s="754"/>
      <c r="AF46" s="212">
        <f t="shared" si="34"/>
        <v>-35.769230769230035</v>
      </c>
      <c r="AG46" s="750">
        <f t="shared" si="7"/>
        <v>0.97615384615384659</v>
      </c>
      <c r="AH46" s="929"/>
    </row>
    <row r="47" spans="1:37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1065</v>
      </c>
      <c r="H47" s="92">
        <f t="shared" si="40"/>
        <v>30096.9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1420</v>
      </c>
      <c r="O47" s="208">
        <f t="shared" si="36"/>
        <v>202.85714285714286</v>
      </c>
      <c r="P47" s="102">
        <f t="shared" si="37"/>
        <v>0</v>
      </c>
      <c r="Q47" s="209">
        <f t="shared" si="38"/>
        <v>-11.428571428571416</v>
      </c>
      <c r="R47" s="210">
        <f t="shared" si="33"/>
        <v>0.94666666666666677</v>
      </c>
      <c r="S47" s="912"/>
      <c r="T47" s="101">
        <v>0.25416666666666665</v>
      </c>
      <c r="U47" s="101">
        <v>0.28541666666666665</v>
      </c>
      <c r="V47" s="193">
        <v>6</v>
      </c>
      <c r="W47" s="211">
        <f t="shared" si="39"/>
        <v>45</v>
      </c>
      <c r="X47" s="188"/>
      <c r="Y47" s="188"/>
      <c r="Z47" s="189"/>
      <c r="AA47" s="189"/>
      <c r="AB47" s="897"/>
      <c r="AC47" s="897"/>
      <c r="AD47" s="754"/>
      <c r="AE47" s="754"/>
      <c r="AF47" s="212">
        <f t="shared" si="34"/>
        <v>-80</v>
      </c>
      <c r="AG47" s="750">
        <f t="shared" si="7"/>
        <v>0.94666666666666666</v>
      </c>
      <c r="AH47" s="929"/>
    </row>
    <row r="48" spans="1:37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1105</v>
      </c>
      <c r="H48" s="92">
        <f t="shared" si="40"/>
        <v>31459.35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1441.304347826087</v>
      </c>
      <c r="O48" s="208">
        <f t="shared" si="36"/>
        <v>205.90062111801242</v>
      </c>
      <c r="P48" s="102">
        <f t="shared" si="37"/>
        <v>0</v>
      </c>
      <c r="Q48" s="209">
        <f t="shared" si="38"/>
        <v>-8.3850931677018536</v>
      </c>
      <c r="R48" s="210">
        <f t="shared" si="33"/>
        <v>0.96086956521739131</v>
      </c>
      <c r="S48" s="912"/>
      <c r="T48" s="101">
        <v>0.30277777777777776</v>
      </c>
      <c r="U48" s="101">
        <v>0.3347222222222222</v>
      </c>
      <c r="V48" s="173">
        <v>25</v>
      </c>
      <c r="W48" s="211">
        <f t="shared" si="39"/>
        <v>46</v>
      </c>
      <c r="X48" s="188">
        <v>0.2902777777777778</v>
      </c>
      <c r="Y48" s="188">
        <v>0.30208333333333331</v>
      </c>
      <c r="Z48" s="189"/>
      <c r="AA48" s="189"/>
      <c r="AB48" s="897"/>
      <c r="AC48" s="897"/>
      <c r="AD48" s="754"/>
      <c r="AE48" s="754"/>
      <c r="AF48" s="212">
        <f t="shared" si="34"/>
        <v>-58.695652173913004</v>
      </c>
      <c r="AG48" s="750">
        <f t="shared" si="7"/>
        <v>0.96086956521739131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1288</v>
      </c>
      <c r="H49" s="92">
        <f t="shared" si="40"/>
        <v>15275.679999999998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1431.111111111112</v>
      </c>
      <c r="O49" s="208">
        <f t="shared" si="36"/>
        <v>238.51851851851868</v>
      </c>
      <c r="P49" s="102">
        <f t="shared" si="37"/>
        <v>0</v>
      </c>
      <c r="Q49" s="209">
        <f t="shared" si="38"/>
        <v>-34.14814814814801</v>
      </c>
      <c r="R49" s="210">
        <f t="shared" si="33"/>
        <v>0.87476229285520291</v>
      </c>
      <c r="S49" s="912"/>
      <c r="T49" s="101">
        <v>0.33819444444444441</v>
      </c>
      <c r="U49" s="101">
        <v>0.37569444444444439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897"/>
      <c r="AC49" s="897"/>
      <c r="AD49" s="754"/>
      <c r="AE49" s="754"/>
      <c r="AF49" s="212">
        <f t="shared" si="34"/>
        <v>-204.888888888888</v>
      </c>
      <c r="AG49" s="750">
        <f t="shared" si="7"/>
        <v>0.87476229285520291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3053.5400000000004</v>
      </c>
      <c r="H50" s="92">
        <f t="shared" si="40"/>
        <v>30810.218600000004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1477.5193548387103</v>
      </c>
      <c r="O50" s="208">
        <f t="shared" si="36"/>
        <v>246.25322580645172</v>
      </c>
      <c r="P50" s="102">
        <f t="shared" si="37"/>
        <v>0</v>
      </c>
      <c r="Q50" s="209">
        <f t="shared" si="38"/>
        <v>-3.7467741935482763</v>
      </c>
      <c r="R50" s="210">
        <f t="shared" si="33"/>
        <v>0.98501290322580692</v>
      </c>
      <c r="S50" s="912"/>
      <c r="T50" s="101">
        <v>0.37986111111111104</v>
      </c>
      <c r="U50" s="101">
        <v>0.46597222222222212</v>
      </c>
      <c r="V50" s="173">
        <v>6</v>
      </c>
      <c r="W50" s="211">
        <f t="shared" si="39"/>
        <v>123.99999999999996</v>
      </c>
      <c r="X50" s="218"/>
      <c r="Y50" s="218"/>
      <c r="Z50" s="219"/>
      <c r="AA50" s="219"/>
      <c r="AB50" s="897"/>
      <c r="AC50" s="897"/>
      <c r="AD50" s="754"/>
      <c r="AE50" s="754"/>
      <c r="AF50" s="212">
        <f t="shared" si="34"/>
        <v>-22.480645161289658</v>
      </c>
      <c r="AG50" s="750">
        <f t="shared" si="7"/>
        <v>0.98501290322580692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5029.3600000000006</v>
      </c>
      <c r="H51" s="92">
        <f t="shared" si="40"/>
        <v>50746.242400000003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1479.2235294117654</v>
      </c>
      <c r="O51" s="208">
        <f t="shared" si="36"/>
        <v>246.53725490196089</v>
      </c>
      <c r="P51" s="102">
        <f t="shared" si="37"/>
        <v>0</v>
      </c>
      <c r="Q51" s="209">
        <f t="shared" si="38"/>
        <v>-3.4627450980391075</v>
      </c>
      <c r="R51" s="210">
        <f t="shared" si="33"/>
        <v>0.98614901960784362</v>
      </c>
      <c r="S51" s="912"/>
      <c r="T51" s="198">
        <v>0.50624999999999987</v>
      </c>
      <c r="U51" s="198">
        <v>0.64791666666666647</v>
      </c>
      <c r="V51" s="173">
        <v>5</v>
      </c>
      <c r="W51" s="211">
        <f t="shared" si="39"/>
        <v>203.99999999999991</v>
      </c>
      <c r="X51" s="218"/>
      <c r="Y51" s="218"/>
      <c r="Z51" s="219"/>
      <c r="AA51" s="219"/>
      <c r="AB51" s="897"/>
      <c r="AC51" s="897"/>
      <c r="AD51" s="754">
        <v>2</v>
      </c>
      <c r="AE51" s="754"/>
      <c r="AF51" s="212">
        <f t="shared" si="34"/>
        <v>-20.776470588234588</v>
      </c>
      <c r="AG51" s="750">
        <f t="shared" si="7"/>
        <v>0.98614901960784362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897"/>
      <c r="AC52" s="897"/>
      <c r="AD52" s="754"/>
      <c r="AE52" s="754"/>
      <c r="AF52" s="212">
        <f t="shared" si="34"/>
        <v>0</v>
      </c>
      <c r="AG52" s="750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9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897"/>
      <c r="AC53" s="897"/>
      <c r="AD53" s="754"/>
      <c r="AE53" s="754"/>
      <c r="AF53" s="212">
        <f t="shared" si="34"/>
        <v>0</v>
      </c>
      <c r="AG53" s="750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9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897"/>
      <c r="AC54" s="897"/>
      <c r="AD54" s="754"/>
      <c r="AE54" s="754"/>
      <c r="AF54" s="212">
        <f t="shared" si="34"/>
        <v>0</v>
      </c>
      <c r="AG54" s="750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9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897"/>
      <c r="AC55" s="897"/>
      <c r="AD55" s="754"/>
      <c r="AE55" s="754"/>
      <c r="AF55" s="212"/>
      <c r="AG55" s="750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351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1610.3334630992263</v>
      </c>
      <c r="O56" s="164">
        <f t="shared" si="41"/>
        <v>272.88728823162296</v>
      </c>
      <c r="P56" s="225">
        <f>M56-J56</f>
        <v>0.25</v>
      </c>
      <c r="Q56" s="179">
        <f>N56-K56</f>
        <v>-31.666536900773735</v>
      </c>
      <c r="R56" s="226">
        <f t="shared" ref="R56:R60" si="42">O56/L56</f>
        <v>0.90377842571684475</v>
      </c>
      <c r="S56" s="912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2</v>
      </c>
      <c r="AE56" s="167">
        <f>SUM(AE44:AE55)</f>
        <v>0</v>
      </c>
      <c r="AF56" s="230">
        <f>N56-K56</f>
        <v>-31.666536900773735</v>
      </c>
      <c r="AG56" s="748">
        <f>N56/K56</f>
        <v>0.98071465474983333</v>
      </c>
      <c r="AH56" s="929"/>
    </row>
    <row r="57" spans="1:34" ht="19.2" customHeight="1">
      <c r="A57" s="924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3371</v>
      </c>
      <c r="H57" s="140">
        <f t="shared" ref="H57:H66" si="43">F57*G57</f>
        <v>93983.48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1455.1079136690648</v>
      </c>
      <c r="O57" s="142">
        <f t="shared" ref="O57:O60" si="45">N57/M57</f>
        <v>207.8725590955807</v>
      </c>
      <c r="P57" s="231">
        <f t="shared" ref="P57:P60" si="46">M57-J57</f>
        <v>0</v>
      </c>
      <c r="Q57" s="98">
        <f t="shared" ref="Q57:Q60" si="47">O57-L57</f>
        <v>-6.4131551901335797</v>
      </c>
      <c r="R57" s="745">
        <f t="shared" si="42"/>
        <v>0.97007194244604333</v>
      </c>
      <c r="S57" s="912">
        <f>R69</f>
        <v>0.97593673849136731</v>
      </c>
      <c r="T57" s="232">
        <v>0.125</v>
      </c>
      <c r="U57" s="232">
        <v>0.22152777777777777</v>
      </c>
      <c r="V57" s="741">
        <v>5</v>
      </c>
      <c r="W57" s="738">
        <f>(U57-T57)*24*60</f>
        <v>139</v>
      </c>
      <c r="X57" s="104"/>
      <c r="Y57" s="104"/>
      <c r="Z57" s="105"/>
      <c r="AA57" s="105"/>
      <c r="AB57" s="897"/>
      <c r="AC57" s="897"/>
      <c r="AD57" s="754"/>
      <c r="AE57" s="754"/>
      <c r="AF57" s="97">
        <f t="shared" si="6"/>
        <v>-44.892086330935172</v>
      </c>
      <c r="AG57" s="749">
        <f t="shared" si="7"/>
        <v>0.97007194244604322</v>
      </c>
      <c r="AH57" s="911">
        <f>AG69</f>
        <v>0.97551525511505699</v>
      </c>
    </row>
    <row r="58" spans="1:34" ht="19.2" customHeight="1">
      <c r="A58" s="925"/>
      <c r="B58" s="186" t="s">
        <v>238</v>
      </c>
      <c r="C58" s="754"/>
      <c r="D58" s="88" t="s">
        <v>158</v>
      </c>
      <c r="E58" s="89"/>
      <c r="F58" s="90">
        <v>28</v>
      </c>
      <c r="G58" s="91">
        <v>3104</v>
      </c>
      <c r="H58" s="92">
        <f t="shared" si="43"/>
        <v>86912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1455.0000000000005</v>
      </c>
      <c r="O58" s="95">
        <f t="shared" si="45"/>
        <v>207.85714285714292</v>
      </c>
      <c r="P58" s="231">
        <f t="shared" si="46"/>
        <v>0</v>
      </c>
      <c r="Q58" s="98">
        <f t="shared" si="47"/>
        <v>-6.4285714285713595</v>
      </c>
      <c r="R58" s="745">
        <f t="shared" si="42"/>
        <v>0.97000000000000031</v>
      </c>
      <c r="S58" s="912"/>
      <c r="T58" s="232">
        <v>0.22569444444444445</v>
      </c>
      <c r="U58" s="232">
        <v>0.31458333333333333</v>
      </c>
      <c r="V58" s="741">
        <v>6</v>
      </c>
      <c r="W58" s="738">
        <f>(U58-T58)*24*60</f>
        <v>127.99999999999997</v>
      </c>
      <c r="X58" s="104"/>
      <c r="Y58" s="104"/>
      <c r="Z58" s="105"/>
      <c r="AA58" s="105"/>
      <c r="AB58" s="930"/>
      <c r="AC58" s="931"/>
      <c r="AD58" s="754"/>
      <c r="AE58" s="754"/>
      <c r="AF58" s="97">
        <f t="shared" si="6"/>
        <v>-44.999999999999545</v>
      </c>
      <c r="AG58" s="745">
        <f t="shared" si="7"/>
        <v>0.97000000000000031</v>
      </c>
      <c r="AH58" s="912"/>
    </row>
    <row r="59" spans="1:34" ht="19.2" customHeight="1">
      <c r="A59" s="925"/>
      <c r="B59" s="186" t="s">
        <v>241</v>
      </c>
      <c r="C59" s="754"/>
      <c r="D59" s="88" t="s">
        <v>154</v>
      </c>
      <c r="E59" s="89"/>
      <c r="F59" s="90">
        <v>10.09</v>
      </c>
      <c r="G59" s="91">
        <v>5747.84</v>
      </c>
      <c r="H59" s="92">
        <f t="shared" si="43"/>
        <v>57995.705600000001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1467.5336170212763</v>
      </c>
      <c r="O59" s="95">
        <f t="shared" si="45"/>
        <v>244.58893617021272</v>
      </c>
      <c r="P59" s="231">
        <f t="shared" si="46"/>
        <v>0</v>
      </c>
      <c r="Q59" s="98">
        <f t="shared" si="47"/>
        <v>-5.4110638297872811</v>
      </c>
      <c r="R59" s="745">
        <f t="shared" si="42"/>
        <v>0.97835574468085085</v>
      </c>
      <c r="S59" s="912"/>
      <c r="T59" s="232">
        <v>0.33194444444444443</v>
      </c>
      <c r="U59" s="232">
        <v>0.49513888888888891</v>
      </c>
      <c r="V59" s="182">
        <v>25</v>
      </c>
      <c r="W59" s="738">
        <f t="shared" ref="W59:W69" si="48">(U59-T59)*24*60</f>
        <v>235.00000000000006</v>
      </c>
      <c r="X59" s="104">
        <v>0.31944444444444448</v>
      </c>
      <c r="Y59" s="104">
        <v>0.33055555555555555</v>
      </c>
      <c r="Z59" s="105"/>
      <c r="AA59" s="105"/>
      <c r="AB59" s="897"/>
      <c r="AC59" s="897"/>
      <c r="AD59" s="754"/>
      <c r="AE59" s="754"/>
      <c r="AF59" s="97">
        <f t="shared" si="6"/>
        <v>-32.466382978723686</v>
      </c>
      <c r="AG59" s="745">
        <f t="shared" si="7"/>
        <v>0.97835574468085085</v>
      </c>
      <c r="AH59" s="912"/>
    </row>
    <row r="60" spans="1:34" ht="19.2" customHeight="1">
      <c r="A60" s="925"/>
      <c r="B60" s="186" t="s">
        <v>241</v>
      </c>
      <c r="C60" s="754"/>
      <c r="D60" s="88" t="s">
        <v>154</v>
      </c>
      <c r="E60" s="89"/>
      <c r="F60" s="90">
        <v>10.09</v>
      </c>
      <c r="G60" s="91">
        <v>4131.26</v>
      </c>
      <c r="H60" s="92">
        <f t="shared" si="43"/>
        <v>41684.413400000005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1475.4499999999996</v>
      </c>
      <c r="O60" s="95">
        <f t="shared" si="45"/>
        <v>245.90833333333327</v>
      </c>
      <c r="P60" s="231">
        <f t="shared" si="46"/>
        <v>0</v>
      </c>
      <c r="Q60" s="98">
        <f t="shared" si="47"/>
        <v>-4.0916666666667254</v>
      </c>
      <c r="R60" s="745">
        <f t="shared" si="42"/>
        <v>0.98363333333333314</v>
      </c>
      <c r="S60" s="912"/>
      <c r="T60" s="232">
        <v>0.53541666666666665</v>
      </c>
      <c r="U60" s="232">
        <v>0.65208333333333335</v>
      </c>
      <c r="V60" s="182">
        <v>5</v>
      </c>
      <c r="W60" s="738">
        <f t="shared" si="48"/>
        <v>168.00000000000006</v>
      </c>
      <c r="X60" s="104"/>
      <c r="Y60" s="104"/>
      <c r="Z60" s="105"/>
      <c r="AA60" s="105"/>
      <c r="AB60" s="897"/>
      <c r="AC60" s="897"/>
      <c r="AD60" s="754"/>
      <c r="AE60" s="754"/>
      <c r="AF60" s="97">
        <f t="shared" si="6"/>
        <v>-24.550000000000409</v>
      </c>
      <c r="AG60" s="749">
        <f t="shared" si="7"/>
        <v>0.98363333333333303</v>
      </c>
      <c r="AH60" s="912"/>
    </row>
    <row r="61" spans="1:34" ht="19.2" customHeight="1">
      <c r="A61" s="925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912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897"/>
      <c r="AC61" s="897"/>
      <c r="AD61" s="754"/>
      <c r="AE61" s="754"/>
      <c r="AF61" s="97">
        <f t="shared" si="6"/>
        <v>0</v>
      </c>
      <c r="AG61" s="745" t="e">
        <f t="shared" si="7"/>
        <v>#DIV/0!</v>
      </c>
      <c r="AH61" s="912"/>
    </row>
    <row r="62" spans="1:34" ht="19.2" customHeight="1">
      <c r="A62" s="925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912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897"/>
      <c r="AC62" s="897"/>
      <c r="AD62" s="754"/>
      <c r="AE62" s="754"/>
      <c r="AF62" s="97">
        <f t="shared" si="6"/>
        <v>0</v>
      </c>
      <c r="AG62" s="745" t="e">
        <f t="shared" si="7"/>
        <v>#DIV/0!</v>
      </c>
      <c r="AH62" s="912"/>
    </row>
    <row r="63" spans="1:34" ht="19.2" customHeight="1">
      <c r="A63" s="925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912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897"/>
      <c r="AC63" s="897"/>
      <c r="AD63" s="754"/>
      <c r="AE63" s="754"/>
      <c r="AF63" s="97">
        <f t="shared" si="6"/>
        <v>0</v>
      </c>
      <c r="AG63" s="749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912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897"/>
      <c r="AC64" s="897"/>
      <c r="AD64" s="754"/>
      <c r="AE64" s="754"/>
      <c r="AF64" s="97">
        <f t="shared" si="6"/>
        <v>0</v>
      </c>
      <c r="AG64" s="745" t="e">
        <f t="shared" si="7"/>
        <v>#DIV/0!</v>
      </c>
      <c r="AH64" s="912"/>
    </row>
    <row r="65" spans="1:37" ht="19.2" customHeight="1">
      <c r="A65" s="926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912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897"/>
      <c r="AC65" s="897"/>
      <c r="AD65" s="754"/>
      <c r="AE65" s="754"/>
      <c r="AF65" s="97">
        <f t="shared" si="6"/>
        <v>0</v>
      </c>
      <c r="AG65" s="745" t="e">
        <f t="shared" si="7"/>
        <v>#DIV/0!</v>
      </c>
      <c r="AH65" s="912"/>
    </row>
    <row r="66" spans="1:37" ht="19.2" customHeight="1">
      <c r="A66" s="926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912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897"/>
      <c r="AC66" s="897"/>
      <c r="AD66" s="754"/>
      <c r="AE66" s="754"/>
      <c r="AF66" s="97">
        <f t="shared" si="6"/>
        <v>0</v>
      </c>
      <c r="AG66" s="749" t="e">
        <f t="shared" si="7"/>
        <v>#DIV/0!</v>
      </c>
      <c r="AH66" s="912"/>
    </row>
    <row r="67" spans="1:37" ht="19.2" customHeight="1">
      <c r="A67" s="926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912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897"/>
      <c r="AC67" s="897"/>
      <c r="AD67" s="754"/>
      <c r="AE67" s="754"/>
      <c r="AF67" s="97">
        <f t="shared" si="6"/>
        <v>0</v>
      </c>
      <c r="AG67" s="745" t="e">
        <f t="shared" si="7"/>
        <v>#DIV/0!</v>
      </c>
      <c r="AH67" s="912"/>
    </row>
    <row r="68" spans="1:37" ht="19.2" customHeight="1">
      <c r="A68" s="926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912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897"/>
      <c r="AC68" s="897"/>
      <c r="AD68" s="754"/>
      <c r="AE68" s="754"/>
      <c r="AF68" s="97"/>
      <c r="AG68" s="745"/>
      <c r="AH68" s="912"/>
    </row>
    <row r="69" spans="1:37" ht="19.2" customHeight="1">
      <c r="A69" s="926"/>
      <c r="B69" s="239">
        <v>0</v>
      </c>
      <c r="C69" s="240" t="s">
        <v>159</v>
      </c>
      <c r="D69" s="893" t="s">
        <v>351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1463.2728826725854</v>
      </c>
      <c r="O69" s="125">
        <f t="shared" si="49"/>
        <v>226.55674286406742</v>
      </c>
      <c r="P69" s="97">
        <f>M69-J69</f>
        <v>0</v>
      </c>
      <c r="Q69" s="98">
        <f>N69-K69</f>
        <v>-36.727117327414589</v>
      </c>
      <c r="R69" s="245">
        <f t="shared" ref="R69:R74" si="50">O69/L69</f>
        <v>0.97593673849136731</v>
      </c>
      <c r="S69" s="912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-36.727117327414589</v>
      </c>
      <c r="AG69" s="745">
        <f t="shared" si="7"/>
        <v>0.97551525511505699</v>
      </c>
      <c r="AH69" s="912"/>
    </row>
    <row r="70" spans="1:37" ht="19.2" customHeight="1">
      <c r="A70" s="927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650.5</v>
      </c>
      <c r="H70" s="92">
        <f>F70*G70</f>
        <v>35185.545000000006</v>
      </c>
      <c r="I70" s="741"/>
      <c r="J70" s="94">
        <v>16</v>
      </c>
      <c r="K70" s="91">
        <v>1500</v>
      </c>
      <c r="L70" s="95">
        <v>93.75</v>
      </c>
      <c r="M70" s="739">
        <v>16</v>
      </c>
      <c r="N70" s="91">
        <f t="shared" ref="N70:N74" si="51">G70/W70*60</f>
        <v>1301.0000000000014</v>
      </c>
      <c r="O70" s="95">
        <f t="shared" ref="O70:O74" si="52">N70/M70</f>
        <v>81.312500000000085</v>
      </c>
      <c r="P70" s="97">
        <f t="shared" ref="P70:P74" si="53">M70-J70</f>
        <v>0</v>
      </c>
      <c r="Q70" s="98">
        <f t="shared" ref="Q70:Q74" si="54">O70-L70</f>
        <v>-12.437499999999915</v>
      </c>
      <c r="R70" s="745">
        <f t="shared" si="50"/>
        <v>0.86733333333333429</v>
      </c>
      <c r="S70" s="912">
        <f>R82</f>
        <v>0.88702290389756844</v>
      </c>
      <c r="T70" s="232">
        <v>0.25</v>
      </c>
      <c r="U70" s="232">
        <v>0.27083333333333331</v>
      </c>
      <c r="V70" s="741">
        <v>5</v>
      </c>
      <c r="W70" s="738">
        <f>(U70-T70)*24*60</f>
        <v>29.999999999999972</v>
      </c>
      <c r="X70" s="741"/>
      <c r="Y70" s="741"/>
      <c r="Z70" s="105"/>
      <c r="AA70" s="105"/>
      <c r="AB70" s="897"/>
      <c r="AC70" s="897"/>
      <c r="AD70" s="754"/>
      <c r="AE70" s="754"/>
      <c r="AF70" s="97">
        <f t="shared" si="6"/>
        <v>-198.99999999999864</v>
      </c>
      <c r="AG70" s="745">
        <f t="shared" si="7"/>
        <v>0.86733333333333429</v>
      </c>
      <c r="AH70" s="912">
        <f>AG82</f>
        <v>0.88549531966817041</v>
      </c>
      <c r="AJ70" s="76" t="str">
        <f>A70</f>
        <v>四度三組
(ET-55)</v>
      </c>
      <c r="AK70" s="968">
        <f>AVERAGE(AK71:AK81)</f>
        <v>6.666666666666667</v>
      </c>
    </row>
    <row r="71" spans="1:37" ht="19.2" customHeight="1">
      <c r="A71" s="927"/>
      <c r="B71" s="741" t="s">
        <v>242</v>
      </c>
      <c r="C71" s="87"/>
      <c r="D71" s="247" t="s">
        <v>162</v>
      </c>
      <c r="E71" s="89"/>
      <c r="F71" s="90">
        <v>77.34</v>
      </c>
      <c r="G71" s="91">
        <v>2340</v>
      </c>
      <c r="H71" s="92">
        <f>F71*G71</f>
        <v>180975.6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1349.9999999999995</v>
      </c>
      <c r="O71" s="95">
        <f t="shared" si="52"/>
        <v>74.999999999999972</v>
      </c>
      <c r="P71" s="97">
        <f t="shared" si="53"/>
        <v>0</v>
      </c>
      <c r="Q71" s="98">
        <f t="shared" si="54"/>
        <v>-5.0000000000000284</v>
      </c>
      <c r="R71" s="745">
        <f t="shared" si="50"/>
        <v>0.93749999999999967</v>
      </c>
      <c r="S71" s="912"/>
      <c r="T71" s="232">
        <v>0.27430555555555552</v>
      </c>
      <c r="U71" s="232">
        <v>0.34652777777777777</v>
      </c>
      <c r="V71" s="741">
        <v>5</v>
      </c>
      <c r="W71" s="738">
        <f t="shared" ref="W71:W81" si="55">(U71-T71)*24*60</f>
        <v>104.00000000000003</v>
      </c>
      <c r="X71" s="104"/>
      <c r="Y71" s="104"/>
      <c r="Z71" s="105"/>
      <c r="AA71" s="105"/>
      <c r="AB71" s="897"/>
      <c r="AC71" s="897"/>
      <c r="AD71" s="754"/>
      <c r="AE71" s="754"/>
      <c r="AF71" s="97">
        <f>N71-K71</f>
        <v>-90.000000000000455</v>
      </c>
      <c r="AG71" s="745">
        <f>N71/K71</f>
        <v>0.93749999999999967</v>
      </c>
      <c r="AH71" s="912"/>
      <c r="AJ71" s="969">
        <f t="shared" ref="AJ71:AJ81" si="56">IF((IF(V71&lt;10,V71,(X71-U70)*1440))=0,"",IF(V71&lt;10,V71,(X71-U70)*1440))</f>
        <v>5</v>
      </c>
      <c r="AK71" s="970">
        <f>IF(AJ71&gt;4,AJ71,"")</f>
        <v>5</v>
      </c>
    </row>
    <row r="72" spans="1:37" ht="19.2" customHeight="1">
      <c r="A72" s="927"/>
      <c r="B72" s="741" t="s">
        <v>242</v>
      </c>
      <c r="C72" s="117"/>
      <c r="D72" s="247" t="s">
        <v>163</v>
      </c>
      <c r="E72" s="89"/>
      <c r="F72" s="90">
        <v>53.36</v>
      </c>
      <c r="G72" s="91">
        <v>4445.24</v>
      </c>
      <c r="H72" s="92">
        <f t="shared" ref="H72:H76" si="57">F72*G72</f>
        <v>237198.00639999998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1396.4104712041885</v>
      </c>
      <c r="O72" s="95">
        <f t="shared" si="52"/>
        <v>73.495287958115185</v>
      </c>
      <c r="P72" s="97">
        <f t="shared" si="53"/>
        <v>0</v>
      </c>
      <c r="Q72" s="98">
        <f t="shared" si="54"/>
        <v>-12.609975199779555</v>
      </c>
      <c r="R72" s="745">
        <f t="shared" si="50"/>
        <v>0.85355163276539636</v>
      </c>
      <c r="S72" s="912"/>
      <c r="T72" s="232">
        <v>0.35138888888888886</v>
      </c>
      <c r="U72" s="232">
        <v>0.48402777777777772</v>
      </c>
      <c r="V72" s="741">
        <v>7</v>
      </c>
      <c r="W72" s="738">
        <f t="shared" si="55"/>
        <v>190.99999999999997</v>
      </c>
      <c r="X72" s="104"/>
      <c r="Y72" s="104"/>
      <c r="Z72" s="105"/>
      <c r="AA72" s="105"/>
      <c r="AB72" s="897"/>
      <c r="AC72" s="897"/>
      <c r="AD72" s="754"/>
      <c r="AE72" s="754"/>
      <c r="AF72" s="97">
        <f>N72-K72</f>
        <v>-239.58952879581147</v>
      </c>
      <c r="AG72" s="745">
        <f>N72/K72</f>
        <v>0.85355163276539636</v>
      </c>
      <c r="AH72" s="912"/>
      <c r="AJ72" s="969">
        <f t="shared" si="56"/>
        <v>7</v>
      </c>
      <c r="AK72" s="970">
        <f t="shared" ref="AK72:AK81" si="58">IF(AJ72&gt;4,AJ72,"")</f>
        <v>7</v>
      </c>
    </row>
    <row r="73" spans="1:37" ht="19.2" customHeight="1">
      <c r="A73" s="927"/>
      <c r="B73" s="741" t="s">
        <v>242</v>
      </c>
      <c r="C73" s="249"/>
      <c r="D73" s="250" t="s">
        <v>166</v>
      </c>
      <c r="E73" s="251"/>
      <c r="F73" s="90">
        <v>53.76</v>
      </c>
      <c r="G73" s="91">
        <v>2583</v>
      </c>
      <c r="H73" s="92">
        <f t="shared" si="57"/>
        <v>138862.07999999999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1347.6521739130426</v>
      </c>
      <c r="O73" s="95">
        <f t="shared" si="52"/>
        <v>84.228260869565162</v>
      </c>
      <c r="P73" s="97">
        <f t="shared" si="53"/>
        <v>0</v>
      </c>
      <c r="Q73" s="98">
        <f t="shared" si="54"/>
        <v>-5.7717391304348382</v>
      </c>
      <c r="R73" s="745">
        <f t="shared" si="50"/>
        <v>0.93586956521739073</v>
      </c>
      <c r="S73" s="912"/>
      <c r="T73" s="232">
        <v>0.53680555555555554</v>
      </c>
      <c r="U73" s="232">
        <v>0.6166666666666667</v>
      </c>
      <c r="V73" s="741">
        <v>8</v>
      </c>
      <c r="W73" s="738">
        <f t="shared" si="55"/>
        <v>115.00000000000007</v>
      </c>
      <c r="X73" s="254"/>
      <c r="Y73" s="254"/>
      <c r="Z73" s="189"/>
      <c r="AA73" s="189"/>
      <c r="AB73" s="897"/>
      <c r="AC73" s="897"/>
      <c r="AD73" s="754"/>
      <c r="AE73" s="754"/>
      <c r="AF73" s="97">
        <f>N73-K73</f>
        <v>-92.347826086957411</v>
      </c>
      <c r="AG73" s="745">
        <f>N73/K73</f>
        <v>0.93586956521739073</v>
      </c>
      <c r="AH73" s="912"/>
      <c r="AJ73" s="969">
        <f t="shared" si="56"/>
        <v>8</v>
      </c>
      <c r="AK73" s="970">
        <f t="shared" si="58"/>
        <v>8</v>
      </c>
    </row>
    <row r="74" spans="1:37" ht="19.2" customHeight="1">
      <c r="A74" s="927"/>
      <c r="B74" s="741" t="s">
        <v>242</v>
      </c>
      <c r="C74" s="249"/>
      <c r="D74" s="250" t="s">
        <v>163</v>
      </c>
      <c r="E74" s="251"/>
      <c r="F74" s="90">
        <v>53.36</v>
      </c>
      <c r="G74" s="248">
        <v>1403.76</v>
      </c>
      <c r="H74" s="92">
        <f t="shared" si="57"/>
        <v>74904.633600000001</v>
      </c>
      <c r="I74" s="741">
        <v>1</v>
      </c>
      <c r="J74" s="94">
        <v>19</v>
      </c>
      <c r="K74" s="91">
        <v>1636</v>
      </c>
      <c r="L74" s="95">
        <v>86.10526315789474</v>
      </c>
      <c r="M74" s="739">
        <v>19</v>
      </c>
      <c r="N74" s="91">
        <f t="shared" si="51"/>
        <v>1380.7475409836079</v>
      </c>
      <c r="O74" s="95">
        <f t="shared" si="52"/>
        <v>72.67092320966357</v>
      </c>
      <c r="P74" s="97">
        <f t="shared" si="53"/>
        <v>0</v>
      </c>
      <c r="Q74" s="98">
        <f t="shared" si="54"/>
        <v>-13.43433994823117</v>
      </c>
      <c r="R74" s="745">
        <f t="shared" si="50"/>
        <v>0.84397771453765758</v>
      </c>
      <c r="S74" s="912"/>
      <c r="T74" s="232">
        <v>0.61944444444444446</v>
      </c>
      <c r="U74" s="232">
        <v>0.66180555555555554</v>
      </c>
      <c r="V74" s="741">
        <v>4</v>
      </c>
      <c r="W74" s="738">
        <f t="shared" si="55"/>
        <v>60.999999999999943</v>
      </c>
      <c r="X74" s="254"/>
      <c r="Y74" s="254"/>
      <c r="Z74" s="189"/>
      <c r="AA74" s="189"/>
      <c r="AB74" s="897"/>
      <c r="AC74" s="897"/>
      <c r="AD74" s="754"/>
      <c r="AE74" s="754"/>
      <c r="AF74" s="97">
        <f t="shared" ref="AF74:AF80" si="59">N74-K74</f>
        <v>-255.25245901639209</v>
      </c>
      <c r="AG74" s="745">
        <f t="shared" ref="AG74:AG80" si="60">N74/K74</f>
        <v>0.84397771453765769</v>
      </c>
      <c r="AH74" s="912"/>
      <c r="AJ74" s="969">
        <f t="shared" si="56"/>
        <v>4</v>
      </c>
      <c r="AK74" s="970" t="str">
        <f t="shared" si="58"/>
        <v/>
      </c>
    </row>
    <row r="75" spans="1:37" ht="19.2" customHeight="1">
      <c r="A75" s="927"/>
      <c r="B75" s="741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741"/>
      <c r="J75" s="94"/>
      <c r="K75" s="248"/>
      <c r="L75" s="95"/>
      <c r="M75" s="739"/>
      <c r="N75" s="91"/>
      <c r="O75" s="95"/>
      <c r="P75" s="97"/>
      <c r="Q75" s="98"/>
      <c r="R75" s="745"/>
      <c r="S75" s="912"/>
      <c r="T75" s="232"/>
      <c r="U75" s="232"/>
      <c r="V75" s="741"/>
      <c r="W75" s="738">
        <f t="shared" si="55"/>
        <v>0</v>
      </c>
      <c r="X75" s="254"/>
      <c r="Y75" s="254"/>
      <c r="Z75" s="189"/>
      <c r="AA75" s="189"/>
      <c r="AB75" s="897"/>
      <c r="AC75" s="897"/>
      <c r="AD75" s="754"/>
      <c r="AE75" s="754"/>
      <c r="AF75" s="97">
        <f t="shared" si="59"/>
        <v>0</v>
      </c>
      <c r="AG75" s="745" t="e">
        <f t="shared" si="60"/>
        <v>#DIV/0!</v>
      </c>
      <c r="AH75" s="912"/>
      <c r="AJ75" s="969" t="str">
        <f t="shared" si="56"/>
        <v/>
      </c>
      <c r="AK75" s="970" t="str">
        <f t="shared" si="58"/>
        <v/>
      </c>
    </row>
    <row r="76" spans="1:37" ht="19.2" customHeight="1">
      <c r="A76" s="927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912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897"/>
      <c r="AC76" s="897"/>
      <c r="AD76" s="754"/>
      <c r="AE76" s="754"/>
      <c r="AF76" s="97">
        <f t="shared" si="59"/>
        <v>0</v>
      </c>
      <c r="AG76" s="745" t="e">
        <f t="shared" si="60"/>
        <v>#DIV/0!</v>
      </c>
      <c r="AH76" s="912"/>
      <c r="AJ76" s="969" t="str">
        <f t="shared" si="56"/>
        <v/>
      </c>
      <c r="AK76" s="970" t="str">
        <f t="shared" si="58"/>
        <v/>
      </c>
    </row>
    <row r="77" spans="1:37" ht="19.2" customHeight="1">
      <c r="A77" s="927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912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897"/>
      <c r="AC77" s="897"/>
      <c r="AD77" s="754"/>
      <c r="AE77" s="754"/>
      <c r="AF77" s="97">
        <f t="shared" si="59"/>
        <v>0</v>
      </c>
      <c r="AG77" s="745" t="e">
        <f t="shared" si="60"/>
        <v>#DIV/0!</v>
      </c>
      <c r="AH77" s="912"/>
      <c r="AJ77" s="969" t="str">
        <f t="shared" si="56"/>
        <v/>
      </c>
      <c r="AK77" s="970" t="str">
        <f t="shared" si="58"/>
        <v/>
      </c>
    </row>
    <row r="78" spans="1:37" ht="19.2" customHeight="1">
      <c r="A78" s="927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912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897"/>
      <c r="AC78" s="897"/>
      <c r="AD78" s="754"/>
      <c r="AE78" s="754"/>
      <c r="AF78" s="97">
        <f t="shared" si="59"/>
        <v>0</v>
      </c>
      <c r="AG78" s="745" t="e">
        <f t="shared" si="60"/>
        <v>#DIV/0!</v>
      </c>
      <c r="AH78" s="912"/>
      <c r="AJ78" s="969" t="str">
        <f t="shared" si="56"/>
        <v/>
      </c>
      <c r="AK78" s="970" t="str">
        <f t="shared" si="58"/>
        <v/>
      </c>
    </row>
    <row r="79" spans="1:37" ht="19.2" customHeight="1">
      <c r="A79" s="927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912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897"/>
      <c r="AC79" s="897"/>
      <c r="AD79" s="754"/>
      <c r="AE79" s="754"/>
      <c r="AF79" s="97">
        <f t="shared" si="59"/>
        <v>0</v>
      </c>
      <c r="AG79" s="745" t="e">
        <f t="shared" si="60"/>
        <v>#DIV/0!</v>
      </c>
      <c r="AH79" s="912"/>
      <c r="AJ79" s="969" t="str">
        <f t="shared" si="56"/>
        <v/>
      </c>
      <c r="AK79" s="970" t="str">
        <f t="shared" si="58"/>
        <v/>
      </c>
    </row>
    <row r="80" spans="1:37" ht="19.2" customHeight="1">
      <c r="A80" s="927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912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897"/>
      <c r="AC80" s="897"/>
      <c r="AD80" s="754"/>
      <c r="AE80" s="754"/>
      <c r="AF80" s="97">
        <f t="shared" si="59"/>
        <v>0</v>
      </c>
      <c r="AG80" s="745" t="e">
        <f t="shared" si="60"/>
        <v>#DIV/0!</v>
      </c>
      <c r="AH80" s="912"/>
      <c r="AJ80" s="969" t="str">
        <f t="shared" si="56"/>
        <v/>
      </c>
      <c r="AK80" s="970" t="str">
        <f t="shared" si="58"/>
        <v/>
      </c>
    </row>
    <row r="81" spans="1:37" ht="19.2" customHeight="1">
      <c r="A81" s="927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912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897"/>
      <c r="AC81" s="897"/>
      <c r="AD81" s="754"/>
      <c r="AE81" s="754"/>
      <c r="AF81" s="97"/>
      <c r="AG81" s="190"/>
      <c r="AH81" s="912"/>
      <c r="AJ81" s="969" t="str">
        <f t="shared" si="56"/>
        <v/>
      </c>
      <c r="AK81" s="970" t="str">
        <f t="shared" si="58"/>
        <v/>
      </c>
    </row>
    <row r="82" spans="1:37" ht="19.2" customHeight="1">
      <c r="A82" s="928"/>
      <c r="B82" s="239">
        <v>0</v>
      </c>
      <c r="C82" s="160" t="s">
        <v>167</v>
      </c>
      <c r="D82" s="893" t="s">
        <v>351</v>
      </c>
      <c r="E82" s="893"/>
      <c r="F82" s="259"/>
      <c r="G82" s="126"/>
      <c r="H82" s="162"/>
      <c r="I82" s="163"/>
      <c r="J82" s="126">
        <v>17.600000000000001</v>
      </c>
      <c r="K82" s="126">
        <v>1530.4</v>
      </c>
      <c r="L82" s="164">
        <v>87.192105263157899</v>
      </c>
      <c r="M82" s="126">
        <f t="shared" ref="J82:O82" si="61">AVERAGE(M70:M81)</f>
        <v>17.600000000000001</v>
      </c>
      <c r="N82" s="126">
        <f t="shared" si="61"/>
        <v>1355.162037220168</v>
      </c>
      <c r="O82" s="260">
        <f t="shared" si="61"/>
        <v>77.341394407468783</v>
      </c>
      <c r="P82" s="178">
        <f>M82-J82</f>
        <v>0</v>
      </c>
      <c r="Q82" s="179">
        <f>N82-K82</f>
        <v>-175.23796277983206</v>
      </c>
      <c r="R82" s="245">
        <f>O82/L82</f>
        <v>0.88702290389756844</v>
      </c>
      <c r="S82" s="912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0</v>
      </c>
      <c r="AF82" s="97">
        <f>N82-K82</f>
        <v>-175.23796277983206</v>
      </c>
      <c r="AG82" s="745">
        <f>N82/K82</f>
        <v>0.88549531966817041</v>
      </c>
      <c r="AH82" s="912"/>
    </row>
    <row r="83" spans="1:37" ht="19.2" customHeight="1">
      <c r="A83" s="920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1315</v>
      </c>
      <c r="H83" s="140">
        <f t="shared" ref="H83:H94" si="62">F83*G83</f>
        <v>37569.550000000003</v>
      </c>
      <c r="I83" s="754"/>
      <c r="J83" s="157">
        <v>12</v>
      </c>
      <c r="K83" s="107">
        <v>1500</v>
      </c>
      <c r="L83" s="142">
        <v>125</v>
      </c>
      <c r="M83" s="744">
        <v>12</v>
      </c>
      <c r="N83" s="107">
        <f t="shared" ref="N83:N89" si="63">G83/W83*60</f>
        <v>1434.5454545454536</v>
      </c>
      <c r="O83" s="257">
        <f t="shared" ref="O83:O89" si="64">N83/M83</f>
        <v>119.54545454545446</v>
      </c>
      <c r="P83" s="105">
        <f t="shared" ref="P83:P85" si="65">M83-J83</f>
        <v>0</v>
      </c>
      <c r="Q83" s="143">
        <f t="shared" ref="Q83:Q85" si="66">O83-L83</f>
        <v>-5.4545454545455385</v>
      </c>
      <c r="R83" s="262">
        <f t="shared" ref="R83:R85" si="67">O83/L83</f>
        <v>0.95636363636363564</v>
      </c>
      <c r="S83" s="912">
        <f>R95</f>
        <v>0.90075331555666316</v>
      </c>
      <c r="T83" s="232">
        <v>0.29166666666666669</v>
      </c>
      <c r="U83" s="232">
        <v>0.32986111111111116</v>
      </c>
      <c r="V83" s="741">
        <v>5</v>
      </c>
      <c r="W83" s="738">
        <f t="shared" ref="W83:W93" si="68">(U83-T83)*24*60</f>
        <v>55.000000000000043</v>
      </c>
      <c r="X83" s="104"/>
      <c r="Y83" s="104"/>
      <c r="Z83" s="105"/>
      <c r="AA83" s="105"/>
      <c r="AB83" s="897"/>
      <c r="AC83" s="897"/>
      <c r="AD83" s="754"/>
      <c r="AE83" s="754"/>
      <c r="AF83" s="97">
        <f t="shared" ref="AF83:AF173" si="69">N83-K83</f>
        <v>-65.454545454546405</v>
      </c>
      <c r="AG83" s="745">
        <f t="shared" ref="AG83:AG173" si="70">N83/K83</f>
        <v>0.95636363636363575</v>
      </c>
      <c r="AH83" s="912">
        <f>AG95</f>
        <v>0.88727522914982526</v>
      </c>
      <c r="AJ83" s="76" t="str">
        <f>A83</f>
        <v>四度四組
(ET-55)</v>
      </c>
      <c r="AK83" s="968">
        <f>AVERAGE(AK84:AK94)</f>
        <v>5.9999999999999929</v>
      </c>
    </row>
    <row r="84" spans="1:37" ht="19.2" customHeight="1">
      <c r="A84" s="921"/>
      <c r="B84" s="170" t="s">
        <v>242</v>
      </c>
      <c r="C84" s="751"/>
      <c r="D84" s="263" t="s">
        <v>170</v>
      </c>
      <c r="E84" s="89"/>
      <c r="F84" s="205">
        <v>61.02</v>
      </c>
      <c r="G84" s="91">
        <v>2355.7600000000002</v>
      </c>
      <c r="H84" s="140">
        <f t="shared" si="62"/>
        <v>143748.47520000002</v>
      </c>
      <c r="I84" s="741"/>
      <c r="J84" s="157">
        <v>16</v>
      </c>
      <c r="K84" s="107">
        <v>1440</v>
      </c>
      <c r="L84" s="142">
        <v>90</v>
      </c>
      <c r="M84" s="744">
        <v>16</v>
      </c>
      <c r="N84" s="107">
        <f t="shared" si="63"/>
        <v>1284.96</v>
      </c>
      <c r="O84" s="257">
        <f t="shared" si="64"/>
        <v>80.31</v>
      </c>
      <c r="P84" s="105">
        <f t="shared" si="65"/>
        <v>0</v>
      </c>
      <c r="Q84" s="143">
        <f t="shared" si="66"/>
        <v>-9.6899999999999977</v>
      </c>
      <c r="R84" s="262">
        <f t="shared" si="67"/>
        <v>0.89233333333333331</v>
      </c>
      <c r="S84" s="912"/>
      <c r="T84" s="232">
        <v>0.33333333333333337</v>
      </c>
      <c r="U84" s="232">
        <v>0.40972222222222227</v>
      </c>
      <c r="V84" s="741">
        <v>5</v>
      </c>
      <c r="W84" s="738">
        <f t="shared" si="68"/>
        <v>110.00000000000001</v>
      </c>
      <c r="X84" s="104"/>
      <c r="Y84" s="104"/>
      <c r="Z84" s="105"/>
      <c r="AA84" s="105"/>
      <c r="AB84" s="897"/>
      <c r="AC84" s="897"/>
      <c r="AD84" s="754"/>
      <c r="AE84" s="754"/>
      <c r="AF84" s="97">
        <f t="shared" si="69"/>
        <v>-155.03999999999996</v>
      </c>
      <c r="AG84" s="745">
        <f t="shared" si="70"/>
        <v>0.89233333333333331</v>
      </c>
      <c r="AH84" s="912"/>
      <c r="AJ84" s="969">
        <f t="shared" ref="AJ84:AJ94" si="71">IF((IF(V84&lt;10,V84,(X84-U83)*1440))=0,"",IF(V84&lt;10,V84,(X84-U83)*1440))</f>
        <v>5</v>
      </c>
      <c r="AK84" s="970">
        <f>IF(AJ84&gt;4,AJ84,"")</f>
        <v>5</v>
      </c>
    </row>
    <row r="85" spans="1:37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2093</v>
      </c>
      <c r="H85" s="140">
        <f t="shared" si="62"/>
        <v>127861.37000000001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1281.4285714285718</v>
      </c>
      <c r="O85" s="257">
        <f t="shared" si="64"/>
        <v>75.378151260504225</v>
      </c>
      <c r="P85" s="105">
        <f t="shared" si="65"/>
        <v>0</v>
      </c>
      <c r="Q85" s="143">
        <f t="shared" si="66"/>
        <v>-9.3277310924369488</v>
      </c>
      <c r="R85" s="262">
        <f t="shared" si="67"/>
        <v>0.88988095238095266</v>
      </c>
      <c r="S85" s="912"/>
      <c r="T85" s="232">
        <v>0.42500000000000004</v>
      </c>
      <c r="U85" s="232">
        <v>0.49305555555555558</v>
      </c>
      <c r="V85" s="741">
        <v>22</v>
      </c>
      <c r="W85" s="738">
        <f t="shared" si="68"/>
        <v>97.999999999999972</v>
      </c>
      <c r="X85" s="104">
        <v>0.41388888888888892</v>
      </c>
      <c r="Y85" s="104">
        <v>0.4236111111111111</v>
      </c>
      <c r="Z85" s="105"/>
      <c r="AA85" s="105"/>
      <c r="AB85" s="897"/>
      <c r="AC85" s="897"/>
      <c r="AD85" s="754"/>
      <c r="AE85" s="754">
        <v>1</v>
      </c>
      <c r="AF85" s="97">
        <f t="shared" si="69"/>
        <v>-158.57142857142821</v>
      </c>
      <c r="AG85" s="745">
        <f t="shared" si="70"/>
        <v>0.88988095238095266</v>
      </c>
      <c r="AH85" s="912"/>
      <c r="AJ85" s="969">
        <f t="shared" si="71"/>
        <v>5.9999999999999787</v>
      </c>
      <c r="AK85" s="970">
        <f t="shared" ref="AK85:AK94" si="72">IF(AJ85&gt;4,AJ85,"")</f>
        <v>5.9999999999999787</v>
      </c>
    </row>
    <row r="86" spans="1:37" ht="19.2" customHeight="1">
      <c r="A86" s="921"/>
      <c r="B86" s="170" t="s">
        <v>242</v>
      </c>
      <c r="C86" s="155"/>
      <c r="D86" s="263" t="s">
        <v>165</v>
      </c>
      <c r="E86" s="89"/>
      <c r="F86" s="205">
        <v>47.51</v>
      </c>
      <c r="G86" s="91">
        <v>2055</v>
      </c>
      <c r="H86" s="140">
        <f t="shared" si="62"/>
        <v>97633.05</v>
      </c>
      <c r="I86" s="741"/>
      <c r="J86" s="157">
        <v>17</v>
      </c>
      <c r="K86" s="107">
        <v>1440</v>
      </c>
      <c r="L86" s="142">
        <v>84.705882352941174</v>
      </c>
      <c r="M86" s="744">
        <v>17</v>
      </c>
      <c r="N86" s="107">
        <f t="shared" si="63"/>
        <v>1284.3750000000005</v>
      </c>
      <c r="O86" s="257">
        <f t="shared" si="64"/>
        <v>75.551470588235318</v>
      </c>
      <c r="P86" s="105">
        <f>M86-J86</f>
        <v>0</v>
      </c>
      <c r="Q86" s="143">
        <f>O86-L86</f>
        <v>-9.1544117647058556</v>
      </c>
      <c r="R86" s="262">
        <f>O86/L86</f>
        <v>0.89192708333333359</v>
      </c>
      <c r="S86" s="912"/>
      <c r="T86" s="232">
        <v>0.53333333333333333</v>
      </c>
      <c r="U86" s="232">
        <v>0.6</v>
      </c>
      <c r="V86" s="741">
        <v>5</v>
      </c>
      <c r="W86" s="738">
        <f t="shared" si="68"/>
        <v>95.999999999999972</v>
      </c>
      <c r="X86" s="104"/>
      <c r="Y86" s="104"/>
      <c r="Z86" s="105"/>
      <c r="AA86" s="105"/>
      <c r="AB86" s="897"/>
      <c r="AC86" s="897"/>
      <c r="AD86" s="754"/>
      <c r="AE86" s="754"/>
      <c r="AF86" s="97">
        <f>N86-K86</f>
        <v>-155.62499999999955</v>
      </c>
      <c r="AG86" s="745">
        <f>N86/K86</f>
        <v>0.8919270833333337</v>
      </c>
      <c r="AH86" s="912"/>
      <c r="AJ86" s="969">
        <f t="shared" si="71"/>
        <v>5</v>
      </c>
      <c r="AK86" s="970">
        <f t="shared" si="72"/>
        <v>5</v>
      </c>
    </row>
    <row r="87" spans="1:37" ht="19.2" customHeight="1">
      <c r="A87" s="921"/>
      <c r="B87" s="170" t="s">
        <v>241</v>
      </c>
      <c r="C87" s="155"/>
      <c r="D87" s="263" t="s">
        <v>1012</v>
      </c>
      <c r="E87" s="89"/>
      <c r="F87" s="205">
        <v>56.43</v>
      </c>
      <c r="G87" s="91">
        <v>2560</v>
      </c>
      <c r="H87" s="140">
        <f t="shared" si="62"/>
        <v>144460.79999999999</v>
      </c>
      <c r="I87" s="741"/>
      <c r="J87" s="157">
        <v>19</v>
      </c>
      <c r="K87" s="107">
        <v>1385</v>
      </c>
      <c r="L87" s="142">
        <v>72.89473684210526</v>
      </c>
      <c r="M87" s="744">
        <v>19</v>
      </c>
      <c r="N87" s="107">
        <f t="shared" si="63"/>
        <v>1290.7563025210079</v>
      </c>
      <c r="O87" s="257">
        <f t="shared" si="64"/>
        <v>67.934542237947781</v>
      </c>
      <c r="P87" s="105">
        <f>M87-J87</f>
        <v>0</v>
      </c>
      <c r="Q87" s="143">
        <f>O87-L87</f>
        <v>-4.9601946041574791</v>
      </c>
      <c r="R87" s="262">
        <f>O87/L87</f>
        <v>0.9319540090404389</v>
      </c>
      <c r="S87" s="912"/>
      <c r="T87" s="232">
        <v>0.6152777777777777</v>
      </c>
      <c r="U87" s="232">
        <v>0.69791666666666663</v>
      </c>
      <c r="V87" s="741">
        <v>22</v>
      </c>
      <c r="W87" s="738">
        <f t="shared" si="68"/>
        <v>119.00000000000006</v>
      </c>
      <c r="X87" s="104">
        <v>0.60416666666666663</v>
      </c>
      <c r="Y87" s="104">
        <v>0.61458333333333337</v>
      </c>
      <c r="Z87" s="105"/>
      <c r="AA87" s="105"/>
      <c r="AB87" s="897"/>
      <c r="AC87" s="897"/>
      <c r="AD87" s="754"/>
      <c r="AE87" s="754"/>
      <c r="AF87" s="97">
        <f>N87-K87</f>
        <v>-94.24369747899209</v>
      </c>
      <c r="AG87" s="745">
        <f>N87/K87</f>
        <v>0.9319540090404389</v>
      </c>
      <c r="AH87" s="912"/>
      <c r="AJ87" s="969">
        <f t="shared" si="71"/>
        <v>5.9999999999999787</v>
      </c>
      <c r="AK87" s="970">
        <f t="shared" si="72"/>
        <v>5.9999999999999787</v>
      </c>
    </row>
    <row r="88" spans="1:37" ht="19.2" customHeight="1">
      <c r="A88" s="921"/>
      <c r="B88" s="170" t="s">
        <v>242</v>
      </c>
      <c r="C88" s="751"/>
      <c r="D88" s="88" t="s">
        <v>170</v>
      </c>
      <c r="E88" s="89"/>
      <c r="F88" s="205">
        <v>61.02</v>
      </c>
      <c r="G88" s="107">
        <v>321.24</v>
      </c>
      <c r="H88" s="140">
        <f t="shared" si="62"/>
        <v>19602.0648</v>
      </c>
      <c r="I88" s="741">
        <v>1</v>
      </c>
      <c r="J88" s="157">
        <v>16</v>
      </c>
      <c r="K88" s="107">
        <v>1440</v>
      </c>
      <c r="L88" s="142">
        <v>90</v>
      </c>
      <c r="M88" s="744">
        <v>16</v>
      </c>
      <c r="N88" s="107">
        <f t="shared" si="63"/>
        <v>1284.9600000000046</v>
      </c>
      <c r="O88" s="257">
        <f t="shared" si="64"/>
        <v>80.310000000000286</v>
      </c>
      <c r="P88" s="105">
        <f>M88-J88</f>
        <v>0</v>
      </c>
      <c r="Q88" s="143">
        <f>O88-L88</f>
        <v>-9.6899999999997135</v>
      </c>
      <c r="R88" s="262">
        <f>O88/L88</f>
        <v>0.89233333333333653</v>
      </c>
      <c r="S88" s="912"/>
      <c r="T88" s="232">
        <v>0.70208333333333328</v>
      </c>
      <c r="U88" s="232">
        <v>0.71249999999999991</v>
      </c>
      <c r="V88" s="741">
        <v>6</v>
      </c>
      <c r="W88" s="738">
        <f t="shared" si="68"/>
        <v>14.999999999999947</v>
      </c>
      <c r="X88" s="104"/>
      <c r="Y88" s="104"/>
      <c r="Z88" s="105"/>
      <c r="AA88" s="105"/>
      <c r="AB88" s="897"/>
      <c r="AC88" s="897"/>
      <c r="AD88" s="754"/>
      <c r="AE88" s="754"/>
      <c r="AF88" s="97">
        <f>N88-K88</f>
        <v>-155.03999999999542</v>
      </c>
      <c r="AG88" s="745">
        <f>N88/K88</f>
        <v>0.89233333333333653</v>
      </c>
      <c r="AH88" s="912"/>
      <c r="AJ88" s="969">
        <f t="shared" si="71"/>
        <v>6</v>
      </c>
      <c r="AK88" s="970">
        <f t="shared" si="72"/>
        <v>6</v>
      </c>
    </row>
    <row r="89" spans="1:37" ht="19.2" customHeight="1">
      <c r="A89" s="921"/>
      <c r="B89" s="170" t="s">
        <v>237</v>
      </c>
      <c r="C89" s="751"/>
      <c r="D89" s="88" t="s">
        <v>121</v>
      </c>
      <c r="E89" s="89"/>
      <c r="F89" s="205">
        <v>37.83</v>
      </c>
      <c r="G89" s="176">
        <v>2294.4</v>
      </c>
      <c r="H89" s="140">
        <f t="shared" si="62"/>
        <v>86797.152000000002</v>
      </c>
      <c r="I89" s="741">
        <v>1</v>
      </c>
      <c r="J89" s="157">
        <v>20</v>
      </c>
      <c r="K89" s="107">
        <v>2400</v>
      </c>
      <c r="L89" s="142">
        <v>120</v>
      </c>
      <c r="M89" s="744">
        <v>19</v>
      </c>
      <c r="N89" s="107">
        <f t="shared" si="63"/>
        <v>1938.9295774647828</v>
      </c>
      <c r="O89" s="257">
        <f t="shared" si="64"/>
        <v>102.04892512972542</v>
      </c>
      <c r="P89" s="105">
        <f>M89-J89</f>
        <v>-1</v>
      </c>
      <c r="Q89" s="143">
        <f>O89-L89</f>
        <v>-17.951074870274581</v>
      </c>
      <c r="R89" s="262">
        <f>O89/L89</f>
        <v>0.85040770941437849</v>
      </c>
      <c r="S89" s="912"/>
      <c r="T89" s="232">
        <v>0.71805555555555545</v>
      </c>
      <c r="U89" s="232">
        <v>0.76736111111111116</v>
      </c>
      <c r="V89" s="741">
        <v>8</v>
      </c>
      <c r="W89" s="738">
        <f t="shared" si="68"/>
        <v>71.000000000000227</v>
      </c>
      <c r="X89" s="104"/>
      <c r="Y89" s="104"/>
      <c r="Z89" s="105"/>
      <c r="AA89" s="105"/>
      <c r="AB89" s="897"/>
      <c r="AC89" s="897"/>
      <c r="AD89" s="754"/>
      <c r="AE89" s="754"/>
      <c r="AF89" s="97">
        <f>N89-K89</f>
        <v>-461.07042253521718</v>
      </c>
      <c r="AG89" s="745">
        <f>N89/K89</f>
        <v>0.80788732394365947</v>
      </c>
      <c r="AH89" s="912"/>
      <c r="AJ89" s="969">
        <f t="shared" si="71"/>
        <v>8</v>
      </c>
      <c r="AK89" s="970">
        <f t="shared" si="72"/>
        <v>8</v>
      </c>
    </row>
    <row r="90" spans="1:37" ht="19.2" customHeight="1">
      <c r="A90" s="921"/>
      <c r="B90" s="170">
        <v>0</v>
      </c>
      <c r="C90" s="751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744"/>
      <c r="N90" s="107"/>
      <c r="O90" s="257"/>
      <c r="P90" s="105"/>
      <c r="Q90" s="143"/>
      <c r="R90" s="262"/>
      <c r="S90" s="912"/>
      <c r="T90" s="232"/>
      <c r="U90" s="232"/>
      <c r="V90" s="741"/>
      <c r="W90" s="738">
        <f t="shared" si="68"/>
        <v>0</v>
      </c>
      <c r="X90" s="265"/>
      <c r="Y90" s="265"/>
      <c r="Z90" s="105"/>
      <c r="AA90" s="105"/>
      <c r="AB90" s="897"/>
      <c r="AC90" s="897"/>
      <c r="AD90" s="754"/>
      <c r="AE90" s="754"/>
      <c r="AF90" s="97">
        <f t="shared" si="69"/>
        <v>0</v>
      </c>
      <c r="AG90" s="745" t="e">
        <f t="shared" si="70"/>
        <v>#DIV/0!</v>
      </c>
      <c r="AH90" s="912"/>
      <c r="AJ90" s="969" t="str">
        <f t="shared" si="71"/>
        <v/>
      </c>
      <c r="AK90" s="970" t="str">
        <f t="shared" si="72"/>
        <v/>
      </c>
    </row>
    <row r="91" spans="1:37" ht="19.2" customHeight="1">
      <c r="A91" s="921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913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897"/>
      <c r="AC91" s="897"/>
      <c r="AD91" s="754"/>
      <c r="AE91" s="754"/>
      <c r="AF91" s="97">
        <f t="shared" si="69"/>
        <v>0</v>
      </c>
      <c r="AG91" s="745" t="e">
        <f t="shared" si="70"/>
        <v>#DIV/0!</v>
      </c>
      <c r="AH91" s="913"/>
      <c r="AJ91" s="969" t="str">
        <f t="shared" si="71"/>
        <v/>
      </c>
      <c r="AK91" s="970" t="str">
        <f t="shared" si="72"/>
        <v/>
      </c>
    </row>
    <row r="92" spans="1:37" ht="19.2" customHeight="1">
      <c r="A92" s="921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897"/>
      <c r="AC92" s="897"/>
      <c r="AD92" s="754"/>
      <c r="AE92" s="754"/>
      <c r="AF92" s="97">
        <f t="shared" si="69"/>
        <v>0</v>
      </c>
      <c r="AG92" s="745" t="e">
        <f t="shared" si="70"/>
        <v>#DIV/0!</v>
      </c>
      <c r="AH92" s="913"/>
      <c r="AJ92" s="969" t="str">
        <f t="shared" si="71"/>
        <v/>
      </c>
      <c r="AK92" s="970" t="str">
        <f t="shared" si="72"/>
        <v/>
      </c>
    </row>
    <row r="93" spans="1:37" ht="19.2" customHeight="1">
      <c r="A93" s="921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922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897"/>
      <c r="AC93" s="897"/>
      <c r="AD93" s="754"/>
      <c r="AE93" s="754"/>
      <c r="AF93" s="97">
        <f t="shared" si="69"/>
        <v>0</v>
      </c>
      <c r="AG93" s="745" t="e">
        <f t="shared" si="70"/>
        <v>#DIV/0!</v>
      </c>
      <c r="AH93" s="913"/>
      <c r="AJ93" s="969" t="str">
        <f t="shared" si="71"/>
        <v/>
      </c>
      <c r="AK93" s="970" t="str">
        <f t="shared" si="72"/>
        <v/>
      </c>
    </row>
    <row r="94" spans="1:37" ht="19.2" customHeight="1">
      <c r="A94" s="921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922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897"/>
      <c r="AC94" s="897"/>
      <c r="AD94" s="754"/>
      <c r="AE94" s="754"/>
      <c r="AF94" s="97">
        <f t="shared" si="69"/>
        <v>0</v>
      </c>
      <c r="AG94" s="745" t="e">
        <f t="shared" si="70"/>
        <v>#DIV/0!</v>
      </c>
      <c r="AH94" s="913"/>
      <c r="AJ94" s="969" t="str">
        <f t="shared" si="71"/>
        <v/>
      </c>
      <c r="AK94" s="970" t="str">
        <f t="shared" si="72"/>
        <v/>
      </c>
    </row>
    <row r="95" spans="1:37" ht="19.2" customHeight="1">
      <c r="A95" s="921"/>
      <c r="B95" s="274">
        <v>0</v>
      </c>
      <c r="C95" s="160" t="s">
        <v>176</v>
      </c>
      <c r="D95" s="893" t="s">
        <v>351</v>
      </c>
      <c r="E95" s="893"/>
      <c r="F95" s="121"/>
      <c r="G95" s="122"/>
      <c r="H95" s="275"/>
      <c r="I95" s="163"/>
      <c r="J95" s="276">
        <v>16.714285714285715</v>
      </c>
      <c r="K95" s="276">
        <v>1577.8571428571429</v>
      </c>
      <c r="L95" s="277">
        <v>95.329500221141089</v>
      </c>
      <c r="M95" s="276">
        <f t="shared" ref="J95:O95" si="73">AVERAGE(M83:M94)</f>
        <v>16.571428571428573</v>
      </c>
      <c r="N95" s="276">
        <f t="shared" si="73"/>
        <v>1399.9935579942601</v>
      </c>
      <c r="O95" s="277">
        <f t="shared" si="73"/>
        <v>85.868363394552489</v>
      </c>
      <c r="P95" s="278">
        <f>M95-J95</f>
        <v>-0.14285714285714235</v>
      </c>
      <c r="Q95" s="279">
        <f t="shared" ref="Q95:Q103" si="74">O95-L95</f>
        <v>-9.4611368265886</v>
      </c>
      <c r="R95" s="280">
        <f>O95/L95</f>
        <v>0.90075331555666316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0</v>
      </c>
      <c r="AE95" s="167">
        <f>SUM(AE83:AE94)</f>
        <v>1</v>
      </c>
      <c r="AF95" s="127">
        <f t="shared" si="69"/>
        <v>-177.86358486288282</v>
      </c>
      <c r="AG95" s="746">
        <f t="shared" si="70"/>
        <v>0.88727522914982526</v>
      </c>
      <c r="AH95" s="913"/>
    </row>
    <row r="96" spans="1:37" ht="19.2" customHeight="1">
      <c r="A96" s="923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1456</v>
      </c>
      <c r="H96" s="92">
        <f t="shared" ref="H96:H105" si="75">F96*G96</f>
        <v>100842.56000000001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1196.7123287671236</v>
      </c>
      <c r="O96" s="95">
        <f t="shared" ref="O96:O103" si="77">N96/M96</f>
        <v>59.835616438356183</v>
      </c>
      <c r="P96" s="97">
        <f t="shared" ref="P96:P103" si="78">M96-J96</f>
        <v>0</v>
      </c>
      <c r="Q96" s="98">
        <f t="shared" si="74"/>
        <v>-9.4143835616438167</v>
      </c>
      <c r="R96" s="745">
        <f t="shared" ref="R96:R103" si="79">O96/L96</f>
        <v>0.86405222293655137</v>
      </c>
      <c r="S96" s="912">
        <f>R108</f>
        <v>0.85224325770953491</v>
      </c>
      <c r="T96" s="101">
        <v>0.33333333333333331</v>
      </c>
      <c r="U96" s="101">
        <v>0.38402777777777775</v>
      </c>
      <c r="V96" s="754">
        <v>5</v>
      </c>
      <c r="W96" s="146">
        <f t="shared" ref="W96:W133" si="80">(U96-T96)*24*60</f>
        <v>72.999999999999986</v>
      </c>
      <c r="X96" s="154"/>
      <c r="Y96" s="154"/>
      <c r="Z96" s="105"/>
      <c r="AA96" s="105"/>
      <c r="AB96" s="897"/>
      <c r="AC96" s="897"/>
      <c r="AD96" s="754"/>
      <c r="AE96" s="754"/>
      <c r="AF96" s="105">
        <f t="shared" si="69"/>
        <v>-188.28767123287639</v>
      </c>
      <c r="AG96" s="748">
        <f t="shared" si="70"/>
        <v>0.86405222293655137</v>
      </c>
      <c r="AH96" s="896">
        <f>AG108</f>
        <v>0.85126694791812807</v>
      </c>
    </row>
    <row r="97" spans="1:37" s="290" customFormat="1" ht="19.2" customHeight="1">
      <c r="A97" s="923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2695.2000000000003</v>
      </c>
      <c r="H97" s="285">
        <f t="shared" si="75"/>
        <v>78465.761467889897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1122.9999999999998</v>
      </c>
      <c r="O97" s="95">
        <f t="shared" si="77"/>
        <v>56.149999999999991</v>
      </c>
      <c r="P97" s="97">
        <f t="shared" si="78"/>
        <v>0</v>
      </c>
      <c r="Q97" s="98">
        <f t="shared" si="74"/>
        <v>-13.100000000000009</v>
      </c>
      <c r="R97" s="745">
        <f t="shared" si="79"/>
        <v>0.81083032490974716</v>
      </c>
      <c r="S97" s="912"/>
      <c r="T97" s="286">
        <v>0.39999999999999997</v>
      </c>
      <c r="U97" s="286">
        <v>0.5</v>
      </c>
      <c r="V97" s="287">
        <v>23</v>
      </c>
      <c r="W97" s="146">
        <f t="shared" si="80"/>
        <v>144.00000000000006</v>
      </c>
      <c r="X97" s="104">
        <v>0.3888888888888889</v>
      </c>
      <c r="Y97" s="104">
        <v>0.3923611111111111</v>
      </c>
      <c r="Z97" s="105"/>
      <c r="AA97" s="105"/>
      <c r="AB97" s="897"/>
      <c r="AC97" s="897"/>
      <c r="AD97" s="287"/>
      <c r="AE97" s="287"/>
      <c r="AF97" s="288">
        <f t="shared" si="69"/>
        <v>-262.00000000000023</v>
      </c>
      <c r="AG97" s="289">
        <f t="shared" si="70"/>
        <v>0.81083032490974716</v>
      </c>
      <c r="AH97" s="896"/>
      <c r="AJ97" s="76"/>
      <c r="AK97" s="76"/>
    </row>
    <row r="98" spans="1:37" s="293" customFormat="1" ht="19.2" customHeight="1">
      <c r="A98" s="923"/>
      <c r="B98" s="741" t="s">
        <v>238</v>
      </c>
      <c r="C98" s="108"/>
      <c r="D98" s="88" t="s">
        <v>178</v>
      </c>
      <c r="E98" s="138"/>
      <c r="F98" s="283">
        <v>28.26</v>
      </c>
      <c r="G98" s="107">
        <v>763</v>
      </c>
      <c r="H98" s="285">
        <f t="shared" si="75"/>
        <v>21562.38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1144.4999999999995</v>
      </c>
      <c r="O98" s="95">
        <f t="shared" si="77"/>
        <v>60.236842105263136</v>
      </c>
      <c r="P98" s="97">
        <f t="shared" si="78"/>
        <v>0</v>
      </c>
      <c r="Q98" s="98">
        <f t="shared" si="74"/>
        <v>-2.9210526315789664</v>
      </c>
      <c r="R98" s="745">
        <f t="shared" si="79"/>
        <v>0.95374999999999965</v>
      </c>
      <c r="S98" s="912"/>
      <c r="T98" s="101">
        <v>0.53888888888888886</v>
      </c>
      <c r="U98" s="101">
        <v>0.56666666666666665</v>
      </c>
      <c r="V98" s="754">
        <v>3</v>
      </c>
      <c r="W98" s="146">
        <f t="shared" si="80"/>
        <v>40.000000000000014</v>
      </c>
      <c r="X98" s="291"/>
      <c r="Y98" s="291"/>
      <c r="Z98" s="292"/>
      <c r="AA98" s="292"/>
      <c r="AB98" s="897"/>
      <c r="AC98" s="897"/>
      <c r="AD98" s="754"/>
      <c r="AE98" s="754"/>
      <c r="AF98" s="288">
        <f t="shared" si="69"/>
        <v>-55.500000000000455</v>
      </c>
      <c r="AG98" s="748">
        <f t="shared" si="70"/>
        <v>0.95374999999999965</v>
      </c>
      <c r="AH98" s="896"/>
      <c r="AJ98" s="76"/>
      <c r="AK98" s="76"/>
    </row>
    <row r="99" spans="1:37" ht="19.2" customHeight="1">
      <c r="A99" s="923"/>
      <c r="B99" s="741" t="s">
        <v>241</v>
      </c>
      <c r="C99" s="136"/>
      <c r="D99" s="137" t="s">
        <v>164</v>
      </c>
      <c r="E99" s="138"/>
      <c r="F99" s="283">
        <v>51.44</v>
      </c>
      <c r="G99" s="107">
        <v>1208</v>
      </c>
      <c r="H99" s="285">
        <f t="shared" si="75"/>
        <v>62139.519999999997</v>
      </c>
      <c r="I99" s="754"/>
      <c r="J99" s="94">
        <v>20</v>
      </c>
      <c r="K99" s="91">
        <v>1440</v>
      </c>
      <c r="L99" s="95">
        <v>72</v>
      </c>
      <c r="M99" s="739">
        <v>20</v>
      </c>
      <c r="N99" s="91">
        <f t="shared" si="76"/>
        <v>1169.0322580645172</v>
      </c>
      <c r="O99" s="95">
        <f t="shared" si="77"/>
        <v>58.451612903225865</v>
      </c>
      <c r="P99" s="97">
        <f t="shared" si="78"/>
        <v>0</v>
      </c>
      <c r="Q99" s="98">
        <f t="shared" si="74"/>
        <v>-13.548387096774135</v>
      </c>
      <c r="R99" s="745">
        <f t="shared" si="79"/>
        <v>0.81182795698924815</v>
      </c>
      <c r="S99" s="912"/>
      <c r="T99" s="101">
        <v>0.5708333333333333</v>
      </c>
      <c r="U99" s="101">
        <v>0.61388888888888882</v>
      </c>
      <c r="V99" s="754">
        <v>6</v>
      </c>
      <c r="W99" s="146">
        <f t="shared" si="80"/>
        <v>61.999999999999943</v>
      </c>
      <c r="X99" s="254"/>
      <c r="Y99" s="254"/>
      <c r="Z99" s="189"/>
      <c r="AA99" s="189"/>
      <c r="AB99" s="897"/>
      <c r="AC99" s="897"/>
      <c r="AD99" s="754"/>
      <c r="AE99" s="754"/>
      <c r="AF99" s="288">
        <f t="shared" si="69"/>
        <v>-270.96774193548276</v>
      </c>
      <c r="AG99" s="289">
        <f t="shared" si="70"/>
        <v>0.81182795698924803</v>
      </c>
      <c r="AH99" s="896"/>
    </row>
    <row r="100" spans="1:37" s="293" customFormat="1" ht="19.2" customHeight="1">
      <c r="A100" s="923"/>
      <c r="B100" s="741" t="s">
        <v>239</v>
      </c>
      <c r="C100" s="108"/>
      <c r="D100" s="88" t="s">
        <v>174</v>
      </c>
      <c r="E100" s="138"/>
      <c r="F100" s="283">
        <v>68.88</v>
      </c>
      <c r="G100" s="107">
        <v>667</v>
      </c>
      <c r="H100" s="285">
        <f t="shared" si="75"/>
        <v>45942.96</v>
      </c>
      <c r="I100" s="754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6"/>
        <v>1250.6249999999982</v>
      </c>
      <c r="O100" s="95">
        <f t="shared" si="77"/>
        <v>73.566176470588132</v>
      </c>
      <c r="P100" s="97">
        <f t="shared" si="78"/>
        <v>0</v>
      </c>
      <c r="Q100" s="98">
        <f t="shared" si="74"/>
        <v>-11.139705882353041</v>
      </c>
      <c r="R100" s="745">
        <f t="shared" si="79"/>
        <v>0.86848958333333215</v>
      </c>
      <c r="S100" s="912"/>
      <c r="T100" s="286">
        <v>0.61805555555555547</v>
      </c>
      <c r="U100" s="286">
        <v>0.64027777777777772</v>
      </c>
      <c r="V100" s="287">
        <v>6</v>
      </c>
      <c r="W100" s="146">
        <f t="shared" si="80"/>
        <v>32.000000000000043</v>
      </c>
      <c r="X100" s="294"/>
      <c r="Y100" s="294"/>
      <c r="Z100" s="292"/>
      <c r="AA100" s="292"/>
      <c r="AB100" s="897"/>
      <c r="AC100" s="897"/>
      <c r="AD100" s="754"/>
      <c r="AE100" s="754"/>
      <c r="AF100" s="288">
        <f t="shared" si="69"/>
        <v>-189.37500000000182</v>
      </c>
      <c r="AG100" s="748">
        <f t="shared" si="70"/>
        <v>0.86848958333333204</v>
      </c>
      <c r="AH100" s="896"/>
      <c r="AJ100" s="76"/>
      <c r="AK100" s="76"/>
    </row>
    <row r="101" spans="1:37" s="293" customFormat="1" ht="19.2" customHeight="1">
      <c r="A101" s="923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673.80000000000007</v>
      </c>
      <c r="H101" s="285">
        <f t="shared" si="75"/>
        <v>19616.440366972474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1122.9999999999993</v>
      </c>
      <c r="O101" s="95">
        <f t="shared" si="77"/>
        <v>56.149999999999963</v>
      </c>
      <c r="P101" s="97">
        <f t="shared" si="78"/>
        <v>0</v>
      </c>
      <c r="Q101" s="98">
        <f t="shared" si="74"/>
        <v>-13.100000000000037</v>
      </c>
      <c r="R101" s="745">
        <f t="shared" si="79"/>
        <v>0.81083032490974671</v>
      </c>
      <c r="S101" s="912"/>
      <c r="T101" s="286">
        <v>0.65555555555555545</v>
      </c>
      <c r="U101" s="101">
        <v>0.68055555555555547</v>
      </c>
      <c r="V101" s="287">
        <v>22</v>
      </c>
      <c r="W101" s="146">
        <f t="shared" si="80"/>
        <v>36.000000000000028</v>
      </c>
      <c r="X101" s="295">
        <v>0.64444444444444449</v>
      </c>
      <c r="Y101" s="295">
        <v>0.65416666666666667</v>
      </c>
      <c r="Z101" s="292"/>
      <c r="AA101" s="292"/>
      <c r="AB101" s="897"/>
      <c r="AC101" s="897"/>
      <c r="AD101" s="754">
        <v>1</v>
      </c>
      <c r="AE101" s="754"/>
      <c r="AF101" s="288">
        <f t="shared" si="69"/>
        <v>-262.00000000000068</v>
      </c>
      <c r="AG101" s="289">
        <f t="shared" si="70"/>
        <v>0.81083032490974682</v>
      </c>
      <c r="AH101" s="896"/>
      <c r="AJ101" s="76"/>
      <c r="AK101" s="76"/>
    </row>
    <row r="102" spans="1:37" s="293" customFormat="1" ht="19.2" customHeight="1">
      <c r="A102" s="923"/>
      <c r="B102" s="741" t="s">
        <v>242</v>
      </c>
      <c r="C102" s="249"/>
      <c r="D102" s="137" t="s">
        <v>173</v>
      </c>
      <c r="E102" s="251"/>
      <c r="F102" s="283">
        <v>69.260000000000005</v>
      </c>
      <c r="G102" s="107">
        <v>784</v>
      </c>
      <c r="H102" s="285">
        <f t="shared" si="75"/>
        <v>54299.840000000004</v>
      </c>
      <c r="I102" s="741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6"/>
        <v>1175.9999999999995</v>
      </c>
      <c r="O102" s="95">
        <f t="shared" si="77"/>
        <v>58.799999999999976</v>
      </c>
      <c r="P102" s="97">
        <f t="shared" si="78"/>
        <v>0</v>
      </c>
      <c r="Q102" s="98">
        <f t="shared" si="74"/>
        <v>-10.450000000000024</v>
      </c>
      <c r="R102" s="745">
        <f t="shared" si="79"/>
        <v>0.84909747292418736</v>
      </c>
      <c r="S102" s="912"/>
      <c r="T102" s="286">
        <v>0.68541666666666656</v>
      </c>
      <c r="U102" s="286">
        <v>0.71319444444444435</v>
      </c>
      <c r="V102" s="287">
        <v>7</v>
      </c>
      <c r="W102" s="146">
        <f t="shared" si="80"/>
        <v>40.000000000000014</v>
      </c>
      <c r="X102" s="295"/>
      <c r="Y102" s="295"/>
      <c r="Z102" s="292"/>
      <c r="AA102" s="292"/>
      <c r="AB102" s="897"/>
      <c r="AC102" s="897"/>
      <c r="AD102" s="754"/>
      <c r="AE102" s="754"/>
      <c r="AF102" s="288">
        <f t="shared" si="69"/>
        <v>-209.00000000000045</v>
      </c>
      <c r="AG102" s="748">
        <f t="shared" si="70"/>
        <v>0.84909747292418736</v>
      </c>
      <c r="AH102" s="896"/>
      <c r="AJ102" s="76"/>
      <c r="AK102" s="76"/>
    </row>
    <row r="103" spans="1:37" s="293" customFormat="1" ht="19.2" customHeight="1">
      <c r="A103" s="923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1150</v>
      </c>
      <c r="H103" s="285">
        <f t="shared" si="75"/>
        <v>65895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1232.1428571428582</v>
      </c>
      <c r="O103" s="95">
        <f t="shared" si="77"/>
        <v>64.849624060150433</v>
      </c>
      <c r="P103" s="97">
        <f t="shared" si="78"/>
        <v>0</v>
      </c>
      <c r="Q103" s="98">
        <f t="shared" si="74"/>
        <v>-10.939849624060088</v>
      </c>
      <c r="R103" s="745">
        <f t="shared" si="79"/>
        <v>0.85565476190476275</v>
      </c>
      <c r="S103" s="912"/>
      <c r="T103" s="286">
        <v>0.71736111111111101</v>
      </c>
      <c r="U103" s="286">
        <v>0.75624999999999987</v>
      </c>
      <c r="V103" s="287">
        <v>6</v>
      </c>
      <c r="W103" s="146">
        <f t="shared" si="80"/>
        <v>55.999999999999957</v>
      </c>
      <c r="X103" s="295"/>
      <c r="Y103" s="295"/>
      <c r="Z103" s="292"/>
      <c r="AA103" s="292"/>
      <c r="AB103" s="897"/>
      <c r="AC103" s="897"/>
      <c r="AD103" s="754">
        <v>1</v>
      </c>
      <c r="AE103" s="754"/>
      <c r="AF103" s="105">
        <f t="shared" si="69"/>
        <v>-207.85714285714175</v>
      </c>
      <c r="AG103" s="748">
        <f t="shared" si="70"/>
        <v>0.85565476190476264</v>
      </c>
      <c r="AH103" s="896"/>
      <c r="AJ103" s="76"/>
      <c r="AK103" s="76"/>
    </row>
    <row r="104" spans="1:37" s="293" customFormat="1" ht="19.2" customHeight="1">
      <c r="A104" s="923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9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897"/>
      <c r="AC104" s="897"/>
      <c r="AD104" s="754"/>
      <c r="AE104" s="754"/>
      <c r="AF104" s="288">
        <f t="shared" si="69"/>
        <v>0</v>
      </c>
      <c r="AG104" s="289" t="e">
        <f t="shared" si="70"/>
        <v>#DIV/0!</v>
      </c>
      <c r="AH104" s="896"/>
      <c r="AJ104" s="76"/>
      <c r="AK104" s="76"/>
    </row>
    <row r="105" spans="1:37" s="293" customFormat="1" ht="19.2" customHeight="1">
      <c r="A105" s="923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9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897"/>
      <c r="AC105" s="897"/>
      <c r="AD105" s="754"/>
      <c r="AE105" s="754"/>
      <c r="AF105" s="105">
        <f t="shared" si="69"/>
        <v>0</v>
      </c>
      <c r="AG105" s="748" t="e">
        <f t="shared" si="70"/>
        <v>#DIV/0!</v>
      </c>
      <c r="AH105" s="896"/>
      <c r="AJ105" s="76"/>
      <c r="AK105" s="76"/>
    </row>
    <row r="106" spans="1:37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92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897"/>
      <c r="AC106" s="897"/>
      <c r="AD106" s="754"/>
      <c r="AE106" s="754"/>
      <c r="AF106" s="105">
        <f t="shared" si="69"/>
        <v>0</v>
      </c>
      <c r="AG106" s="748" t="e">
        <f t="shared" si="70"/>
        <v>#DIV/0!</v>
      </c>
      <c r="AH106" s="896"/>
      <c r="AJ106" s="76"/>
      <c r="AK106" s="76"/>
    </row>
    <row r="107" spans="1:37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92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897"/>
      <c r="AC107" s="897"/>
      <c r="AD107" s="754"/>
      <c r="AE107" s="754"/>
      <c r="AF107" s="292"/>
      <c r="AG107" s="748"/>
      <c r="AH107" s="896"/>
      <c r="AJ107" s="76"/>
      <c r="AK107" s="76"/>
    </row>
    <row r="108" spans="1:37" ht="19.2" customHeight="1">
      <c r="A108" s="923"/>
      <c r="B108" s="170">
        <v>0</v>
      </c>
      <c r="C108" s="160" t="s">
        <v>180</v>
      </c>
      <c r="D108" s="893" t="s">
        <v>351</v>
      </c>
      <c r="E108" s="893"/>
      <c r="F108" s="301"/>
      <c r="G108" s="126"/>
      <c r="H108" s="162"/>
      <c r="I108" s="163"/>
      <c r="J108" s="126">
        <v>19.375</v>
      </c>
      <c r="K108" s="126">
        <v>1382.5</v>
      </c>
      <c r="L108" s="164">
        <v>71.581656346749213</v>
      </c>
      <c r="M108" s="126">
        <f t="shared" ref="J108:O108" si="81">AVERAGE(M96:M107)</f>
        <v>19.375</v>
      </c>
      <c r="N108" s="126">
        <f t="shared" si="81"/>
        <v>1176.876555496812</v>
      </c>
      <c r="O108" s="164">
        <f t="shared" si="81"/>
        <v>61.004983997197954</v>
      </c>
      <c r="P108" s="105">
        <f t="shared" ref="P108:P116" si="82">M108-J108</f>
        <v>0</v>
      </c>
      <c r="Q108" s="143">
        <f t="shared" ref="Q108:Q116" si="83">O108-L108</f>
        <v>-10.576672349551259</v>
      </c>
      <c r="R108" s="165">
        <f t="shared" ref="R108:R116" si="84">O108/L108</f>
        <v>0.85224325770953491</v>
      </c>
      <c r="S108" s="9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2</v>
      </c>
      <c r="AE108" s="167">
        <f>SUM(AE96:AE107)</f>
        <v>0</v>
      </c>
      <c r="AF108" s="105">
        <f t="shared" si="69"/>
        <v>-205.62344450318801</v>
      </c>
      <c r="AG108" s="748">
        <f t="shared" si="70"/>
        <v>0.85126694791812807</v>
      </c>
      <c r="AH108" s="896"/>
    </row>
    <row r="109" spans="1:37" ht="19.2" customHeight="1">
      <c r="A109" s="914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1337</v>
      </c>
      <c r="H109" s="92">
        <f t="shared" ref="H109:H119" si="85">F109*G109</f>
        <v>45765.509999999995</v>
      </c>
      <c r="I109" s="741">
        <v>1</v>
      </c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6" si="86">G109/W109*60</f>
        <v>2111.0526315789461</v>
      </c>
      <c r="O109" s="95">
        <f t="shared" ref="O109:O116" si="87">N109/M109</f>
        <v>162.38866396761125</v>
      </c>
      <c r="P109" s="97">
        <f t="shared" si="82"/>
        <v>0</v>
      </c>
      <c r="Q109" s="98">
        <f t="shared" si="83"/>
        <v>-10.688259109311815</v>
      </c>
      <c r="R109" s="745">
        <f t="shared" si="84"/>
        <v>0.93824561403508733</v>
      </c>
      <c r="S109" s="917">
        <f>R121</f>
        <v>0.94012491912792295</v>
      </c>
      <c r="T109" s="303">
        <v>0.5</v>
      </c>
      <c r="U109" s="303">
        <v>0.52638888888888891</v>
      </c>
      <c r="V109" s="304">
        <v>5</v>
      </c>
      <c r="W109" s="738">
        <f t="shared" si="80"/>
        <v>38.000000000000028</v>
      </c>
      <c r="X109" s="104"/>
      <c r="Y109" s="104"/>
      <c r="Z109" s="105"/>
      <c r="AA109" s="105"/>
      <c r="AB109" s="897"/>
      <c r="AC109" s="897"/>
      <c r="AD109" s="754"/>
      <c r="AE109" s="754"/>
      <c r="AF109" s="97">
        <f t="shared" si="69"/>
        <v>-138.94736842105385</v>
      </c>
      <c r="AG109" s="190">
        <f t="shared" si="70"/>
        <v>0.93824561403508722</v>
      </c>
      <c r="AH109" s="896">
        <f>AG121</f>
        <v>0.90962945732446088</v>
      </c>
      <c r="AJ109" s="76" t="str">
        <f>A109</f>
        <v>綜合一組
(ET-55)</v>
      </c>
      <c r="AK109" s="968">
        <f>AVERAGE(AK110:AK120)</f>
        <v>6.0000000000000187</v>
      </c>
    </row>
    <row r="110" spans="1:37" ht="19.2" customHeight="1">
      <c r="A110" s="915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2326.4</v>
      </c>
      <c r="H110" s="92">
        <f t="shared" si="85"/>
        <v>83354.911999999997</v>
      </c>
      <c r="I110" s="741">
        <v>1</v>
      </c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2083.3432835820872</v>
      </c>
      <c r="O110" s="95">
        <f t="shared" si="87"/>
        <v>189.39484396200794</v>
      </c>
      <c r="P110" s="97">
        <f t="shared" si="82"/>
        <v>0</v>
      </c>
      <c r="Q110" s="98">
        <f t="shared" si="83"/>
        <v>-15.150610583446593</v>
      </c>
      <c r="R110" s="745">
        <f t="shared" si="84"/>
        <v>0.92593034825870557</v>
      </c>
      <c r="S110" s="903"/>
      <c r="T110" s="303">
        <v>0.54166666666666663</v>
      </c>
      <c r="U110" s="303">
        <v>0.58819444444444446</v>
      </c>
      <c r="V110" s="304">
        <v>22</v>
      </c>
      <c r="W110" s="738">
        <f t="shared" si="80"/>
        <v>67.000000000000085</v>
      </c>
      <c r="X110" s="265">
        <v>0.53055555555555556</v>
      </c>
      <c r="Y110" s="265">
        <v>0.54027777777777775</v>
      </c>
      <c r="Z110" s="105"/>
      <c r="AA110" s="105"/>
      <c r="AB110" s="897"/>
      <c r="AC110" s="897"/>
      <c r="AD110" s="754"/>
      <c r="AE110" s="754"/>
      <c r="AF110" s="97">
        <f t="shared" si="69"/>
        <v>-166.65671641791278</v>
      </c>
      <c r="AG110" s="190">
        <f t="shared" si="70"/>
        <v>0.92593034825870546</v>
      </c>
      <c r="AH110" s="896"/>
      <c r="AJ110" s="969">
        <f t="shared" ref="AJ110:AJ120" si="88">IF((IF(V110&lt;10,V110,(X110-U109)*1440))=0,"",IF(V110&lt;10,V110,(X110-U109)*1440))</f>
        <v>5.9999999999999787</v>
      </c>
      <c r="AK110" s="970">
        <f>IF(AJ110&gt;4,AJ110,"")</f>
        <v>5.9999999999999787</v>
      </c>
    </row>
    <row r="111" spans="1:37" ht="19.2" customHeight="1">
      <c r="A111" s="915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1765</v>
      </c>
      <c r="H111" s="92">
        <f t="shared" si="85"/>
        <v>52889.095928226358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1103.1250000000002</v>
      </c>
      <c r="O111" s="95">
        <f t="shared" si="87"/>
        <v>61.284722222222236</v>
      </c>
      <c r="P111" s="97">
        <f t="shared" si="82"/>
        <v>0</v>
      </c>
      <c r="Q111" s="98">
        <f t="shared" si="83"/>
        <v>-5.3819444444444358</v>
      </c>
      <c r="R111" s="745">
        <f t="shared" si="84"/>
        <v>0.91927083333333348</v>
      </c>
      <c r="S111" s="903"/>
      <c r="T111" s="303">
        <v>0.59305555555555556</v>
      </c>
      <c r="U111" s="303">
        <v>0.65972222222222221</v>
      </c>
      <c r="V111" s="304">
        <v>7</v>
      </c>
      <c r="W111" s="738">
        <f t="shared" si="80"/>
        <v>95.999999999999972</v>
      </c>
      <c r="X111" s="104"/>
      <c r="Y111" s="104"/>
      <c r="Z111" s="105"/>
      <c r="AA111" s="105"/>
      <c r="AB111" s="897"/>
      <c r="AC111" s="897"/>
      <c r="AD111" s="754"/>
      <c r="AE111" s="754"/>
      <c r="AF111" s="97">
        <f t="shared" si="69"/>
        <v>-96.874999999999773</v>
      </c>
      <c r="AG111" s="190">
        <f t="shared" si="70"/>
        <v>0.91927083333333348</v>
      </c>
      <c r="AH111" s="896"/>
      <c r="AJ111" s="969">
        <f t="shared" si="88"/>
        <v>7</v>
      </c>
      <c r="AK111" s="970">
        <f t="shared" ref="AK111:AK120" si="89">IF(AJ111&gt;4,AJ111,"")</f>
        <v>7</v>
      </c>
    </row>
    <row r="112" spans="1:37" ht="19.2" customHeight="1">
      <c r="A112" s="915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629</v>
      </c>
      <c r="H112" s="92">
        <f t="shared" si="85"/>
        <v>18951.77</v>
      </c>
      <c r="I112" s="754">
        <v>1</v>
      </c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1078.2857142857133</v>
      </c>
      <c r="O112" s="95">
        <f t="shared" si="87"/>
        <v>59.904761904761848</v>
      </c>
      <c r="P112" s="97">
        <f t="shared" si="82"/>
        <v>0</v>
      </c>
      <c r="Q112" s="98">
        <f t="shared" si="83"/>
        <v>-6.7619047619048231</v>
      </c>
      <c r="R112" s="745">
        <f t="shared" si="84"/>
        <v>0.89857142857142769</v>
      </c>
      <c r="S112" s="903"/>
      <c r="T112" s="303">
        <v>0.66388888888888886</v>
      </c>
      <c r="U112" s="303">
        <v>0.68819444444444444</v>
      </c>
      <c r="V112" s="304">
        <v>6</v>
      </c>
      <c r="W112" s="738">
        <f t="shared" si="80"/>
        <v>35.000000000000036</v>
      </c>
      <c r="X112" s="291"/>
      <c r="Y112" s="291"/>
      <c r="Z112" s="105"/>
      <c r="AA112" s="105"/>
      <c r="AB112" s="897"/>
      <c r="AC112" s="897"/>
      <c r="AD112" s="754"/>
      <c r="AE112" s="754"/>
      <c r="AF112" s="97">
        <f t="shared" si="69"/>
        <v>-121.71428571428669</v>
      </c>
      <c r="AG112" s="190">
        <f t="shared" si="70"/>
        <v>0.8985714285714278</v>
      </c>
      <c r="AH112" s="896"/>
      <c r="AJ112" s="969">
        <f t="shared" si="88"/>
        <v>6</v>
      </c>
      <c r="AK112" s="970">
        <f t="shared" si="89"/>
        <v>6</v>
      </c>
    </row>
    <row r="113" spans="1:37" s="293" customFormat="1" ht="19.2" customHeight="1">
      <c r="A113" s="915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1286</v>
      </c>
      <c r="H113" s="92">
        <f t="shared" si="85"/>
        <v>71450.16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1307.7966101694926</v>
      </c>
      <c r="O113" s="95">
        <f t="shared" si="87"/>
        <v>81.737288135593289</v>
      </c>
      <c r="P113" s="97">
        <f t="shared" si="82"/>
        <v>0</v>
      </c>
      <c r="Q113" s="98">
        <f t="shared" si="83"/>
        <v>-8.262711864406711</v>
      </c>
      <c r="R113" s="745">
        <f t="shared" si="84"/>
        <v>0.90819209039548099</v>
      </c>
      <c r="S113" s="903"/>
      <c r="T113" s="303">
        <v>0.72777777777777775</v>
      </c>
      <c r="U113" s="303">
        <v>0.76874999999999993</v>
      </c>
      <c r="V113" s="304">
        <v>4</v>
      </c>
      <c r="W113" s="738">
        <f t="shared" si="80"/>
        <v>58.99999999999995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9"/>
        <v>-132.20338983050738</v>
      </c>
      <c r="AG113" s="190">
        <f t="shared" si="70"/>
        <v>0.90819209039548099</v>
      </c>
      <c r="AH113" s="896"/>
      <c r="AJ113" s="969">
        <f t="shared" si="88"/>
        <v>4</v>
      </c>
      <c r="AK113" s="970" t="str">
        <f t="shared" si="89"/>
        <v/>
      </c>
    </row>
    <row r="114" spans="1:37" s="293" customFormat="1" ht="19.2" customHeight="1">
      <c r="A114" s="915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1362</v>
      </c>
      <c r="H114" s="92">
        <f t="shared" si="85"/>
        <v>79227.540000000008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1297.1428571428585</v>
      </c>
      <c r="O114" s="95">
        <f t="shared" si="87"/>
        <v>99.78021978021988</v>
      </c>
      <c r="P114" s="97">
        <f t="shared" si="82"/>
        <v>-1</v>
      </c>
      <c r="Q114" s="98">
        <f t="shared" si="83"/>
        <v>-3.0769230769229807</v>
      </c>
      <c r="R114" s="745">
        <f t="shared" si="84"/>
        <v>0.97008547008547097</v>
      </c>
      <c r="S114" s="903"/>
      <c r="T114" s="303">
        <v>0.77222222222222214</v>
      </c>
      <c r="U114" s="303">
        <v>0.8159722222222221</v>
      </c>
      <c r="V114" s="304">
        <v>5</v>
      </c>
      <c r="W114" s="738">
        <f t="shared" si="80"/>
        <v>62.999999999999936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9"/>
        <v>-142.85714285714153</v>
      </c>
      <c r="AG114" s="190">
        <f t="shared" si="70"/>
        <v>0.9007936507936517</v>
      </c>
      <c r="AH114" s="896"/>
      <c r="AJ114" s="969">
        <f t="shared" si="88"/>
        <v>5</v>
      </c>
      <c r="AK114" s="970">
        <f t="shared" si="89"/>
        <v>5</v>
      </c>
    </row>
    <row r="115" spans="1:37" s="293" customFormat="1" ht="19.2" customHeight="1">
      <c r="A115" s="915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1003</v>
      </c>
      <c r="H115" s="92">
        <f t="shared" si="85"/>
        <v>54252.270000000004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1280.4255319148938</v>
      </c>
      <c r="O115" s="95">
        <f t="shared" si="87"/>
        <v>98.494271685761063</v>
      </c>
      <c r="P115" s="97">
        <f t="shared" si="82"/>
        <v>-1</v>
      </c>
      <c r="Q115" s="98">
        <f t="shared" si="83"/>
        <v>-4.3628711713817978</v>
      </c>
      <c r="R115" s="745">
        <f t="shared" si="84"/>
        <v>0.95758319694489924</v>
      </c>
      <c r="S115" s="903"/>
      <c r="T115" s="303">
        <v>0.82013888888888875</v>
      </c>
      <c r="U115" s="303">
        <v>0.85277777777777763</v>
      </c>
      <c r="V115" s="304">
        <v>6</v>
      </c>
      <c r="W115" s="738">
        <f t="shared" si="80"/>
        <v>46.999999999999993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9"/>
        <v>-159.57446808510622</v>
      </c>
      <c r="AG115" s="190">
        <f t="shared" si="70"/>
        <v>0.8891843971631207</v>
      </c>
      <c r="AH115" s="896"/>
      <c r="AJ115" s="969">
        <f t="shared" si="88"/>
        <v>6</v>
      </c>
      <c r="AK115" s="970">
        <f t="shared" si="89"/>
        <v>6</v>
      </c>
    </row>
    <row r="116" spans="1:37" s="293" customFormat="1" ht="19.2" customHeight="1">
      <c r="A116" s="915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1593</v>
      </c>
      <c r="H116" s="92">
        <f t="shared" si="85"/>
        <v>81338.58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1309.3150684931497</v>
      </c>
      <c r="O116" s="95">
        <f t="shared" si="87"/>
        <v>93.522504892367834</v>
      </c>
      <c r="P116" s="97">
        <f t="shared" si="82"/>
        <v>-2</v>
      </c>
      <c r="Q116" s="98">
        <f t="shared" si="83"/>
        <v>-0.22749510763216563</v>
      </c>
      <c r="R116" s="745">
        <f t="shared" si="84"/>
        <v>0.99757338551859021</v>
      </c>
      <c r="S116" s="903"/>
      <c r="T116" s="303">
        <v>0.86805555555555536</v>
      </c>
      <c r="U116" s="303">
        <v>0.91874999999999984</v>
      </c>
      <c r="V116" s="304">
        <v>22</v>
      </c>
      <c r="W116" s="738">
        <f t="shared" si="80"/>
        <v>73.000000000000057</v>
      </c>
      <c r="X116" s="291">
        <v>0.8569444444444444</v>
      </c>
      <c r="Y116" s="291">
        <v>0.8666666666666667</v>
      </c>
      <c r="Z116" s="292"/>
      <c r="AA116" s="292"/>
      <c r="AB116" s="897"/>
      <c r="AC116" s="897"/>
      <c r="AD116" s="296"/>
      <c r="AE116" s="296"/>
      <c r="AF116" s="97">
        <f t="shared" si="69"/>
        <v>-190.68493150685026</v>
      </c>
      <c r="AG116" s="190">
        <f t="shared" si="70"/>
        <v>0.87287671232876651</v>
      </c>
      <c r="AH116" s="896"/>
      <c r="AJ116" s="969">
        <f t="shared" si="88"/>
        <v>6.0000000000001386</v>
      </c>
      <c r="AK116" s="970">
        <f t="shared" si="89"/>
        <v>6.0000000000001386</v>
      </c>
    </row>
    <row r="117" spans="1:37" s="293" customFormat="1" ht="19.2" customHeight="1">
      <c r="A117" s="915"/>
      <c r="B117" s="741">
        <v>0</v>
      </c>
      <c r="C117" s="108"/>
      <c r="D117" s="137"/>
      <c r="E117" s="138"/>
      <c r="F117" s="90" t="s">
        <v>236</v>
      </c>
      <c r="G117" s="306"/>
      <c r="H117" s="92">
        <f t="shared" si="85"/>
        <v>0</v>
      </c>
      <c r="I117" s="754"/>
      <c r="J117" s="94"/>
      <c r="K117" s="91"/>
      <c r="L117" s="95"/>
      <c r="M117" s="744"/>
      <c r="N117" s="91"/>
      <c r="O117" s="95"/>
      <c r="P117" s="97"/>
      <c r="Q117" s="98"/>
      <c r="R117" s="745"/>
      <c r="S117" s="903"/>
      <c r="T117" s="303"/>
      <c r="U117" s="303"/>
      <c r="V117" s="304"/>
      <c r="W117" s="738">
        <f t="shared" si="80"/>
        <v>0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9"/>
        <v>0</v>
      </c>
      <c r="AG117" s="190" t="e">
        <f t="shared" si="70"/>
        <v>#DIV/0!</v>
      </c>
      <c r="AH117" s="896"/>
      <c r="AJ117" s="969" t="str">
        <f t="shared" si="88"/>
        <v/>
      </c>
      <c r="AK117" s="970" t="str">
        <f t="shared" si="89"/>
        <v/>
      </c>
    </row>
    <row r="118" spans="1:37" s="293" customFormat="1" ht="19.2" customHeight="1">
      <c r="A118" s="915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903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9"/>
        <v>0</v>
      </c>
      <c r="AG118" s="190" t="e">
        <f t="shared" si="70"/>
        <v>#DIV/0!</v>
      </c>
      <c r="AH118" s="896"/>
      <c r="AJ118" s="969" t="str">
        <f t="shared" si="88"/>
        <v/>
      </c>
      <c r="AK118" s="970" t="str">
        <f t="shared" si="89"/>
        <v/>
      </c>
    </row>
    <row r="119" spans="1:37" s="293" customFormat="1" ht="19.2" customHeight="1">
      <c r="A119" s="915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903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9"/>
        <v>0</v>
      </c>
      <c r="AG119" s="190" t="e">
        <f t="shared" si="70"/>
        <v>#DIV/0!</v>
      </c>
      <c r="AH119" s="896"/>
      <c r="AJ119" s="969" t="str">
        <f t="shared" si="88"/>
        <v/>
      </c>
      <c r="AK119" s="970" t="str">
        <f t="shared" si="89"/>
        <v/>
      </c>
    </row>
    <row r="120" spans="1:37" s="293" customFormat="1" ht="19.2" customHeight="1">
      <c r="A120" s="915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903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9"/>
        <v>0</v>
      </c>
      <c r="AG120" s="190" t="e">
        <f t="shared" si="70"/>
        <v>#DIV/0!</v>
      </c>
      <c r="AH120" s="896"/>
      <c r="AJ120" s="969" t="str">
        <f t="shared" si="88"/>
        <v/>
      </c>
      <c r="AK120" s="970" t="str">
        <f t="shared" si="89"/>
        <v/>
      </c>
    </row>
    <row r="121" spans="1:37" ht="19.2" customHeight="1">
      <c r="A121" s="916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J121:O121" si="90">AVERAGE(M109:M120)</f>
        <v>14.5</v>
      </c>
      <c r="N121" s="276">
        <f t="shared" si="90"/>
        <v>1446.3108371458927</v>
      </c>
      <c r="O121" s="277">
        <f t="shared" si="90"/>
        <v>105.81340956881817</v>
      </c>
      <c r="P121" s="97">
        <f t="shared" ref="P121:P128" si="91">M121-J121</f>
        <v>-0.5</v>
      </c>
      <c r="Q121" s="98">
        <f t="shared" ref="Q121:Q128" si="92">O121-L121</f>
        <v>-6.7390900149314206</v>
      </c>
      <c r="R121" s="245">
        <f t="shared" ref="R121:R128" si="93">O121/L121</f>
        <v>0.94012491912792295</v>
      </c>
      <c r="S121" s="911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0</v>
      </c>
      <c r="AE121" s="167">
        <f>SUM(AE109:AE120)</f>
        <v>0</v>
      </c>
      <c r="AF121" s="97">
        <f>N121-K121</f>
        <v>-143.68916285410728</v>
      </c>
      <c r="AG121" s="190">
        <f>N121/K121</f>
        <v>0.90962945732446088</v>
      </c>
      <c r="AH121" s="896"/>
    </row>
    <row r="122" spans="1:37" ht="19.2" customHeight="1">
      <c r="A122" s="918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1378</v>
      </c>
      <c r="H122" s="92">
        <f t="shared" ref="H122:H132" si="94">F122*G122</f>
        <v>82046.12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8" si="95">G122/W122*60</f>
        <v>1272.0000000000014</v>
      </c>
      <c r="O122" s="314">
        <f t="shared" ref="O122:O128" si="96">N122/M122</f>
        <v>70.666666666666742</v>
      </c>
      <c r="P122" s="168">
        <f t="shared" si="91"/>
        <v>0</v>
      </c>
      <c r="Q122" s="256">
        <f t="shared" si="92"/>
        <v>-6.2777777777777004</v>
      </c>
      <c r="R122" s="169">
        <f t="shared" si="93"/>
        <v>0.91841155234657135</v>
      </c>
      <c r="S122" s="912">
        <f>R134</f>
        <v>0.89364709001691633</v>
      </c>
      <c r="T122" s="232">
        <v>0.5</v>
      </c>
      <c r="U122" s="232">
        <v>0.54513888888888884</v>
      </c>
      <c r="V122" s="304">
        <v>5</v>
      </c>
      <c r="W122" s="738">
        <f t="shared" si="80"/>
        <v>64.999999999999929</v>
      </c>
      <c r="X122" s="104"/>
      <c r="Y122" s="104"/>
      <c r="Z122" s="105"/>
      <c r="AA122" s="105"/>
      <c r="AB122" s="897"/>
      <c r="AC122" s="897"/>
      <c r="AD122" s="754"/>
      <c r="AE122" s="754"/>
      <c r="AF122" s="97">
        <f t="shared" si="69"/>
        <v>-112.99999999999864</v>
      </c>
      <c r="AG122" s="745">
        <f t="shared" si="70"/>
        <v>0.91841155234657135</v>
      </c>
      <c r="AH122" s="911">
        <f>AG134</f>
        <v>0.89485040562679719</v>
      </c>
      <c r="AJ122" s="76" t="str">
        <f>A122</f>
        <v>綜合二組
(ET-55)</v>
      </c>
      <c r="AK122" s="968">
        <f>AVERAGE(AK123:AK133)</f>
        <v>6.3333333333333526</v>
      </c>
    </row>
    <row r="123" spans="1:37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1647</v>
      </c>
      <c r="H123" s="92">
        <f t="shared" si="94"/>
        <v>96629.49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1335.4054054054045</v>
      </c>
      <c r="O123" s="142">
        <f t="shared" si="96"/>
        <v>70.284495021337079</v>
      </c>
      <c r="P123" s="105">
        <f t="shared" si="91"/>
        <v>0</v>
      </c>
      <c r="Q123" s="143">
        <f t="shared" si="92"/>
        <v>-5.504978662873441</v>
      </c>
      <c r="R123" s="748">
        <f t="shared" si="93"/>
        <v>0.92736486486486436</v>
      </c>
      <c r="S123" s="912"/>
      <c r="T123" s="232">
        <v>0.54999999999999993</v>
      </c>
      <c r="U123" s="232">
        <v>0.60138888888888886</v>
      </c>
      <c r="V123" s="304">
        <v>7</v>
      </c>
      <c r="W123" s="738">
        <f t="shared" si="80"/>
        <v>74.000000000000057</v>
      </c>
      <c r="X123" s="104"/>
      <c r="Y123" s="104"/>
      <c r="Z123" s="105"/>
      <c r="AA123" s="105"/>
      <c r="AB123" s="897"/>
      <c r="AC123" s="897"/>
      <c r="AD123" s="754"/>
      <c r="AE123" s="754"/>
      <c r="AF123" s="97">
        <f t="shared" si="69"/>
        <v>-104.59459459459549</v>
      </c>
      <c r="AG123" s="745">
        <f t="shared" si="70"/>
        <v>0.92736486486486425</v>
      </c>
      <c r="AH123" s="912"/>
      <c r="AJ123" s="969">
        <f t="shared" ref="AJ123:AJ133" si="97">IF((IF(V123&lt;10,V123,(X123-U122)*1440))=0,"",IF(V123&lt;10,V123,(X123-U122)*1440))</f>
        <v>7</v>
      </c>
      <c r="AK123" s="970">
        <f>IF(AJ123&gt;4,AJ123,"")</f>
        <v>7</v>
      </c>
    </row>
    <row r="124" spans="1:37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2414</v>
      </c>
      <c r="H124" s="92">
        <f t="shared" si="94"/>
        <v>143681.28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1270.5263157894728</v>
      </c>
      <c r="O124" s="314">
        <f t="shared" si="96"/>
        <v>60.501253132832041</v>
      </c>
      <c r="P124" s="168">
        <f t="shared" si="91"/>
        <v>0</v>
      </c>
      <c r="Q124" s="256">
        <f t="shared" si="92"/>
        <v>-5.4511278195489083</v>
      </c>
      <c r="R124" s="169">
        <f t="shared" si="93"/>
        <v>0.91734752042561218</v>
      </c>
      <c r="S124" s="919"/>
      <c r="T124" s="232">
        <v>0.61666666666666659</v>
      </c>
      <c r="U124" s="232">
        <v>0.6958333333333333</v>
      </c>
      <c r="V124" s="304">
        <v>22</v>
      </c>
      <c r="W124" s="738">
        <f t="shared" si="80"/>
        <v>114.00000000000007</v>
      </c>
      <c r="X124" s="265">
        <v>0.60555555555555551</v>
      </c>
      <c r="Y124" s="265">
        <v>0.61527777777777781</v>
      </c>
      <c r="Z124" s="105"/>
      <c r="AA124" s="105"/>
      <c r="AB124" s="897"/>
      <c r="AC124" s="897"/>
      <c r="AD124" s="754"/>
      <c r="AE124" s="754"/>
      <c r="AF124" s="168">
        <f t="shared" si="69"/>
        <v>-114.47368421052715</v>
      </c>
      <c r="AG124" s="169">
        <f t="shared" si="70"/>
        <v>0.91734752042561218</v>
      </c>
      <c r="AH124" s="912"/>
      <c r="AJ124" s="969">
        <f t="shared" si="97"/>
        <v>5.9999999999999787</v>
      </c>
      <c r="AK124" s="970">
        <f t="shared" ref="AK124:AK133" si="98">IF(AJ124&gt;4,AJ124,"")</f>
        <v>5.9999999999999787</v>
      </c>
    </row>
    <row r="125" spans="1:37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1495</v>
      </c>
      <c r="H125" s="92">
        <f t="shared" si="94"/>
        <v>84901.05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1380.0000000000016</v>
      </c>
      <c r="O125" s="314">
        <f t="shared" si="96"/>
        <v>76.666666666666757</v>
      </c>
      <c r="P125" s="168">
        <f t="shared" si="91"/>
        <v>0</v>
      </c>
      <c r="Q125" s="256">
        <f t="shared" si="92"/>
        <v>-14.222222222222129</v>
      </c>
      <c r="R125" s="169">
        <f t="shared" si="93"/>
        <v>0.84352078239608907</v>
      </c>
      <c r="S125" s="919"/>
      <c r="T125" s="232">
        <v>0.73611111111111105</v>
      </c>
      <c r="U125" s="232">
        <v>0.78124999999999989</v>
      </c>
      <c r="V125" s="304">
        <v>5</v>
      </c>
      <c r="W125" s="738">
        <f t="shared" si="80"/>
        <v>64.999999999999929</v>
      </c>
      <c r="X125" s="116"/>
      <c r="Y125" s="116"/>
      <c r="Z125" s="105"/>
      <c r="AA125" s="105"/>
      <c r="AB125" s="897"/>
      <c r="AC125" s="897"/>
      <c r="AD125" s="754"/>
      <c r="AE125" s="754"/>
      <c r="AF125" s="97">
        <f t="shared" si="69"/>
        <v>-255.99999999999841</v>
      </c>
      <c r="AG125" s="745">
        <f t="shared" si="70"/>
        <v>0.84352078239608896</v>
      </c>
      <c r="AH125" s="913"/>
      <c r="AJ125" s="969">
        <f t="shared" si="97"/>
        <v>5</v>
      </c>
      <c r="AK125" s="970">
        <f t="shared" si="98"/>
        <v>5</v>
      </c>
    </row>
    <row r="126" spans="1:37" ht="19.2" customHeight="1">
      <c r="A126" s="918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1384</v>
      </c>
      <c r="H126" s="92">
        <f t="shared" si="94"/>
        <v>78708.08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1384.0000000000014</v>
      </c>
      <c r="O126" s="142">
        <f t="shared" si="96"/>
        <v>76.888888888888971</v>
      </c>
      <c r="P126" s="105">
        <f t="shared" si="91"/>
        <v>0</v>
      </c>
      <c r="Q126" s="143">
        <f t="shared" si="92"/>
        <v>-13.999999999999915</v>
      </c>
      <c r="R126" s="748">
        <f t="shared" si="93"/>
        <v>0.84596577017115004</v>
      </c>
      <c r="S126" s="919"/>
      <c r="T126" s="232">
        <v>0.78611111111111098</v>
      </c>
      <c r="U126" s="232">
        <v>0.82777777777777761</v>
      </c>
      <c r="V126" s="304">
        <v>7</v>
      </c>
      <c r="W126" s="738">
        <f t="shared" si="80"/>
        <v>59.999999999999943</v>
      </c>
      <c r="X126" s="116"/>
      <c r="Y126" s="116"/>
      <c r="Z126" s="105"/>
      <c r="AA126" s="105"/>
      <c r="AB126" s="897"/>
      <c r="AC126" s="897"/>
      <c r="AD126" s="754"/>
      <c r="AE126" s="754"/>
      <c r="AF126" s="168">
        <f t="shared" si="69"/>
        <v>-251.99999999999864</v>
      </c>
      <c r="AG126" s="169">
        <f t="shared" si="70"/>
        <v>0.84596577017114993</v>
      </c>
      <c r="AH126" s="913"/>
      <c r="AJ126" s="969">
        <f t="shared" si="97"/>
        <v>7</v>
      </c>
      <c r="AK126" s="970">
        <f t="shared" si="98"/>
        <v>7</v>
      </c>
    </row>
    <row r="127" spans="1:37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1655</v>
      </c>
      <c r="H127" s="92">
        <f t="shared" si="94"/>
        <v>83858.850000000006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1360.2739726027385</v>
      </c>
      <c r="O127" s="142">
        <f t="shared" si="96"/>
        <v>75.570776255707699</v>
      </c>
      <c r="P127" s="105">
        <f t="shared" si="91"/>
        <v>0</v>
      </c>
      <c r="Q127" s="143">
        <f t="shared" si="92"/>
        <v>-7.7625570776256296</v>
      </c>
      <c r="R127" s="748">
        <f t="shared" si="93"/>
        <v>0.90684931506849242</v>
      </c>
      <c r="S127" s="919"/>
      <c r="T127" s="232">
        <v>0.84374999999999978</v>
      </c>
      <c r="U127" s="232">
        <v>0.89444444444444426</v>
      </c>
      <c r="V127" s="741">
        <v>23</v>
      </c>
      <c r="W127" s="738">
        <f t="shared" si="80"/>
        <v>73.000000000000057</v>
      </c>
      <c r="X127" s="116">
        <v>0.83194444444444438</v>
      </c>
      <c r="Y127" s="116">
        <v>0.84305555555555556</v>
      </c>
      <c r="Z127" s="105"/>
      <c r="AA127" s="105"/>
      <c r="AB127" s="897"/>
      <c r="AC127" s="897"/>
      <c r="AD127" s="754"/>
      <c r="AE127" s="754">
        <v>1</v>
      </c>
      <c r="AF127" s="168">
        <f t="shared" si="69"/>
        <v>-139.72602739726153</v>
      </c>
      <c r="AG127" s="169">
        <f t="shared" si="70"/>
        <v>0.90684931506849231</v>
      </c>
      <c r="AH127" s="913"/>
      <c r="AJ127" s="969">
        <f t="shared" si="97"/>
        <v>6.0000000000001386</v>
      </c>
      <c r="AK127" s="970">
        <f t="shared" si="98"/>
        <v>6.0000000000001386</v>
      </c>
    </row>
    <row r="128" spans="1:37" ht="19.2" customHeight="1">
      <c r="A128" s="918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2361</v>
      </c>
      <c r="H128" s="92">
        <f t="shared" si="94"/>
        <v>112383.6</v>
      </c>
      <c r="I128" s="754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95"/>
        <v>1323.9252336448606</v>
      </c>
      <c r="O128" s="314">
        <f t="shared" si="96"/>
        <v>63.044058744993357</v>
      </c>
      <c r="P128" s="168">
        <f t="shared" si="91"/>
        <v>0</v>
      </c>
      <c r="Q128" s="256">
        <f t="shared" si="92"/>
        <v>-5.527369826435212</v>
      </c>
      <c r="R128" s="169">
        <f t="shared" si="93"/>
        <v>0.91939252336448651</v>
      </c>
      <c r="S128" s="919"/>
      <c r="T128" s="232">
        <v>0.89930555555555536</v>
      </c>
      <c r="U128" s="232">
        <v>0.97361111111111087</v>
      </c>
      <c r="V128" s="741">
        <v>7</v>
      </c>
      <c r="W128" s="738">
        <f t="shared" si="80"/>
        <v>106.99999999999994</v>
      </c>
      <c r="X128" s="116"/>
      <c r="Y128" s="116"/>
      <c r="Z128" s="105"/>
      <c r="AA128" s="105"/>
      <c r="AB128" s="897"/>
      <c r="AC128" s="897"/>
      <c r="AD128" s="754">
        <v>1</v>
      </c>
      <c r="AE128" s="754"/>
      <c r="AF128" s="97">
        <f t="shared" si="69"/>
        <v>-116.07476635513945</v>
      </c>
      <c r="AG128" s="745">
        <f t="shared" si="70"/>
        <v>0.91939252336448651</v>
      </c>
      <c r="AH128" s="913"/>
      <c r="AJ128" s="969">
        <f t="shared" si="97"/>
        <v>7</v>
      </c>
      <c r="AK128" s="970">
        <f t="shared" si="98"/>
        <v>7</v>
      </c>
    </row>
    <row r="129" spans="1:37" ht="19.2" customHeight="1">
      <c r="A129" s="918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4"/>
        <v>0</v>
      </c>
      <c r="I129" s="754"/>
      <c r="J129" s="94"/>
      <c r="K129" s="91"/>
      <c r="L129" s="95"/>
      <c r="M129" s="157"/>
      <c r="N129" s="107"/>
      <c r="O129" s="142"/>
      <c r="P129" s="105"/>
      <c r="Q129" s="143"/>
      <c r="R129" s="748"/>
      <c r="S129" s="919"/>
      <c r="T129" s="232"/>
      <c r="U129" s="232"/>
      <c r="V129" s="741"/>
      <c r="W129" s="738">
        <f t="shared" si="80"/>
        <v>0</v>
      </c>
      <c r="X129" s="116"/>
      <c r="Y129" s="116"/>
      <c r="Z129" s="105"/>
      <c r="AA129" s="105"/>
      <c r="AB129" s="897"/>
      <c r="AC129" s="897"/>
      <c r="AD129" s="754"/>
      <c r="AE129" s="754"/>
      <c r="AF129" s="168">
        <f t="shared" si="69"/>
        <v>0</v>
      </c>
      <c r="AG129" s="169" t="e">
        <f t="shared" si="70"/>
        <v>#DIV/0!</v>
      </c>
      <c r="AH129" s="913"/>
      <c r="AJ129" s="969" t="str">
        <f t="shared" si="97"/>
        <v/>
      </c>
      <c r="AK129" s="970" t="str">
        <f t="shared" si="98"/>
        <v/>
      </c>
    </row>
    <row r="130" spans="1:37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919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897"/>
      <c r="AC130" s="897"/>
      <c r="AD130" s="754"/>
      <c r="AE130" s="754"/>
      <c r="AF130" s="168">
        <f t="shared" si="69"/>
        <v>0</v>
      </c>
      <c r="AG130" s="169" t="e">
        <f t="shared" si="70"/>
        <v>#DIV/0!</v>
      </c>
      <c r="AH130" s="913"/>
      <c r="AJ130" s="969" t="str">
        <f t="shared" si="97"/>
        <v/>
      </c>
      <c r="AK130" s="970" t="str">
        <f t="shared" si="98"/>
        <v/>
      </c>
    </row>
    <row r="131" spans="1:37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919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897"/>
      <c r="AC131" s="897"/>
      <c r="AD131" s="754"/>
      <c r="AE131" s="754"/>
      <c r="AF131" s="97">
        <f t="shared" si="69"/>
        <v>0</v>
      </c>
      <c r="AG131" s="745" t="e">
        <f t="shared" si="70"/>
        <v>#DIV/0!</v>
      </c>
      <c r="AH131" s="913"/>
      <c r="AJ131" s="969" t="str">
        <f t="shared" si="97"/>
        <v/>
      </c>
      <c r="AK131" s="970" t="str">
        <f t="shared" si="98"/>
        <v/>
      </c>
    </row>
    <row r="132" spans="1:37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919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897"/>
      <c r="AC132" s="897"/>
      <c r="AD132" s="754"/>
      <c r="AE132" s="754"/>
      <c r="AF132" s="127"/>
      <c r="AG132" s="746"/>
      <c r="AH132" s="913"/>
      <c r="AJ132" s="969" t="str">
        <f t="shared" si="97"/>
        <v/>
      </c>
      <c r="AK132" s="970" t="str">
        <f t="shared" si="98"/>
        <v/>
      </c>
    </row>
    <row r="133" spans="1:37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919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897"/>
      <c r="AC133" s="897"/>
      <c r="AD133" s="754"/>
      <c r="AE133" s="754"/>
      <c r="AF133" s="127"/>
      <c r="AG133" s="746"/>
      <c r="AH133" s="913"/>
      <c r="AJ133" s="969" t="str">
        <f t="shared" si="97"/>
        <v/>
      </c>
      <c r="AK133" s="970" t="str">
        <f t="shared" si="98"/>
        <v/>
      </c>
    </row>
    <row r="134" spans="1:37" ht="19.2" customHeight="1">
      <c r="A134" s="918"/>
      <c r="B134" s="239">
        <v>0</v>
      </c>
      <c r="C134" s="160" t="s">
        <v>198</v>
      </c>
      <c r="D134" s="893" t="s">
        <v>351</v>
      </c>
      <c r="E134" s="893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J134:O134" si="99">AVERAGE(M122:M133)</f>
        <v>19</v>
      </c>
      <c r="N134" s="323">
        <f t="shared" si="99"/>
        <v>1332.3044182060687</v>
      </c>
      <c r="O134" s="324">
        <f t="shared" si="99"/>
        <v>70.517543625298956</v>
      </c>
      <c r="P134" s="102">
        <f t="shared" ref="P134:P142" si="100">M134-J134</f>
        <v>0</v>
      </c>
      <c r="Q134" s="209">
        <f t="shared" ref="Q134:Q142" si="101">O134-L134</f>
        <v>-8.3922904837832846</v>
      </c>
      <c r="R134" s="325">
        <f t="shared" ref="R134:R142" si="102">O134/L134</f>
        <v>0.89364709001691633</v>
      </c>
      <c r="S134" s="912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1</v>
      </c>
      <c r="AF134" s="97">
        <f t="shared" si="69"/>
        <v>-156.55272465107419</v>
      </c>
      <c r="AG134" s="745">
        <f t="shared" si="70"/>
        <v>0.89485040562679719</v>
      </c>
      <c r="AH134" s="913"/>
    </row>
    <row r="135" spans="1:37" ht="19.2" customHeight="1">
      <c r="A135" s="899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2081.6</v>
      </c>
      <c r="H135" s="326">
        <f t="shared" ref="H135:H146" si="103">F135*G135</f>
        <v>112593.74400000001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4">G135/W135*60</f>
        <v>1300.9999999999991</v>
      </c>
      <c r="O135" s="177">
        <f t="shared" ref="O135:O142" si="105">N135/M135</f>
        <v>81.312499999999943</v>
      </c>
      <c r="P135" s="105">
        <f t="shared" si="100"/>
        <v>0</v>
      </c>
      <c r="Q135" s="143">
        <f t="shared" si="101"/>
        <v>-12.437500000000057</v>
      </c>
      <c r="R135" s="748">
        <f t="shared" si="102"/>
        <v>0.86733333333333273</v>
      </c>
      <c r="S135" s="903">
        <f>R147</f>
        <v>0.87892902132399775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897"/>
      <c r="AC135" s="897"/>
      <c r="AD135" s="754"/>
      <c r="AE135" s="754"/>
      <c r="AF135" s="178">
        <f t="shared" si="69"/>
        <v>-199.00000000000091</v>
      </c>
      <c r="AG135" s="184">
        <f t="shared" si="70"/>
        <v>0.86733333333333273</v>
      </c>
      <c r="AH135" s="896">
        <f>AG147</f>
        <v>0.88154425152764093</v>
      </c>
      <c r="AJ135" s="76" t="str">
        <f>A135</f>
        <v>綜合三組
(ET-55)</v>
      </c>
      <c r="AK135" s="968">
        <f>AVERAGE(AK136:AK146)</f>
        <v>6.2857142857143256</v>
      </c>
    </row>
    <row r="136" spans="1:37" ht="19.2" customHeight="1">
      <c r="A136" s="900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1385</v>
      </c>
      <c r="H136" s="140">
        <f t="shared" si="103"/>
        <v>70177.95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1319.0476190476204</v>
      </c>
      <c r="O136" s="142">
        <f t="shared" si="105"/>
        <v>73.280423280423349</v>
      </c>
      <c r="P136" s="105">
        <f t="shared" si="100"/>
        <v>0</v>
      </c>
      <c r="Q136" s="143">
        <f t="shared" si="101"/>
        <v>-10.052910052909979</v>
      </c>
      <c r="R136" s="748">
        <f t="shared" si="102"/>
        <v>0.87936507936508024</v>
      </c>
      <c r="S136" s="903"/>
      <c r="T136" s="327">
        <v>0.52986111111111112</v>
      </c>
      <c r="U136" s="232">
        <v>0.57361111111111107</v>
      </c>
      <c r="V136" s="182">
        <v>7</v>
      </c>
      <c r="W136" s="328">
        <f t="shared" si="106"/>
        <v>62.999999999999936</v>
      </c>
      <c r="X136" s="104"/>
      <c r="Y136" s="104"/>
      <c r="Z136" s="105"/>
      <c r="AA136" s="105"/>
      <c r="AB136" s="897"/>
      <c r="AC136" s="897"/>
      <c r="AD136" s="754"/>
      <c r="AE136" s="754">
        <v>1</v>
      </c>
      <c r="AF136" s="97">
        <f t="shared" si="69"/>
        <v>-180.9523809523796</v>
      </c>
      <c r="AG136" s="190">
        <f t="shared" si="70"/>
        <v>0.87936507936508024</v>
      </c>
      <c r="AH136" s="896"/>
      <c r="AJ136" s="969">
        <f t="shared" ref="AJ136:AJ146" si="107">IF((IF(V136&lt;10,V136,(X136-U135)*1440))=0,"",IF(V136&lt;10,V136,(X136-U135)*1440))</f>
        <v>7</v>
      </c>
      <c r="AK136" s="970">
        <f>IF(AJ136&gt;4,AJ136,"")</f>
        <v>7</v>
      </c>
    </row>
    <row r="137" spans="1:37" ht="19.2" customHeight="1">
      <c r="A137" s="900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1468</v>
      </c>
      <c r="H137" s="140">
        <f t="shared" si="103"/>
        <v>78200.36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1295.2941176470572</v>
      </c>
      <c r="O137" s="177">
        <f t="shared" si="105"/>
        <v>80.955882352941074</v>
      </c>
      <c r="P137" s="105">
        <f t="shared" si="100"/>
        <v>0</v>
      </c>
      <c r="Q137" s="143">
        <f t="shared" si="101"/>
        <v>-12.794117647058926</v>
      </c>
      <c r="R137" s="748">
        <f t="shared" si="102"/>
        <v>0.86352941176470477</v>
      </c>
      <c r="S137" s="903"/>
      <c r="T137" s="232">
        <v>0.5888888888888888</v>
      </c>
      <c r="U137" s="232">
        <v>0.63611111111111107</v>
      </c>
      <c r="V137" s="329">
        <v>22</v>
      </c>
      <c r="W137" s="328">
        <f t="shared" si="106"/>
        <v>68.000000000000085</v>
      </c>
      <c r="X137" s="104">
        <v>0.57777777777777783</v>
      </c>
      <c r="Y137" s="104">
        <v>0.58750000000000002</v>
      </c>
      <c r="Z137" s="105"/>
      <c r="AA137" s="105"/>
      <c r="AB137" s="897"/>
      <c r="AC137" s="897"/>
      <c r="AD137" s="754"/>
      <c r="AE137" s="754"/>
      <c r="AF137" s="97">
        <f t="shared" si="69"/>
        <v>-204.70588235294281</v>
      </c>
      <c r="AG137" s="190">
        <f t="shared" si="70"/>
        <v>0.86352941176470477</v>
      </c>
      <c r="AH137" s="896"/>
      <c r="AJ137" s="969">
        <f t="shared" si="107"/>
        <v>6.0000000000001386</v>
      </c>
      <c r="AK137" s="970">
        <f t="shared" ref="AK137:AK146" si="108">IF(AJ137&gt;4,AJ137,"")</f>
        <v>6.0000000000001386</v>
      </c>
    </row>
    <row r="138" spans="1:37" ht="19.2" customHeight="1">
      <c r="A138" s="900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1988</v>
      </c>
      <c r="H138" s="140">
        <f t="shared" si="103"/>
        <v>114777.18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1296.5217391304348</v>
      </c>
      <c r="O138" s="142">
        <f t="shared" si="105"/>
        <v>81.032608695652172</v>
      </c>
      <c r="P138" s="105">
        <f t="shared" si="100"/>
        <v>0</v>
      </c>
      <c r="Q138" s="143">
        <f t="shared" si="101"/>
        <v>-16.779891304347828</v>
      </c>
      <c r="R138" s="748">
        <f t="shared" si="102"/>
        <v>0.82844839561050143</v>
      </c>
      <c r="S138" s="903"/>
      <c r="T138" s="232">
        <v>0.64097222222222217</v>
      </c>
      <c r="U138" s="232">
        <v>0.70486111111111105</v>
      </c>
      <c r="V138" s="329">
        <v>7</v>
      </c>
      <c r="W138" s="328">
        <f t="shared" si="106"/>
        <v>92</v>
      </c>
      <c r="X138" s="104"/>
      <c r="Y138" s="104"/>
      <c r="Z138" s="105"/>
      <c r="AA138" s="105"/>
      <c r="AB138" s="897"/>
      <c r="AC138" s="897"/>
      <c r="AD138" s="754"/>
      <c r="AE138" s="754"/>
      <c r="AF138" s="97">
        <f t="shared" si="69"/>
        <v>-268.47826086956525</v>
      </c>
      <c r="AG138" s="190">
        <f t="shared" si="70"/>
        <v>0.82844839561050143</v>
      </c>
      <c r="AH138" s="896"/>
      <c r="AJ138" s="969">
        <f t="shared" si="107"/>
        <v>7</v>
      </c>
      <c r="AK138" s="970">
        <f t="shared" si="108"/>
        <v>7</v>
      </c>
    </row>
    <row r="139" spans="1:37" ht="19.2" customHeight="1">
      <c r="A139" s="900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1801</v>
      </c>
      <c r="H139" s="140">
        <f t="shared" si="103"/>
        <v>91814.98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1350.7499999999995</v>
      </c>
      <c r="O139" s="177">
        <f t="shared" si="105"/>
        <v>67.53749999999998</v>
      </c>
      <c r="P139" s="105">
        <f t="shared" si="100"/>
        <v>0</v>
      </c>
      <c r="Q139" s="143">
        <f t="shared" si="101"/>
        <v>-4.4625000000000199</v>
      </c>
      <c r="R139" s="748">
        <f t="shared" si="102"/>
        <v>0.93802083333333308</v>
      </c>
      <c r="S139" s="903"/>
      <c r="T139" s="232">
        <v>0.7451388888888888</v>
      </c>
      <c r="U139" s="232">
        <v>0.80069444444444438</v>
      </c>
      <c r="V139" s="330">
        <v>5</v>
      </c>
      <c r="W139" s="328">
        <f t="shared" si="106"/>
        <v>80.000000000000028</v>
      </c>
      <c r="X139" s="104"/>
      <c r="Y139" s="104"/>
      <c r="Z139" s="105"/>
      <c r="AA139" s="105"/>
      <c r="AB139" s="897"/>
      <c r="AC139" s="897"/>
      <c r="AD139" s="754"/>
      <c r="AE139" s="754"/>
      <c r="AF139" s="97">
        <f t="shared" si="69"/>
        <v>-89.250000000000455</v>
      </c>
      <c r="AG139" s="190">
        <f t="shared" si="70"/>
        <v>0.93802083333333297</v>
      </c>
      <c r="AH139" s="896"/>
      <c r="AJ139" s="969">
        <f t="shared" si="107"/>
        <v>5</v>
      </c>
      <c r="AK139" s="970">
        <f t="shared" si="108"/>
        <v>5</v>
      </c>
    </row>
    <row r="140" spans="1:37" ht="19.2" customHeight="1">
      <c r="A140" s="901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1908</v>
      </c>
      <c r="H140" s="140">
        <f t="shared" si="103"/>
        <v>97155.36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1315.862068965517</v>
      </c>
      <c r="O140" s="142">
        <f t="shared" si="105"/>
        <v>69.255898366606161</v>
      </c>
      <c r="P140" s="105">
        <f t="shared" si="100"/>
        <v>0</v>
      </c>
      <c r="Q140" s="143">
        <f t="shared" si="101"/>
        <v>-6.5335753176043596</v>
      </c>
      <c r="R140" s="748">
        <f t="shared" si="102"/>
        <v>0.9137931034482758</v>
      </c>
      <c r="S140" s="904"/>
      <c r="T140" s="270">
        <v>0.80486111111111103</v>
      </c>
      <c r="U140" s="332">
        <v>0.8652777777777777</v>
      </c>
      <c r="V140" s="333">
        <v>6</v>
      </c>
      <c r="W140" s="328">
        <f t="shared" si="106"/>
        <v>87.000000000000014</v>
      </c>
      <c r="X140" s="104"/>
      <c r="Y140" s="104"/>
      <c r="Z140" s="105"/>
      <c r="AA140" s="105"/>
      <c r="AB140" s="897"/>
      <c r="AC140" s="897"/>
      <c r="AD140" s="754"/>
      <c r="AE140" s="754"/>
      <c r="AF140" s="97">
        <f t="shared" si="69"/>
        <v>-124.13793103448302</v>
      </c>
      <c r="AG140" s="190">
        <f t="shared" si="70"/>
        <v>0.91379310344827569</v>
      </c>
      <c r="AH140" s="896"/>
      <c r="AJ140" s="969">
        <f t="shared" si="107"/>
        <v>6</v>
      </c>
      <c r="AK140" s="970">
        <f t="shared" si="108"/>
        <v>6</v>
      </c>
    </row>
    <row r="141" spans="1:37" ht="19.2" customHeight="1">
      <c r="A141" s="901"/>
      <c r="B141" s="741" t="s">
        <v>241</v>
      </c>
      <c r="C141" s="751"/>
      <c r="D141" s="88" t="s">
        <v>213</v>
      </c>
      <c r="E141" s="334"/>
      <c r="F141" s="90">
        <v>54.09</v>
      </c>
      <c r="G141" s="107">
        <v>1391</v>
      </c>
      <c r="H141" s="140">
        <f t="shared" si="103"/>
        <v>75239.19</v>
      </c>
      <c r="I141" s="75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4"/>
        <v>1304.0625000000016</v>
      </c>
      <c r="O141" s="177">
        <f t="shared" si="105"/>
        <v>68.634868421052715</v>
      </c>
      <c r="P141" s="105">
        <f t="shared" si="100"/>
        <v>0</v>
      </c>
      <c r="Q141" s="143">
        <f t="shared" si="101"/>
        <v>-7.154605263157805</v>
      </c>
      <c r="R141" s="748">
        <f t="shared" si="102"/>
        <v>0.90559895833333448</v>
      </c>
      <c r="S141" s="904"/>
      <c r="T141" s="270">
        <v>0.88055555555555542</v>
      </c>
      <c r="U141" s="332">
        <v>0.92499999999999982</v>
      </c>
      <c r="V141" s="108">
        <v>22</v>
      </c>
      <c r="W141" s="328">
        <f t="shared" si="106"/>
        <v>63.999999999999929</v>
      </c>
      <c r="X141" s="104">
        <v>0.86944444444444446</v>
      </c>
      <c r="Y141" s="104">
        <v>0.87916666666666676</v>
      </c>
      <c r="Z141" s="105"/>
      <c r="AA141" s="105"/>
      <c r="AB141" s="897"/>
      <c r="AC141" s="897"/>
      <c r="AD141" s="754"/>
      <c r="AE141" s="754"/>
      <c r="AF141" s="97">
        <f t="shared" si="69"/>
        <v>-135.93749999999841</v>
      </c>
      <c r="AG141" s="190">
        <f t="shared" si="70"/>
        <v>0.90559895833333448</v>
      </c>
      <c r="AH141" s="896"/>
      <c r="AJ141" s="969">
        <f t="shared" si="107"/>
        <v>6.0000000000001386</v>
      </c>
      <c r="AK141" s="970">
        <f t="shared" si="108"/>
        <v>6.0000000000001386</v>
      </c>
    </row>
    <row r="142" spans="1:37" ht="19.2" customHeight="1">
      <c r="A142" s="901"/>
      <c r="B142" s="741" t="s">
        <v>241</v>
      </c>
      <c r="C142" s="751"/>
      <c r="D142" s="88" t="s">
        <v>187</v>
      </c>
      <c r="E142" s="334"/>
      <c r="F142" s="90">
        <v>56.43</v>
      </c>
      <c r="G142" s="107">
        <v>1122</v>
      </c>
      <c r="H142" s="140">
        <f t="shared" si="103"/>
        <v>63314.46</v>
      </c>
      <c r="I142" s="754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104"/>
        <v>1294.6153846153852</v>
      </c>
      <c r="O142" s="142">
        <f t="shared" si="105"/>
        <v>80.913461538461576</v>
      </c>
      <c r="P142" s="105">
        <f t="shared" si="100"/>
        <v>0</v>
      </c>
      <c r="Q142" s="143">
        <f t="shared" si="101"/>
        <v>-12.836538461538424</v>
      </c>
      <c r="R142" s="748">
        <f t="shared" si="102"/>
        <v>0.86307692307692352</v>
      </c>
      <c r="S142" s="904"/>
      <c r="T142" s="270">
        <v>0.92986111111111092</v>
      </c>
      <c r="U142" s="332">
        <v>0.96597222222222201</v>
      </c>
      <c r="V142" s="108">
        <v>7</v>
      </c>
      <c r="W142" s="328">
        <f t="shared" si="106"/>
        <v>51.999999999999972</v>
      </c>
      <c r="X142" s="104"/>
      <c r="Y142" s="104"/>
      <c r="Z142" s="105"/>
      <c r="AA142" s="105"/>
      <c r="AB142" s="897"/>
      <c r="AC142" s="897"/>
      <c r="AD142" s="754"/>
      <c r="AE142" s="754"/>
      <c r="AF142" s="97">
        <f t="shared" si="69"/>
        <v>-205.38461538461479</v>
      </c>
      <c r="AG142" s="190">
        <f t="shared" si="70"/>
        <v>0.86307692307692352</v>
      </c>
      <c r="AH142" s="896"/>
      <c r="AJ142" s="969">
        <f t="shared" si="107"/>
        <v>7</v>
      </c>
      <c r="AK142" s="970">
        <f t="shared" si="108"/>
        <v>7</v>
      </c>
    </row>
    <row r="143" spans="1:37" ht="19.2" customHeight="1">
      <c r="A143" s="901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904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897"/>
      <c r="AC143" s="897"/>
      <c r="AD143" s="754"/>
      <c r="AE143" s="754"/>
      <c r="AF143" s="97">
        <f t="shared" si="69"/>
        <v>0</v>
      </c>
      <c r="AG143" s="190" t="e">
        <f t="shared" si="70"/>
        <v>#DIV/0!</v>
      </c>
      <c r="AH143" s="896"/>
      <c r="AJ143" s="969" t="str">
        <f t="shared" si="107"/>
        <v/>
      </c>
      <c r="AK143" s="970" t="str">
        <f t="shared" si="108"/>
        <v/>
      </c>
    </row>
    <row r="144" spans="1:37" ht="19.2" customHeight="1">
      <c r="A144" s="901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904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897"/>
      <c r="AC144" s="897"/>
      <c r="AD144" s="754"/>
      <c r="AE144" s="754"/>
      <c r="AF144" s="97">
        <f t="shared" si="69"/>
        <v>0</v>
      </c>
      <c r="AG144" s="190" t="e">
        <f t="shared" si="70"/>
        <v>#DIV/0!</v>
      </c>
      <c r="AH144" s="896"/>
      <c r="AJ144" s="969" t="str">
        <f t="shared" si="107"/>
        <v/>
      </c>
      <c r="AK144" s="970" t="str">
        <f t="shared" si="108"/>
        <v/>
      </c>
    </row>
    <row r="145" spans="1:37" ht="19.2" customHeight="1">
      <c r="A145" s="901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904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897"/>
      <c r="AC145" s="897"/>
      <c r="AD145" s="754"/>
      <c r="AE145" s="754"/>
      <c r="AF145" s="97">
        <f t="shared" si="69"/>
        <v>0</v>
      </c>
      <c r="AG145" s="190" t="e">
        <f t="shared" si="70"/>
        <v>#DIV/0!</v>
      </c>
      <c r="AH145" s="896"/>
      <c r="AJ145" s="969" t="str">
        <f t="shared" si="107"/>
        <v/>
      </c>
      <c r="AK145" s="970" t="str">
        <f t="shared" si="108"/>
        <v/>
      </c>
    </row>
    <row r="146" spans="1:37" ht="19.2" customHeight="1">
      <c r="A146" s="901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904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897"/>
      <c r="AC146" s="897"/>
      <c r="AD146" s="754"/>
      <c r="AE146" s="754"/>
      <c r="AF146" s="105"/>
      <c r="AG146" s="748"/>
      <c r="AH146" s="896"/>
      <c r="AJ146" s="969" t="str">
        <f t="shared" si="107"/>
        <v/>
      </c>
      <c r="AK146" s="970" t="str">
        <f t="shared" si="108"/>
        <v/>
      </c>
    </row>
    <row r="147" spans="1:37" ht="19.2" customHeight="1">
      <c r="A147" s="902"/>
      <c r="B147" s="337">
        <v>0</v>
      </c>
      <c r="C147" s="160" t="s">
        <v>208</v>
      </c>
      <c r="D147" s="893" t="s">
        <v>351</v>
      </c>
      <c r="E147" s="893"/>
      <c r="F147" s="338"/>
      <c r="G147" s="126"/>
      <c r="H147" s="162"/>
      <c r="I147" s="163"/>
      <c r="J147" s="126">
        <v>17.5</v>
      </c>
      <c r="K147" s="126">
        <v>1485.625</v>
      </c>
      <c r="L147" s="164">
        <v>85.746847587719301</v>
      </c>
      <c r="M147" s="323">
        <f t="shared" ref="J147:O147" si="109">AVERAGE(M135:M146)</f>
        <v>17.5</v>
      </c>
      <c r="N147" s="323">
        <f t="shared" si="109"/>
        <v>1309.6441786757516</v>
      </c>
      <c r="O147" s="324">
        <f t="shared" si="109"/>
        <v>75.365392831892123</v>
      </c>
      <c r="P147" s="102">
        <f t="shared" ref="P147:P155" si="110">M147-J147</f>
        <v>0</v>
      </c>
      <c r="Q147" s="209">
        <f t="shared" ref="Q147:Q155" si="111">O147-L147</f>
        <v>-10.381454755827178</v>
      </c>
      <c r="R147" s="339">
        <f t="shared" ref="R147:R155" si="112">O147/L147</f>
        <v>0.87892902132399775</v>
      </c>
      <c r="S147" s="905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1</v>
      </c>
      <c r="AF147" s="278">
        <f t="shared" si="69"/>
        <v>-175.98082132424838</v>
      </c>
      <c r="AG147" s="340">
        <f t="shared" si="70"/>
        <v>0.88154425152764093</v>
      </c>
      <c r="AH147" s="896"/>
    </row>
    <row r="148" spans="1:37" ht="19.2" customHeight="1">
      <c r="A148" s="908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1769.3</v>
      </c>
      <c r="H148" s="140">
        <f t="shared" ref="H148:H172" si="113">F148*G148</f>
        <v>65322.556000000004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14">G148/W148*60</f>
        <v>1516.5428571428574</v>
      </c>
      <c r="O148" s="95">
        <f t="shared" ref="O148:O155" si="115">N148/M148</f>
        <v>126.37857142857145</v>
      </c>
      <c r="P148" s="97">
        <f t="shared" si="110"/>
        <v>0</v>
      </c>
      <c r="Q148" s="98">
        <f t="shared" si="111"/>
        <v>-40.28809523809521</v>
      </c>
      <c r="R148" s="745">
        <f t="shared" si="112"/>
        <v>0.75827142857142871</v>
      </c>
      <c r="S148" s="909">
        <f>R160</f>
        <v>0.83428093220234545</v>
      </c>
      <c r="T148" s="327">
        <v>0.45833333333333331</v>
      </c>
      <c r="U148" s="232">
        <v>0.50694444444444442</v>
      </c>
      <c r="V148" s="741">
        <v>5</v>
      </c>
      <c r="W148" s="738">
        <f>(U148-T148)*24*60</f>
        <v>69.999999999999986</v>
      </c>
      <c r="X148" s="104"/>
      <c r="Y148" s="104"/>
      <c r="Z148" s="105"/>
      <c r="AA148" s="105"/>
      <c r="AB148" s="897"/>
      <c r="AC148" s="897"/>
      <c r="AD148" s="754"/>
      <c r="AE148" s="754"/>
      <c r="AF148" s="97">
        <f t="shared" si="69"/>
        <v>-483.45714285714257</v>
      </c>
      <c r="AG148" s="190">
        <f t="shared" si="70"/>
        <v>0.75827142857142871</v>
      </c>
      <c r="AH148" s="896">
        <f>AG160</f>
        <v>0.82746333002525663</v>
      </c>
    </row>
    <row r="149" spans="1:37" ht="19.2" customHeight="1">
      <c r="A149" s="908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1449.4199999999998</v>
      </c>
      <c r="H149" s="140">
        <f t="shared" si="113"/>
        <v>40960.609199999999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1525.7052631578956</v>
      </c>
      <c r="O149" s="95">
        <f t="shared" si="115"/>
        <v>127.14210526315797</v>
      </c>
      <c r="P149" s="97">
        <f t="shared" si="110"/>
        <v>0</v>
      </c>
      <c r="Q149" s="98">
        <f t="shared" si="111"/>
        <v>-39.524561403508685</v>
      </c>
      <c r="R149" s="745">
        <f t="shared" si="112"/>
        <v>0.76285263157894789</v>
      </c>
      <c r="S149" s="910"/>
      <c r="T149" s="327">
        <v>0.51041666666666663</v>
      </c>
      <c r="U149" s="232">
        <v>0.54999999999999993</v>
      </c>
      <c r="V149" s="741">
        <v>5</v>
      </c>
      <c r="W149" s="738">
        <f t="shared" ref="W149:W159" si="116">(U149-T149)*24*60</f>
        <v>56.999999999999957</v>
      </c>
      <c r="X149" s="104"/>
      <c r="Y149" s="104"/>
      <c r="Z149" s="105"/>
      <c r="AA149" s="105"/>
      <c r="AB149" s="897"/>
      <c r="AC149" s="897"/>
      <c r="AD149" s="754"/>
      <c r="AE149" s="754"/>
      <c r="AF149" s="97">
        <f t="shared" si="69"/>
        <v>-474.29473684210438</v>
      </c>
      <c r="AG149" s="190">
        <f t="shared" si="70"/>
        <v>0.76285263157894778</v>
      </c>
      <c r="AH149" s="898"/>
    </row>
    <row r="150" spans="1:37" ht="19.2" customHeight="1">
      <c r="A150" s="908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13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1170.0000000000043</v>
      </c>
      <c r="O150" s="95">
        <f t="shared" si="115"/>
        <v>146.25000000000054</v>
      </c>
      <c r="P150" s="97">
        <f t="shared" si="110"/>
        <v>0</v>
      </c>
      <c r="Q150" s="98">
        <f t="shared" si="111"/>
        <v>-41.24999999999946</v>
      </c>
      <c r="R150" s="745">
        <f t="shared" si="112"/>
        <v>0.78000000000000291</v>
      </c>
      <c r="S150" s="910"/>
      <c r="T150" s="327">
        <v>0.70833333333333337</v>
      </c>
      <c r="U150" s="232">
        <v>0.71250000000000002</v>
      </c>
      <c r="V150" s="741">
        <v>5</v>
      </c>
      <c r="W150" s="738">
        <f t="shared" si="116"/>
        <v>5.9999999999999787</v>
      </c>
      <c r="X150" s="291"/>
      <c r="Y150" s="291"/>
      <c r="Z150" s="292"/>
      <c r="AA150" s="292"/>
      <c r="AB150" s="897"/>
      <c r="AC150" s="897"/>
      <c r="AD150" s="754"/>
      <c r="AE150" s="754"/>
      <c r="AF150" s="97">
        <f t="shared" si="69"/>
        <v>-329.99999999999568</v>
      </c>
      <c r="AG150" s="190">
        <f t="shared" si="70"/>
        <v>0.78000000000000291</v>
      </c>
      <c r="AH150" s="898"/>
    </row>
    <row r="151" spans="1:37" s="293" customFormat="1" ht="19.2" customHeight="1">
      <c r="A151" s="908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13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1528.7323943661956</v>
      </c>
      <c r="O151" s="95">
        <f t="shared" si="115"/>
        <v>191.09154929577446</v>
      </c>
      <c r="P151" s="97">
        <f t="shared" si="110"/>
        <v>0</v>
      </c>
      <c r="Q151" s="98">
        <f t="shared" si="111"/>
        <v>3.5915492957744561</v>
      </c>
      <c r="R151" s="745">
        <f t="shared" si="112"/>
        <v>1.0191549295774638</v>
      </c>
      <c r="S151" s="910"/>
      <c r="T151" s="327">
        <v>0.71527777777777779</v>
      </c>
      <c r="U151" s="232">
        <v>0.76458333333333339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9"/>
        <v>28.732394366195649</v>
      </c>
      <c r="AG151" s="190">
        <f t="shared" si="70"/>
        <v>1.0191549295774638</v>
      </c>
      <c r="AH151" s="898"/>
    </row>
    <row r="152" spans="1:37" s="293" customFormat="1" ht="19.2" customHeight="1">
      <c r="A152" s="908"/>
      <c r="B152" s="754" t="s">
        <v>241</v>
      </c>
      <c r="C152" s="296"/>
      <c r="D152" s="110" t="s">
        <v>179</v>
      </c>
      <c r="E152" s="112"/>
      <c r="F152" s="205">
        <v>58.17</v>
      </c>
      <c r="G152" s="107">
        <v>1161</v>
      </c>
      <c r="H152" s="140">
        <f t="shared" si="113"/>
        <v>67535.37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14"/>
        <v>1393.2000000000003</v>
      </c>
      <c r="O152" s="95">
        <f t="shared" si="115"/>
        <v>87.075000000000017</v>
      </c>
      <c r="P152" s="97">
        <f t="shared" si="110"/>
        <v>0</v>
      </c>
      <c r="Q152" s="98">
        <f t="shared" si="111"/>
        <v>-15.174999999999983</v>
      </c>
      <c r="R152" s="745">
        <f t="shared" si="112"/>
        <v>0.85158924205378994</v>
      </c>
      <c r="S152" s="910"/>
      <c r="T152" s="342">
        <v>0.76944444444444449</v>
      </c>
      <c r="U152" s="270">
        <v>0.8041666666666667</v>
      </c>
      <c r="V152" s="742">
        <v>7</v>
      </c>
      <c r="W152" s="738">
        <f t="shared" si="116"/>
        <v>49.999999999999986</v>
      </c>
      <c r="X152" s="294"/>
      <c r="Y152" s="294"/>
      <c r="Z152" s="292"/>
      <c r="AA152" s="292"/>
      <c r="AB152" s="897"/>
      <c r="AC152" s="897"/>
      <c r="AD152" s="296"/>
      <c r="AE152" s="296"/>
      <c r="AF152" s="97">
        <f t="shared" si="69"/>
        <v>-242.79999999999973</v>
      </c>
      <c r="AG152" s="190">
        <f t="shared" si="70"/>
        <v>0.85158924205378994</v>
      </c>
      <c r="AH152" s="898"/>
    </row>
    <row r="153" spans="1:37" s="293" customFormat="1" ht="19.2" customHeight="1">
      <c r="A153" s="908"/>
      <c r="B153" s="754" t="s">
        <v>241</v>
      </c>
      <c r="C153" s="296"/>
      <c r="D153" s="331" t="s">
        <v>212</v>
      </c>
      <c r="E153" s="112"/>
      <c r="F153" s="205">
        <v>54.5</v>
      </c>
      <c r="G153" s="107">
        <v>581</v>
      </c>
      <c r="H153" s="140">
        <f t="shared" si="113"/>
        <v>31664.5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14"/>
        <v>1025.2941176470576</v>
      </c>
      <c r="O153" s="95">
        <f t="shared" si="115"/>
        <v>51.264705882352885</v>
      </c>
      <c r="P153" s="97">
        <f t="shared" si="110"/>
        <v>-1</v>
      </c>
      <c r="Q153" s="98">
        <f t="shared" si="111"/>
        <v>-17.306722689075684</v>
      </c>
      <c r="R153" s="745">
        <f t="shared" si="112"/>
        <v>0.74761029411764623</v>
      </c>
      <c r="S153" s="910"/>
      <c r="T153" s="342">
        <v>0.81944444444444442</v>
      </c>
      <c r="U153" s="270">
        <v>0.84305555555555556</v>
      </c>
      <c r="V153" s="742">
        <v>22</v>
      </c>
      <c r="W153" s="738">
        <f t="shared" si="116"/>
        <v>34.000000000000043</v>
      </c>
      <c r="X153" s="294">
        <v>0.80833333333333324</v>
      </c>
      <c r="Y153" s="294">
        <v>0.81805555555555554</v>
      </c>
      <c r="Z153" s="292"/>
      <c r="AA153" s="292"/>
      <c r="AB153" s="897"/>
      <c r="AC153" s="897"/>
      <c r="AD153" s="296"/>
      <c r="AE153" s="296">
        <v>1</v>
      </c>
      <c r="AF153" s="97">
        <f t="shared" si="69"/>
        <v>-414.70588235294235</v>
      </c>
      <c r="AG153" s="190">
        <f t="shared" si="70"/>
        <v>0.71200980392156776</v>
      </c>
      <c r="AH153" s="898"/>
    </row>
    <row r="154" spans="1:37" s="293" customFormat="1" ht="19.2" customHeight="1">
      <c r="A154" s="908"/>
      <c r="B154" s="754" t="s">
        <v>241</v>
      </c>
      <c r="C154" s="296"/>
      <c r="D154" s="331" t="s">
        <v>206</v>
      </c>
      <c r="E154" s="112"/>
      <c r="F154" s="205">
        <v>50.67</v>
      </c>
      <c r="G154" s="107">
        <v>1084</v>
      </c>
      <c r="H154" s="140">
        <f t="shared" si="113"/>
        <v>54926.28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14"/>
        <v>1275.2941176470595</v>
      </c>
      <c r="O154" s="95">
        <f t="shared" si="115"/>
        <v>75.017301038062328</v>
      </c>
      <c r="P154" s="97">
        <f t="shared" si="110"/>
        <v>0</v>
      </c>
      <c r="Q154" s="98">
        <f t="shared" si="111"/>
        <v>-9.6885813148788458</v>
      </c>
      <c r="R154" s="745">
        <f t="shared" si="112"/>
        <v>0.88562091503268026</v>
      </c>
      <c r="S154" s="910"/>
      <c r="T154" s="342">
        <v>0.84791666666666665</v>
      </c>
      <c r="U154" s="270">
        <v>0.8833333333333333</v>
      </c>
      <c r="V154" s="742">
        <v>7</v>
      </c>
      <c r="W154" s="738">
        <f t="shared" si="116"/>
        <v>50.999999999999979</v>
      </c>
      <c r="X154" s="294"/>
      <c r="Y154" s="294"/>
      <c r="Z154" s="292"/>
      <c r="AA154" s="292"/>
      <c r="AB154" s="897"/>
      <c r="AC154" s="897"/>
      <c r="AD154" s="296"/>
      <c r="AE154" s="296"/>
      <c r="AF154" s="97">
        <f t="shared" si="69"/>
        <v>-164.70588235294053</v>
      </c>
      <c r="AG154" s="190">
        <f t="shared" si="70"/>
        <v>0.88562091503268014</v>
      </c>
      <c r="AH154" s="898"/>
    </row>
    <row r="155" spans="1:37" s="293" customFormat="1" ht="19.2" customHeight="1">
      <c r="A155" s="908"/>
      <c r="B155" s="754" t="s">
        <v>241</v>
      </c>
      <c r="C155" s="296"/>
      <c r="D155" s="331" t="s">
        <v>207</v>
      </c>
      <c r="E155" s="112"/>
      <c r="F155" s="205">
        <v>50.49</v>
      </c>
      <c r="G155" s="107">
        <v>1393</v>
      </c>
      <c r="H155" s="140">
        <f t="shared" si="113"/>
        <v>70332.570000000007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14"/>
        <v>1285.8461538461552</v>
      </c>
      <c r="O155" s="95">
        <f t="shared" si="115"/>
        <v>85.723076923077016</v>
      </c>
      <c r="P155" s="97">
        <f t="shared" si="110"/>
        <v>1</v>
      </c>
      <c r="Q155" s="98">
        <f t="shared" si="111"/>
        <v>-17.134065934065845</v>
      </c>
      <c r="R155" s="745">
        <f t="shared" si="112"/>
        <v>0.83341880341880425</v>
      </c>
      <c r="S155" s="910"/>
      <c r="T155" s="342">
        <v>0.8881944444444444</v>
      </c>
      <c r="U155" s="270">
        <v>0.93333333333333324</v>
      </c>
      <c r="V155" s="742">
        <v>7</v>
      </c>
      <c r="W155" s="738">
        <f t="shared" si="116"/>
        <v>64.999999999999929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9"/>
        <v>-154.15384615384482</v>
      </c>
      <c r="AG155" s="190">
        <f t="shared" si="70"/>
        <v>0.89294871794871888</v>
      </c>
      <c r="AH155" s="898"/>
    </row>
    <row r="156" spans="1:37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910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7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7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7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910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7" ht="19.2" customHeight="1">
      <c r="A160" s="908"/>
      <c r="B160" s="349">
        <v>0</v>
      </c>
      <c r="C160" s="224" t="s">
        <v>215</v>
      </c>
      <c r="D160" s="906" t="s">
        <v>351</v>
      </c>
      <c r="E160" s="907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J160:O160" si="117">AVERAGE(M148:M159)</f>
        <v>13.5</v>
      </c>
      <c r="N160" s="350">
        <f t="shared" si="117"/>
        <v>1340.0768629759032</v>
      </c>
      <c r="O160" s="351">
        <f t="shared" si="117"/>
        <v>111.24278872887459</v>
      </c>
      <c r="P160" s="127">
        <f t="shared" ref="P160:P167" si="118">M160-J160</f>
        <v>0</v>
      </c>
      <c r="Q160" s="128">
        <f t="shared" ref="Q160:Q167" si="119">O160-L160</f>
        <v>-22.096934660481139</v>
      </c>
      <c r="R160" s="352">
        <f>O160/L160</f>
        <v>0.83428093220234545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0</v>
      </c>
      <c r="AE160" s="133">
        <f>SUM(AE148:AE159)</f>
        <v>1</v>
      </c>
      <c r="AF160" s="127">
        <f t="shared" si="69"/>
        <v>-279.42313702409683</v>
      </c>
      <c r="AG160" s="200">
        <f t="shared" si="70"/>
        <v>0.82746333002525663</v>
      </c>
      <c r="AH160" s="898"/>
    </row>
    <row r="161" spans="1:34" ht="19.2" customHeight="1">
      <c r="A161" s="895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2516</v>
      </c>
      <c r="H161" s="140">
        <f t="shared" ref="H161:H170" si="120">F161*G161</f>
        <v>75807.08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1093.9130434782605</v>
      </c>
      <c r="O161" s="142">
        <f t="shared" ref="O161:O167" si="122">N161/M161</f>
        <v>60.772946859903364</v>
      </c>
      <c r="P161" s="105">
        <f t="shared" si="118"/>
        <v>0</v>
      </c>
      <c r="Q161" s="143">
        <f t="shared" si="119"/>
        <v>-5.8937198067633076</v>
      </c>
      <c r="R161" s="748">
        <f t="shared" ref="R161:R167" si="123">O161/L161</f>
        <v>0.91159420289855042</v>
      </c>
      <c r="S161" s="896">
        <f>R173</f>
        <v>0.9306100251502164</v>
      </c>
      <c r="T161" s="101">
        <v>0.16666666666666666</v>
      </c>
      <c r="U161" s="101">
        <v>0.26250000000000001</v>
      </c>
      <c r="V161" s="754">
        <v>5</v>
      </c>
      <c r="W161" s="146">
        <f t="shared" ref="W161:W172" si="124">(U161-T161)*24*60</f>
        <v>138.00000000000006</v>
      </c>
      <c r="X161" s="154"/>
      <c r="Y161" s="154"/>
      <c r="Z161" s="105"/>
      <c r="AA161" s="105"/>
      <c r="AB161" s="897"/>
      <c r="AC161" s="897"/>
      <c r="AD161" s="754">
        <v>1</v>
      </c>
      <c r="AE161" s="754"/>
      <c r="AF161" s="105">
        <f t="shared" si="69"/>
        <v>-106.08695652173947</v>
      </c>
      <c r="AG161" s="748">
        <f t="shared" si="70"/>
        <v>0.91159420289855042</v>
      </c>
      <c r="AH161" s="896">
        <f>AG173</f>
        <v>0.93286279364387747</v>
      </c>
    </row>
    <row r="162" spans="1:34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2522.1</v>
      </c>
      <c r="H162" s="140">
        <f t="shared" si="120"/>
        <v>86331.482999999993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2161.8000000000006</v>
      </c>
      <c r="O162" s="142">
        <f t="shared" si="122"/>
        <v>166.29230769230773</v>
      </c>
      <c r="P162" s="105">
        <f t="shared" si="118"/>
        <v>0</v>
      </c>
      <c r="Q162" s="143">
        <f t="shared" si="119"/>
        <v>-6.7846153846153356</v>
      </c>
      <c r="R162" s="748">
        <f t="shared" si="123"/>
        <v>0.96080000000000032</v>
      </c>
      <c r="S162" s="896"/>
      <c r="T162" s="101">
        <v>0.27777777777777779</v>
      </c>
      <c r="U162" s="101">
        <v>0.3263888888888889</v>
      </c>
      <c r="V162" s="754">
        <v>22</v>
      </c>
      <c r="W162" s="146">
        <f t="shared" si="124"/>
        <v>69.999999999999986</v>
      </c>
      <c r="X162" s="154">
        <v>0.26666666666666666</v>
      </c>
      <c r="Y162" s="154">
        <v>0.27638888888888885</v>
      </c>
      <c r="Z162" s="105"/>
      <c r="AA162" s="105"/>
      <c r="AB162" s="897"/>
      <c r="AC162" s="897"/>
      <c r="AD162" s="754"/>
      <c r="AE162" s="754"/>
      <c r="AF162" s="105">
        <f t="shared" si="69"/>
        <v>-88.199999999999363</v>
      </c>
      <c r="AG162" s="748">
        <f t="shared" si="70"/>
        <v>0.96080000000000032</v>
      </c>
      <c r="AH162" s="896"/>
    </row>
    <row r="163" spans="1:34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2778.6</v>
      </c>
      <c r="H163" s="140">
        <f t="shared" si="120"/>
        <v>95111.477999999988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2165.1428571428578</v>
      </c>
      <c r="O163" s="142">
        <f t="shared" si="122"/>
        <v>196.8311688311689</v>
      </c>
      <c r="P163" s="105">
        <f t="shared" si="118"/>
        <v>0</v>
      </c>
      <c r="Q163" s="143">
        <f t="shared" si="119"/>
        <v>-7.7142857142856371</v>
      </c>
      <c r="R163" s="748">
        <f t="shared" si="123"/>
        <v>0.96228571428571463</v>
      </c>
      <c r="S163" s="896"/>
      <c r="T163" s="101">
        <v>0.33055555555555555</v>
      </c>
      <c r="U163" s="101">
        <v>0.38402777777777775</v>
      </c>
      <c r="V163" s="754">
        <v>6</v>
      </c>
      <c r="W163" s="146">
        <f t="shared" si="124"/>
        <v>76.999999999999972</v>
      </c>
      <c r="X163" s="154"/>
      <c r="Y163" s="154"/>
      <c r="Z163" s="105"/>
      <c r="AA163" s="105"/>
      <c r="AB163" s="897"/>
      <c r="AC163" s="897"/>
      <c r="AD163" s="754"/>
      <c r="AE163" s="754"/>
      <c r="AF163" s="105">
        <f t="shared" si="69"/>
        <v>-84.857142857142208</v>
      </c>
      <c r="AG163" s="748">
        <f t="shared" si="70"/>
        <v>0.96228571428571452</v>
      </c>
      <c r="AH163" s="896"/>
    </row>
    <row r="164" spans="1:34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4955.04</v>
      </c>
      <c r="H164" s="140">
        <f t="shared" si="120"/>
        <v>180413.00639999998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2457.0446280991723</v>
      </c>
      <c r="O164" s="142">
        <f t="shared" si="122"/>
        <v>245.70446280991723</v>
      </c>
      <c r="P164" s="105">
        <f t="shared" si="118"/>
        <v>0</v>
      </c>
      <c r="Q164" s="143">
        <f t="shared" si="119"/>
        <v>-31.195537190082746</v>
      </c>
      <c r="R164" s="748">
        <f t="shared" si="123"/>
        <v>0.8873400607075379</v>
      </c>
      <c r="S164" s="896"/>
      <c r="T164" s="101">
        <v>0.38888888888888884</v>
      </c>
      <c r="U164" s="101">
        <v>0.47291666666666665</v>
      </c>
      <c r="V164" s="754">
        <v>7</v>
      </c>
      <c r="W164" s="146">
        <f t="shared" si="124"/>
        <v>121.00000000000006</v>
      </c>
      <c r="X164" s="154"/>
      <c r="Y164" s="154"/>
      <c r="Z164" s="105"/>
      <c r="AA164" s="105"/>
      <c r="AB164" s="897"/>
      <c r="AC164" s="897"/>
      <c r="AD164" s="754"/>
      <c r="AE164" s="754"/>
      <c r="AF164" s="105">
        <f>N164-K164</f>
        <v>-311.95537190082769</v>
      </c>
      <c r="AG164" s="748">
        <f>N164/K164</f>
        <v>0.8873400607075379</v>
      </c>
      <c r="AH164" s="896"/>
    </row>
    <row r="165" spans="1:34" ht="19.2" customHeight="1">
      <c r="A165" s="895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1852.4</v>
      </c>
      <c r="H165" s="140">
        <f t="shared" si="120"/>
        <v>63407.651999999995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2179.2941176470599</v>
      </c>
      <c r="O165" s="142">
        <f t="shared" si="122"/>
        <v>198.11764705882362</v>
      </c>
      <c r="P165" s="105">
        <f t="shared" si="118"/>
        <v>0</v>
      </c>
      <c r="Q165" s="143">
        <f t="shared" si="119"/>
        <v>-6.4278074866309112</v>
      </c>
      <c r="R165" s="748">
        <f t="shared" si="123"/>
        <v>0.96857516339869332</v>
      </c>
      <c r="S165" s="896"/>
      <c r="T165" s="101">
        <v>0.5131944444444444</v>
      </c>
      <c r="U165" s="101">
        <v>0.54861111111111105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897"/>
      <c r="AC165" s="897"/>
      <c r="AD165" s="754"/>
      <c r="AE165" s="754"/>
      <c r="AF165" s="105">
        <f>N165-K165</f>
        <v>-70.70588235294008</v>
      </c>
      <c r="AG165" s="748">
        <f>N165/K165</f>
        <v>0.96857516339869332</v>
      </c>
      <c r="AH165" s="896"/>
    </row>
    <row r="166" spans="1:34" ht="19.2" customHeight="1">
      <c r="A166" s="895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3036.96</v>
      </c>
      <c r="H166" s="140">
        <f t="shared" si="120"/>
        <v>110575.71359999999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2462.3999999999983</v>
      </c>
      <c r="O166" s="142">
        <f t="shared" si="122"/>
        <v>246.23999999999984</v>
      </c>
      <c r="P166" s="105">
        <f t="shared" si="118"/>
        <v>0</v>
      </c>
      <c r="Q166" s="143">
        <f t="shared" si="119"/>
        <v>-30.660000000000139</v>
      </c>
      <c r="R166" s="748">
        <f t="shared" si="123"/>
        <v>0.88927410617551417</v>
      </c>
      <c r="S166" s="896"/>
      <c r="T166" s="101">
        <v>0.5527777777777777</v>
      </c>
      <c r="U166" s="101">
        <v>0.60416666666666663</v>
      </c>
      <c r="V166" s="754">
        <v>6</v>
      </c>
      <c r="W166" s="146">
        <f t="shared" si="124"/>
        <v>74.000000000000057</v>
      </c>
      <c r="X166" s="154"/>
      <c r="Y166" s="154"/>
      <c r="Z166" s="105"/>
      <c r="AA166" s="105"/>
      <c r="AB166" s="897"/>
      <c r="AC166" s="897"/>
      <c r="AD166" s="754"/>
      <c r="AE166" s="754"/>
      <c r="AF166" s="105">
        <f>N166-K166</f>
        <v>-306.60000000000173</v>
      </c>
      <c r="AG166" s="748">
        <f>N166/K166</f>
        <v>0.88927410617551406</v>
      </c>
      <c r="AH166" s="896"/>
    </row>
    <row r="167" spans="1:34" ht="19.2" customHeight="1">
      <c r="A167" s="895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1080.8999999999999</v>
      </c>
      <c r="H167" s="140">
        <f t="shared" si="120"/>
        <v>36999.206999999995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2161.7999999999956</v>
      </c>
      <c r="O167" s="142">
        <f t="shared" si="122"/>
        <v>166.29230769230736</v>
      </c>
      <c r="P167" s="105">
        <f t="shared" si="118"/>
        <v>0</v>
      </c>
      <c r="Q167" s="143">
        <f t="shared" si="119"/>
        <v>-6.7846153846157051</v>
      </c>
      <c r="R167" s="748">
        <f t="shared" si="123"/>
        <v>0.9607999999999981</v>
      </c>
      <c r="S167" s="896"/>
      <c r="T167" s="101">
        <v>0.60902777777777772</v>
      </c>
      <c r="U167" s="101">
        <v>0.62986111111111109</v>
      </c>
      <c r="V167" s="754">
        <v>7</v>
      </c>
      <c r="W167" s="146">
        <f t="shared" si="124"/>
        <v>30.000000000000053</v>
      </c>
      <c r="X167" s="154"/>
      <c r="Y167" s="154"/>
      <c r="Z167" s="105"/>
      <c r="AA167" s="105"/>
      <c r="AB167" s="897"/>
      <c r="AC167" s="897"/>
      <c r="AD167" s="754"/>
      <c r="AE167" s="754"/>
      <c r="AF167" s="105">
        <f t="shared" si="69"/>
        <v>-88.200000000004366</v>
      </c>
      <c r="AG167" s="748">
        <f t="shared" si="70"/>
        <v>0.9607999999999981</v>
      </c>
      <c r="AH167" s="896"/>
    </row>
    <row r="168" spans="1:34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896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897"/>
      <c r="AC168" s="897"/>
      <c r="AD168" s="754"/>
      <c r="AE168" s="754"/>
      <c r="AF168" s="105">
        <f t="shared" si="69"/>
        <v>0</v>
      </c>
      <c r="AG168" s="748" t="e">
        <f t="shared" si="70"/>
        <v>#DIV/0!</v>
      </c>
      <c r="AH168" s="896"/>
    </row>
    <row r="169" spans="1:34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896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897"/>
      <c r="AC169" s="897"/>
      <c r="AD169" s="754"/>
      <c r="AE169" s="754"/>
      <c r="AF169" s="105">
        <f t="shared" si="69"/>
        <v>0</v>
      </c>
      <c r="AG169" s="748" t="e">
        <f t="shared" si="70"/>
        <v>#DIV/0!</v>
      </c>
      <c r="AH169" s="896"/>
    </row>
    <row r="170" spans="1:34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896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897"/>
      <c r="AC170" s="897"/>
      <c r="AD170" s="754"/>
      <c r="AE170" s="754"/>
      <c r="AF170" s="105">
        <f t="shared" si="69"/>
        <v>0</v>
      </c>
      <c r="AG170" s="748" t="e">
        <f t="shared" si="70"/>
        <v>#DIV/0!</v>
      </c>
      <c r="AH170" s="896"/>
    </row>
    <row r="171" spans="1:34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896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897"/>
      <c r="AC171" s="897"/>
      <c r="AD171" s="754"/>
      <c r="AE171" s="754"/>
      <c r="AF171" s="105"/>
      <c r="AG171" s="748"/>
      <c r="AH171" s="896"/>
    </row>
    <row r="172" spans="1:34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896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897"/>
      <c r="AC172" s="897"/>
      <c r="AD172" s="754"/>
      <c r="AE172" s="754"/>
      <c r="AF172" s="105"/>
      <c r="AG172" s="748"/>
      <c r="AH172" s="896"/>
    </row>
    <row r="173" spans="1:34" ht="19.2" customHeight="1">
      <c r="A173" s="895"/>
      <c r="B173" s="186">
        <v>0</v>
      </c>
      <c r="C173" s="160" t="s">
        <v>381</v>
      </c>
      <c r="D173" s="893" t="s">
        <v>351</v>
      </c>
      <c r="E173" s="893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J173:O173" si="125">AVERAGE(M161:M172)</f>
        <v>12.285714285714286</v>
      </c>
      <c r="N173" s="126">
        <f t="shared" si="125"/>
        <v>2097.3420923381918</v>
      </c>
      <c r="O173" s="164">
        <f t="shared" si="125"/>
        <v>182.89297727777543</v>
      </c>
      <c r="P173" s="105">
        <f>M173-J173</f>
        <v>0</v>
      </c>
      <c r="Q173" s="143">
        <f>O173-L173</f>
        <v>-13.637225852427662</v>
      </c>
      <c r="R173" s="165">
        <f>O173/L173</f>
        <v>0.9306100251502164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1</v>
      </c>
      <c r="AE173" s="167">
        <f>SUM(AE161:AE172)</f>
        <v>0</v>
      </c>
      <c r="AF173" s="105">
        <f t="shared" si="69"/>
        <v>-150.94362194752239</v>
      </c>
      <c r="AG173" s="748">
        <f t="shared" si="70"/>
        <v>0.93286279364387747</v>
      </c>
      <c r="AH173" s="896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51" priority="4" operator="greaterThan">
      <formula>0</formula>
    </cfRule>
  </conditionalFormatting>
  <conditionalFormatting sqref="Q5:Q173">
    <cfRule type="cellIs" dxfId="50" priority="7" operator="lessThan">
      <formula>0</formula>
    </cfRule>
  </conditionalFormatting>
  <conditionalFormatting sqref="R5:R173">
    <cfRule type="cellIs" dxfId="49" priority="5" operator="greaterThan">
      <formula>1</formula>
    </cfRule>
    <cfRule type="cellIs" dxfId="48" priority="6" operator="lessThan">
      <formula>0.8</formula>
    </cfRule>
  </conditionalFormatting>
  <conditionalFormatting sqref="S5:S11">
    <cfRule type="cellIs" dxfId="47" priority="20" operator="lessThan">
      <formula>0.8</formula>
    </cfRule>
  </conditionalFormatting>
  <conditionalFormatting sqref="S21:S29 AH21:AH29">
    <cfRule type="cellIs" dxfId="46" priority="13" operator="lessThan">
      <formula>0.8</formula>
    </cfRule>
  </conditionalFormatting>
  <conditionalFormatting sqref="S43:S72">
    <cfRule type="cellIs" dxfId="45" priority="10" operator="lessThan">
      <formula>0.8</formula>
    </cfRule>
  </conditionalFormatting>
  <conditionalFormatting sqref="S82:S91 AH82:AH91">
    <cfRule type="cellIs" dxfId="44" priority="12" operator="lessThan">
      <formula>0.8</formula>
    </cfRule>
  </conditionalFormatting>
  <conditionalFormatting sqref="S95:S104">
    <cfRule type="cellIs" dxfId="43" priority="8" operator="lessThan">
      <formula>0.8</formula>
    </cfRule>
  </conditionalFormatting>
  <conditionalFormatting sqref="S108:S109">
    <cfRule type="cellIs" dxfId="42" priority="9" operator="lessThan">
      <formula>0.8</formula>
    </cfRule>
  </conditionalFormatting>
  <conditionalFormatting sqref="S122:S135 AH135">
    <cfRule type="cellIs" dxfId="41" priority="21" operator="lessThan">
      <formula>0.8</formula>
    </cfRule>
  </conditionalFormatting>
  <conditionalFormatting sqref="S137 AH137">
    <cfRule type="cellIs" dxfId="40" priority="17" operator="lessThan">
      <formula>0.8</formula>
    </cfRule>
  </conditionalFormatting>
  <conditionalFormatting sqref="S139:S146 AH139:AH146">
    <cfRule type="cellIs" dxfId="39" priority="11" operator="lessThan">
      <formula>0.8</formula>
    </cfRule>
  </conditionalFormatting>
  <conditionalFormatting sqref="S148:S150">
    <cfRule type="cellIs" dxfId="38" priority="14" operator="lessThan">
      <formula>0.8</formula>
    </cfRule>
  </conditionalFormatting>
  <conditionalFormatting sqref="S161">
    <cfRule type="cellIs" dxfId="37" priority="25" operator="lessThan">
      <formula>0.8</formula>
    </cfRule>
  </conditionalFormatting>
  <conditionalFormatting sqref="AF5:AF173">
    <cfRule type="cellIs" dxfId="36" priority="3" operator="lessThan">
      <formula>0</formula>
    </cfRule>
  </conditionalFormatting>
  <conditionalFormatting sqref="AG5:AG173">
    <cfRule type="cellIs" dxfId="35" priority="1" operator="greaterThan">
      <formula>1</formula>
    </cfRule>
    <cfRule type="cellIs" dxfId="34" priority="2" operator="lessThan">
      <formula>0.8</formula>
    </cfRule>
  </conditionalFormatting>
  <conditionalFormatting sqref="AH5:AH9 S17:S18 AH17:AH18 AH57 AH95">
    <cfRule type="cellIs" dxfId="33" priority="26" operator="lessThan">
      <formula>0.8</formula>
    </cfRule>
  </conditionalFormatting>
  <conditionalFormatting sqref="AH31 S31:S32">
    <cfRule type="cellIs" dxfId="32" priority="22" operator="lessThan">
      <formula>0.8</formula>
    </cfRule>
  </conditionalFormatting>
  <conditionalFormatting sqref="AH70:AH72">
    <cfRule type="cellIs" dxfId="31" priority="19" operator="lessThan">
      <formula>0.8</formula>
    </cfRule>
  </conditionalFormatting>
  <conditionalFormatting sqref="AH97:AH98">
    <cfRule type="cellIs" dxfId="30" priority="18" operator="lessThan">
      <formula>0.8</formula>
    </cfRule>
  </conditionalFormatting>
  <conditionalFormatting sqref="AH100:AH107">
    <cfRule type="cellIs" dxfId="29" priority="16" operator="lessThan">
      <formula>0.8</formula>
    </cfRule>
  </conditionalFormatting>
  <conditionalFormatting sqref="AH109">
    <cfRule type="cellIs" dxfId="28" priority="24" operator="lessThan">
      <formula>0.8</formula>
    </cfRule>
  </conditionalFormatting>
  <conditionalFormatting sqref="AH148">
    <cfRule type="cellIs" dxfId="27" priority="23" operator="lessThan">
      <formula>0.8</formula>
    </cfRule>
  </conditionalFormatting>
  <conditionalFormatting sqref="AH150">
    <cfRule type="cellIs" dxfId="2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5" t="s">
        <v>0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7"/>
      <c r="N1" s="1"/>
      <c r="O1" s="1"/>
    </row>
    <row r="2" spans="2:17" ht="27.75" customHeight="1">
      <c r="B2" s="825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7"/>
      <c r="N2" s="1"/>
      <c r="O2" s="1"/>
    </row>
    <row r="3" spans="2:17" ht="46.5" customHeight="1">
      <c r="B3" s="818" t="s">
        <v>1</v>
      </c>
      <c r="C3" s="779"/>
      <c r="D3" s="828" t="s">
        <v>1397</v>
      </c>
      <c r="E3" s="829"/>
      <c r="F3" s="818" t="s">
        <v>2</v>
      </c>
      <c r="G3" s="779"/>
      <c r="H3" s="830">
        <v>307136.5</v>
      </c>
      <c r="I3" s="831"/>
      <c r="J3" s="818" t="s">
        <v>3</v>
      </c>
      <c r="K3" s="779"/>
      <c r="L3" s="823">
        <v>9492709.421798503</v>
      </c>
      <c r="M3" s="824"/>
      <c r="N3" s="27"/>
      <c r="O3" s="27"/>
      <c r="P3" s="27"/>
      <c r="Q3" s="27"/>
    </row>
    <row r="4" spans="2:17" ht="24" customHeight="1">
      <c r="B4" s="818" t="s">
        <v>37</v>
      </c>
      <c r="C4" s="779"/>
      <c r="D4" s="810" t="s">
        <v>37</v>
      </c>
      <c r="E4" s="811"/>
      <c r="F4" s="821" t="s">
        <v>38</v>
      </c>
      <c r="G4" s="822"/>
      <c r="H4" s="821" t="s">
        <v>39</v>
      </c>
      <c r="I4" s="822"/>
      <c r="J4" s="821" t="s">
        <v>40</v>
      </c>
      <c r="K4" s="822"/>
      <c r="L4" s="823" t="s">
        <v>41</v>
      </c>
      <c r="M4" s="824"/>
      <c r="N4" s="804" t="s">
        <v>4</v>
      </c>
      <c r="O4" s="805"/>
      <c r="P4" s="805" t="s">
        <v>5</v>
      </c>
      <c r="Q4" s="805"/>
    </row>
    <row r="5" spans="2:17" ht="24" customHeight="1">
      <c r="B5" s="806" t="s">
        <v>35</v>
      </c>
      <c r="C5" s="785"/>
      <c r="D5" s="810" t="s">
        <v>42</v>
      </c>
      <c r="E5" s="811"/>
      <c r="F5" s="810" t="s">
        <v>6</v>
      </c>
      <c r="G5" s="811"/>
      <c r="H5" s="812" t="s">
        <v>7</v>
      </c>
      <c r="I5" s="813"/>
      <c r="J5" s="814" t="s">
        <v>8</v>
      </c>
      <c r="K5" s="815"/>
      <c r="L5" s="816" t="s">
        <v>9</v>
      </c>
      <c r="M5" s="81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7"/>
      <c r="C6" s="808"/>
      <c r="D6" s="818" t="s">
        <v>10</v>
      </c>
      <c r="E6" s="779"/>
      <c r="F6" s="819">
        <f>AVERAGE(D13:O13,P13:Q13,D30:E30,G30:H30,J30:M30)</f>
        <v>418.17998908702162</v>
      </c>
      <c r="G6" s="820"/>
      <c r="H6" s="798">
        <f>AVERAGE(D13:P13,Q13)</f>
        <v>137.85437470305254</v>
      </c>
      <c r="I6" s="799"/>
      <c r="J6" s="798">
        <f>AVERAGE(D30:E30,G30:H30)</f>
        <v>811.86053077357428</v>
      </c>
      <c r="K6" s="799"/>
      <c r="L6" s="800">
        <f>AVERAGE(J30:M30)</f>
        <v>1005.6390977443609</v>
      </c>
      <c r="M6" s="801"/>
      <c r="N6" s="802">
        <v>0</v>
      </c>
      <c r="O6" s="787">
        <v>0</v>
      </c>
      <c r="P6" s="803">
        <v>6</v>
      </c>
      <c r="Q6" s="787">
        <v>7</v>
      </c>
    </row>
    <row r="7" spans="2:17" s="5" customFormat="1" ht="39.6" customHeight="1">
      <c r="B7" s="807"/>
      <c r="C7" s="808"/>
      <c r="D7" s="788" t="s">
        <v>11</v>
      </c>
      <c r="E7" s="789"/>
      <c r="F7" s="790">
        <f>AVERAGE(D14:O14,P14:Q14,D31:E31,J31:M31,G31:H31)</f>
        <v>367.35715863316597</v>
      </c>
      <c r="G7" s="791"/>
      <c r="H7" s="792">
        <f>AVERAGE(D14:P14,Q14)</f>
        <v>125.26902332125053</v>
      </c>
      <c r="I7" s="793"/>
      <c r="J7" s="792">
        <f>AVERAGE(D31:E31,G31:H31)</f>
        <v>738.31760494204013</v>
      </c>
      <c r="K7" s="793"/>
      <c r="L7" s="794">
        <f>AVERAGE(J31:M31)</f>
        <v>843.70518591599546</v>
      </c>
      <c r="M7" s="795"/>
      <c r="N7" s="802"/>
      <c r="O7" s="787"/>
      <c r="P7" s="803"/>
      <c r="Q7" s="787"/>
    </row>
    <row r="8" spans="2:17" s="5" customFormat="1" ht="39.6" customHeight="1">
      <c r="B8" s="809"/>
      <c r="C8" s="786"/>
      <c r="D8" s="788" t="s">
        <v>12</v>
      </c>
      <c r="E8" s="789"/>
      <c r="F8" s="796">
        <f>AVERAGE(D15:O15,P15:Q15,D32:E32,G32:H32,J32:M32)</f>
        <v>0.88881766440426802</v>
      </c>
      <c r="G8" s="797"/>
      <c r="H8" s="796">
        <f>AVERAGE(D15:O15,P15:Q15)</f>
        <v>0.9019231076395634</v>
      </c>
      <c r="I8" s="797"/>
      <c r="J8" s="796">
        <f>AVERAGE(D32:E32,G32:H32)</f>
        <v>0.8931773167208501</v>
      </c>
      <c r="K8" s="797"/>
      <c r="L8" s="796">
        <f>AVERAGE(J32:M32)</f>
        <v>0.83858896076415124</v>
      </c>
      <c r="M8" s="797"/>
      <c r="N8" s="802"/>
      <c r="O8" s="787"/>
      <c r="P8" s="803"/>
      <c r="Q8" s="787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5" t="s">
        <v>43</v>
      </c>
      <c r="C10" s="781"/>
      <c r="D10" s="782" t="s">
        <v>44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4"/>
    </row>
    <row r="11" spans="2:17" ht="17.25" customHeight="1">
      <c r="B11" s="766" t="s">
        <v>45</v>
      </c>
      <c r="C11" s="78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8"/>
      <c r="C12" s="786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70" t="s">
        <v>35</v>
      </c>
      <c r="C13" s="13" t="s">
        <v>59</v>
      </c>
      <c r="D13" s="18">
        <v>145.19860036119712</v>
      </c>
      <c r="E13" s="18">
        <v>104.36637618010167</v>
      </c>
      <c r="F13" s="18">
        <v>133.14233968645732</v>
      </c>
      <c r="G13" s="18">
        <v>301.94047619047615</v>
      </c>
      <c r="H13" s="18">
        <v>232.14285714285714</v>
      </c>
      <c r="I13" s="18">
        <v>86.777734778121768</v>
      </c>
      <c r="J13" s="18">
        <v>90.701937518428423</v>
      </c>
      <c r="K13" s="18">
        <v>72.399090557275542</v>
      </c>
      <c r="L13" s="18">
        <v>109.85058786529376</v>
      </c>
      <c r="M13" s="18">
        <v>81.827354845446948</v>
      </c>
      <c r="N13" s="18">
        <v>87.30257514189887</v>
      </c>
      <c r="O13" s="18">
        <v>137.78111244497799</v>
      </c>
      <c r="P13" s="18">
        <v>196.53020313020309</v>
      </c>
      <c r="Q13" s="20">
        <v>150</v>
      </c>
    </row>
    <row r="14" spans="2:17" ht="39.9" customHeight="1">
      <c r="B14" s="771"/>
      <c r="C14" s="13" t="s">
        <v>60</v>
      </c>
      <c r="D14" s="18">
        <v>126.71810450713819</v>
      </c>
      <c r="E14" s="18">
        <v>94.042875755725959</v>
      </c>
      <c r="F14" s="18">
        <v>111.38488004624372</v>
      </c>
      <c r="G14" s="18">
        <v>272.39946836633158</v>
      </c>
      <c r="H14" s="18">
        <v>226.3259069426565</v>
      </c>
      <c r="I14" s="18">
        <v>76.676087923113414</v>
      </c>
      <c r="J14" s="18">
        <v>84.252484841136877</v>
      </c>
      <c r="K14" s="18">
        <v>62.083381432770096</v>
      </c>
      <c r="L14" s="18">
        <v>103.49034443925731</v>
      </c>
      <c r="M14" s="18">
        <v>73.767746233654023</v>
      </c>
      <c r="N14" s="18">
        <v>74.911572252485271</v>
      </c>
      <c r="O14" s="18">
        <v>120.84040894755199</v>
      </c>
      <c r="P14" s="18">
        <v>182.74888772794247</v>
      </c>
      <c r="Q14" s="8">
        <v>144.12417708149997</v>
      </c>
    </row>
    <row r="15" spans="2:17" ht="39.9" customHeight="1">
      <c r="B15" s="772"/>
      <c r="C15" s="28" t="s">
        <v>61</v>
      </c>
      <c r="D15" s="9">
        <f t="shared" ref="D15:Q15" si="0">D14/D13</f>
        <v>0.87272263087876389</v>
      </c>
      <c r="E15" s="9">
        <f t="shared" si="0"/>
        <v>0.90108403872756127</v>
      </c>
      <c r="F15" s="9">
        <f t="shared" si="0"/>
        <v>0.83658496845217545</v>
      </c>
      <c r="G15" s="9">
        <f t="shared" si="0"/>
        <v>0.90216280971382945</v>
      </c>
      <c r="H15" s="9">
        <f t="shared" si="0"/>
        <v>0.97494236836836645</v>
      </c>
      <c r="I15" s="9">
        <f t="shared" si="0"/>
        <v>0.88359171991713292</v>
      </c>
      <c r="J15" s="9">
        <f t="shared" si="0"/>
        <v>0.92889399219304247</v>
      </c>
      <c r="K15" s="9">
        <f t="shared" si="0"/>
        <v>0.85751603997919557</v>
      </c>
      <c r="L15" s="9">
        <f t="shared" si="0"/>
        <v>0.9421009614091842</v>
      </c>
      <c r="M15" s="9">
        <f t="shared" si="0"/>
        <v>0.90150471529947818</v>
      </c>
      <c r="N15" s="9">
        <f t="shared" si="0"/>
        <v>0.85806830017014213</v>
      </c>
      <c r="O15" s="9">
        <f t="shared" si="0"/>
        <v>0.87704625694475236</v>
      </c>
      <c r="P15" s="30">
        <f t="shared" si="0"/>
        <v>0.92987685769026374</v>
      </c>
      <c r="Q15" s="10">
        <f t="shared" si="0"/>
        <v>0.96082784720999981</v>
      </c>
    </row>
    <row r="16" spans="2:17" ht="22.8" customHeight="1">
      <c r="B16" s="773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774"/>
      <c r="C17" s="28" t="s">
        <v>36</v>
      </c>
      <c r="D17" s="11">
        <v>0.71180555555555536</v>
      </c>
      <c r="E17" s="11">
        <v>0.59305555555555534</v>
      </c>
      <c r="F17" s="11">
        <v>0.5909722222222219</v>
      </c>
      <c r="G17" s="11">
        <v>0.65486111111111101</v>
      </c>
      <c r="H17" s="11">
        <v>0.64374999999999993</v>
      </c>
      <c r="I17" s="11">
        <v>0.73472222222222217</v>
      </c>
      <c r="J17" s="11">
        <v>0.79097222222222208</v>
      </c>
      <c r="K17" s="11">
        <v>0.78472222222222199</v>
      </c>
      <c r="L17" s="11">
        <v>0.95069444444444418</v>
      </c>
      <c r="M17" s="11">
        <v>0.99513888888888857</v>
      </c>
      <c r="N17" s="11">
        <v>0.9819444444444444</v>
      </c>
      <c r="O17" s="21">
        <v>0.88055555555555554</v>
      </c>
      <c r="P17" s="11">
        <v>0.63888888888888884</v>
      </c>
      <c r="Q17" s="31">
        <v>0.60416666666666663</v>
      </c>
    </row>
    <row r="18" spans="2:23" ht="22.8" customHeight="1">
      <c r="B18" s="777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8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7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778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>
        <v>1</v>
      </c>
      <c r="L21" s="33">
        <v>1</v>
      </c>
      <c r="M21" s="33" t="s">
        <v>15</v>
      </c>
      <c r="N21" s="33" t="s">
        <v>15</v>
      </c>
      <c r="O21" s="33">
        <v>2</v>
      </c>
      <c r="P21" s="33" t="s">
        <v>15</v>
      </c>
      <c r="Q21" s="34"/>
    </row>
    <row r="22" spans="2:23" ht="22.8" customHeight="1">
      <c r="B22" s="756" t="s">
        <v>67</v>
      </c>
      <c r="C22" s="779"/>
      <c r="D22" s="35">
        <v>17.75</v>
      </c>
      <c r="E22" s="35">
        <v>16.666666666666668</v>
      </c>
      <c r="F22" s="35">
        <v>14.75</v>
      </c>
      <c r="G22" s="35">
        <v>6.125</v>
      </c>
      <c r="H22" s="35">
        <v>6.5</v>
      </c>
      <c r="I22" s="35">
        <v>17.666666666666668</v>
      </c>
      <c r="J22" s="35">
        <v>17.25</v>
      </c>
      <c r="K22" s="35">
        <v>19.25</v>
      </c>
      <c r="L22" s="35">
        <v>14.777777777777779</v>
      </c>
      <c r="M22" s="35">
        <v>18.625</v>
      </c>
      <c r="N22" s="35">
        <v>17.5</v>
      </c>
      <c r="O22" s="35">
        <v>13.142857142857142</v>
      </c>
      <c r="P22" s="35">
        <v>12.285714285714286</v>
      </c>
      <c r="Q22" s="36">
        <v>12.25</v>
      </c>
    </row>
    <row r="23" spans="2:23" ht="22.8" customHeight="1">
      <c r="B23" s="756" t="s">
        <v>68</v>
      </c>
      <c r="C23" s="779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6" t="s">
        <v>69</v>
      </c>
      <c r="C24" s="77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8" t="s">
        <v>70</v>
      </c>
      <c r="C25" s="7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5"/>
      <c r="C27" s="776"/>
      <c r="D27" s="760" t="s">
        <v>71</v>
      </c>
      <c r="E27" s="761"/>
      <c r="F27" s="761"/>
      <c r="G27" s="761"/>
      <c r="H27" s="762"/>
      <c r="I27" s="763" t="s">
        <v>72</v>
      </c>
      <c r="J27" s="764"/>
      <c r="K27" s="764"/>
      <c r="L27" s="764"/>
      <c r="M27" s="765"/>
      <c r="N27" s="27"/>
      <c r="O27" s="27"/>
      <c r="P27" s="27"/>
      <c r="Q27" s="27"/>
    </row>
    <row r="28" spans="2:23" ht="17.25" customHeight="1">
      <c r="B28" s="766" t="s">
        <v>45</v>
      </c>
      <c r="C28" s="767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8"/>
      <c r="C29" s="769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70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72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71"/>
      <c r="C31" s="41" t="s">
        <v>60</v>
      </c>
      <c r="D31" s="43">
        <v>182.01778591778589</v>
      </c>
      <c r="E31" s="7">
        <v>859.00647457158618</v>
      </c>
      <c r="F31" s="7">
        <v>784.21752300007893</v>
      </c>
      <c r="G31" s="7">
        <v>859.58227813457836</v>
      </c>
      <c r="H31" s="726">
        <v>1052.6638811442101</v>
      </c>
      <c r="I31" s="755">
        <v>0</v>
      </c>
      <c r="J31" s="7">
        <v>733.17676767676789</v>
      </c>
      <c r="K31" s="7">
        <v>812.97300415320706</v>
      </c>
      <c r="L31" s="7">
        <v>880.17387048210423</v>
      </c>
      <c r="M31" s="8">
        <v>948.49710135190264</v>
      </c>
      <c r="N31" s="27"/>
      <c r="O31" s="27"/>
      <c r="P31" s="27"/>
      <c r="Q31" s="27"/>
    </row>
    <row r="32" spans="2:23" ht="39.9" customHeight="1">
      <c r="B32" s="772"/>
      <c r="C32" s="724" t="s">
        <v>61</v>
      </c>
      <c r="D32" s="45">
        <f t="shared" ref="D32:M32" si="1">D31/D30</f>
        <v>0.82735357235357221</v>
      </c>
      <c r="E32" s="9">
        <f t="shared" si="1"/>
        <v>0.9110674730304702</v>
      </c>
      <c r="F32" s="9">
        <f t="shared" si="1"/>
        <v>0.89115627613645332</v>
      </c>
      <c r="G32" s="9">
        <f t="shared" si="1"/>
        <v>0.91529594430996775</v>
      </c>
      <c r="H32" s="9">
        <f t="shared" si="1"/>
        <v>0.91899227718938969</v>
      </c>
      <c r="I32" s="43">
        <f t="shared" si="1"/>
        <v>0</v>
      </c>
      <c r="J32" s="9">
        <f t="shared" si="1"/>
        <v>0.77761172329354167</v>
      </c>
      <c r="K32" s="9">
        <f t="shared" si="1"/>
        <v>0.86224409531400747</v>
      </c>
      <c r="L32" s="9">
        <f t="shared" si="1"/>
        <v>0.88017387048210427</v>
      </c>
      <c r="M32" s="10">
        <f t="shared" si="1"/>
        <v>0.83432615396695142</v>
      </c>
      <c r="N32" s="27"/>
      <c r="O32" s="27"/>
      <c r="P32" s="27"/>
      <c r="Q32" s="27"/>
    </row>
    <row r="33" spans="2:17" ht="28.8" customHeight="1">
      <c r="B33" s="773" t="s">
        <v>62</v>
      </c>
      <c r="C33" s="724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3163.1249999999959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4"/>
      <c r="C34" s="724" t="s">
        <v>36</v>
      </c>
      <c r="D34" s="46">
        <v>0.3576388888888889</v>
      </c>
      <c r="E34" s="11">
        <v>0.4069444444444445</v>
      </c>
      <c r="F34" s="11">
        <v>0.25</v>
      </c>
      <c r="G34" s="11">
        <v>1054.3749999999986</v>
      </c>
      <c r="H34" s="31">
        <v>0.5</v>
      </c>
      <c r="I34" s="22">
        <v>0</v>
      </c>
      <c r="J34" s="11">
        <v>0.80625000000000002</v>
      </c>
      <c r="K34" s="11">
        <v>0.96666666666666667</v>
      </c>
      <c r="L34" s="11">
        <v>46287.039583333331</v>
      </c>
      <c r="M34" s="12">
        <v>46287.133333333331</v>
      </c>
      <c r="N34" s="27"/>
      <c r="O34" s="27"/>
      <c r="P34" s="27"/>
      <c r="Q34" s="27"/>
    </row>
    <row r="35" spans="2:17" ht="28.8" customHeight="1">
      <c r="B35" s="756" t="s">
        <v>67</v>
      </c>
      <c r="C35" s="757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6" t="s">
        <v>68</v>
      </c>
      <c r="C36" s="757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6" t="s">
        <v>69</v>
      </c>
      <c r="C37" s="757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8" t="s">
        <v>70</v>
      </c>
      <c r="C38" s="759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4" priority="1" operator="lessThan">
      <formula>0.8</formula>
    </cfRule>
  </conditionalFormatting>
  <conditionalFormatting sqref="D15:Q15">
    <cfRule type="cellIs" dxfId="53" priority="3" operator="lessThan">
      <formula>0.8</formula>
    </cfRule>
  </conditionalFormatting>
  <conditionalFormatting sqref="J32:M32">
    <cfRule type="cellIs" dxfId="5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9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1298</v>
      </c>
      <c r="B1" s="361"/>
      <c r="C1" s="362"/>
      <c r="D1" s="363" t="s">
        <v>1299</v>
      </c>
      <c r="E1" s="364">
        <f>SUM(G5:G124)</f>
        <v>122715</v>
      </c>
      <c r="F1" s="365" t="s">
        <v>3</v>
      </c>
      <c r="G1" s="366">
        <f>SUM(H5:H124)</f>
        <v>2283649.2033766233</v>
      </c>
      <c r="H1" s="367" t="s">
        <v>1300</v>
      </c>
      <c r="I1" s="368">
        <f>+J16+J64+J24+J38+J51+J81+J100+J91+J57+J124+J111</f>
        <v>50.43333333333333</v>
      </c>
      <c r="J1" s="873" t="s">
        <v>1301</v>
      </c>
      <c r="K1" s="874"/>
      <c r="L1" s="875"/>
      <c r="M1" s="873" t="s">
        <v>1302</v>
      </c>
      <c r="N1" s="874"/>
      <c r="O1" s="874"/>
      <c r="P1" s="874"/>
      <c r="Q1" s="874"/>
      <c r="R1" s="875"/>
    </row>
    <row r="2" spans="1:18" ht="26.25" customHeight="1" thickBot="1">
      <c r="A2" s="879" t="s">
        <v>1303</v>
      </c>
      <c r="B2" s="880"/>
      <c r="C2" s="370"/>
      <c r="D2" s="728" t="s">
        <v>1304</v>
      </c>
      <c r="E2" s="372">
        <f>AVERAGE(L16,L24,L38,L51,L100,L111,L91)</f>
        <v>627.95565755471853</v>
      </c>
      <c r="F2" s="373" t="s">
        <v>91</v>
      </c>
      <c r="G2" s="374">
        <f>G1/E1</f>
        <v>18.609372964809708</v>
      </c>
      <c r="H2" s="375" t="s">
        <v>1305</v>
      </c>
      <c r="I2" s="376">
        <f>COUNT(I5:I124)</f>
        <v>0</v>
      </c>
      <c r="J2" s="876"/>
      <c r="K2" s="877"/>
      <c r="L2" s="878"/>
      <c r="M2" s="876"/>
      <c r="N2" s="877"/>
      <c r="O2" s="877"/>
      <c r="P2" s="877"/>
      <c r="Q2" s="877"/>
      <c r="R2" s="878"/>
    </row>
    <row r="3" spans="1:18" ht="23.25" customHeight="1">
      <c r="A3" s="881" t="s">
        <v>1306</v>
      </c>
      <c r="B3" s="883" t="s">
        <v>1307</v>
      </c>
      <c r="C3" s="730"/>
      <c r="D3" s="884" t="s">
        <v>1308</v>
      </c>
      <c r="E3" s="884"/>
      <c r="F3" s="885" t="s">
        <v>96</v>
      </c>
      <c r="G3" s="886" t="s">
        <v>1309</v>
      </c>
      <c r="H3" s="887" t="s">
        <v>1310</v>
      </c>
      <c r="I3" s="888" t="s">
        <v>1311</v>
      </c>
      <c r="J3" s="861" t="s">
        <v>1312</v>
      </c>
      <c r="K3" s="863" t="s">
        <v>1313</v>
      </c>
      <c r="L3" s="865" t="s">
        <v>1304</v>
      </c>
      <c r="M3" s="890" t="s">
        <v>106</v>
      </c>
      <c r="N3" s="890"/>
      <c r="O3" s="861" t="s">
        <v>251</v>
      </c>
      <c r="P3" s="891" t="s">
        <v>1314</v>
      </c>
      <c r="Q3" s="861" t="s">
        <v>1315</v>
      </c>
      <c r="R3" s="861"/>
    </row>
    <row r="4" spans="1:18" ht="15.75" customHeight="1">
      <c r="A4" s="882"/>
      <c r="B4" s="883"/>
      <c r="C4" s="730"/>
      <c r="D4" s="884"/>
      <c r="E4" s="884"/>
      <c r="F4" s="885"/>
      <c r="G4" s="886"/>
      <c r="H4" s="887"/>
      <c r="I4" s="889"/>
      <c r="J4" s="862"/>
      <c r="K4" s="864"/>
      <c r="L4" s="866"/>
      <c r="M4" s="734" t="s">
        <v>113</v>
      </c>
      <c r="N4" s="734" t="s">
        <v>114</v>
      </c>
      <c r="O4" s="862"/>
      <c r="P4" s="892"/>
      <c r="Q4" s="380" t="s">
        <v>1316</v>
      </c>
      <c r="R4" s="380" t="s">
        <v>1317</v>
      </c>
    </row>
    <row r="5" spans="1:18">
      <c r="A5" s="867" t="s">
        <v>1318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1290</v>
      </c>
      <c r="H5" s="385">
        <f>F5*G5</f>
        <v>33075.599999999999</v>
      </c>
      <c r="I5" s="732"/>
      <c r="J5" s="387">
        <v>10</v>
      </c>
      <c r="K5" s="388">
        <f t="shared" ref="K5:K8" si="0">G5/P5*60</f>
        <v>1548.000000000003</v>
      </c>
      <c r="L5" s="389">
        <f t="shared" ref="L5:L8" si="1">K5/J5</f>
        <v>154.8000000000003</v>
      </c>
      <c r="M5" s="390">
        <v>0.39930555555555558</v>
      </c>
      <c r="N5" s="390">
        <v>0.43402777777777773</v>
      </c>
      <c r="O5" s="380">
        <v>5</v>
      </c>
      <c r="P5" s="735">
        <f t="shared" ref="P5:P8" si="2">(N5-M5)*24*60</f>
        <v>49.999999999999901</v>
      </c>
      <c r="Q5" s="392"/>
      <c r="R5" s="392"/>
    </row>
    <row r="6" spans="1:18">
      <c r="A6" s="867"/>
      <c r="B6" s="381" t="s">
        <v>314</v>
      </c>
      <c r="C6" s="381"/>
      <c r="D6" s="382" t="s">
        <v>255</v>
      </c>
      <c r="E6" s="383"/>
      <c r="F6" s="384">
        <v>29.85</v>
      </c>
      <c r="G6" s="730">
        <v>3564</v>
      </c>
      <c r="H6" s="385">
        <f t="shared" ref="H6:H15" si="3">F6*G6</f>
        <v>106385.40000000001</v>
      </c>
      <c r="I6" s="732"/>
      <c r="J6" s="387">
        <v>13</v>
      </c>
      <c r="K6" s="388">
        <f t="shared" si="0"/>
        <v>1859.4782608695666</v>
      </c>
      <c r="L6" s="389">
        <f t="shared" si="1"/>
        <v>143.03678929765897</v>
      </c>
      <c r="M6" s="390">
        <v>0.4375</v>
      </c>
      <c r="N6" s="390">
        <v>0.51736111111111105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867"/>
      <c r="B7" s="381" t="s">
        <v>314</v>
      </c>
      <c r="C7" s="381"/>
      <c r="D7" s="382" t="s">
        <v>256</v>
      </c>
      <c r="E7" s="383"/>
      <c r="F7" s="384">
        <v>29.52</v>
      </c>
      <c r="G7" s="730">
        <v>3071</v>
      </c>
      <c r="H7" s="385">
        <f t="shared" si="3"/>
        <v>90655.92</v>
      </c>
      <c r="I7" s="732"/>
      <c r="J7" s="387">
        <v>13</v>
      </c>
      <c r="K7" s="388">
        <f t="shared" si="0"/>
        <v>1939.5789473684213</v>
      </c>
      <c r="L7" s="389">
        <f t="shared" si="1"/>
        <v>149.19838056680163</v>
      </c>
      <c r="M7" s="390">
        <v>0.52083333333333337</v>
      </c>
      <c r="N7" s="390">
        <v>0.58680555555555558</v>
      </c>
      <c r="O7" s="380">
        <v>5</v>
      </c>
      <c r="P7" s="735">
        <f t="shared" si="2"/>
        <v>94.999999999999986</v>
      </c>
      <c r="Q7" s="392"/>
      <c r="R7" s="392"/>
    </row>
    <row r="8" spans="1:18">
      <c r="A8" s="867"/>
      <c r="B8" s="381" t="s">
        <v>314</v>
      </c>
      <c r="C8" s="381"/>
      <c r="D8" s="382" t="s">
        <v>1319</v>
      </c>
      <c r="E8" s="383"/>
      <c r="F8" s="384">
        <v>30</v>
      </c>
      <c r="G8" s="730">
        <v>561</v>
      </c>
      <c r="H8" s="385">
        <f t="shared" si="3"/>
        <v>16830</v>
      </c>
      <c r="I8" s="732"/>
      <c r="J8" s="387">
        <v>13</v>
      </c>
      <c r="K8" s="388">
        <f t="shared" si="0"/>
        <v>1683.0000000000059</v>
      </c>
      <c r="L8" s="389">
        <f t="shared" si="1"/>
        <v>129.46153846153891</v>
      </c>
      <c r="M8" s="390">
        <v>0.59027777777777779</v>
      </c>
      <c r="N8" s="390">
        <v>0.60416666666666663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867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867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867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868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868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868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868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869"/>
      <c r="B16" s="381">
        <v>0</v>
      </c>
      <c r="C16" s="398" t="s">
        <v>1320</v>
      </c>
      <c r="D16" s="852" t="s">
        <v>1321</v>
      </c>
      <c r="E16" s="852"/>
      <c r="F16" s="399"/>
      <c r="G16" s="400"/>
      <c r="H16" s="401"/>
      <c r="I16" s="402"/>
      <c r="J16" s="403">
        <f>AVERAGE(J5:J15)</f>
        <v>12.25</v>
      </c>
      <c r="K16" s="403">
        <f>AVERAGE(K5:K15)</f>
        <v>1757.5143020594992</v>
      </c>
      <c r="L16" s="404">
        <f>AVERAGE(L5:L15)</f>
        <v>144.12417708149997</v>
      </c>
      <c r="M16" s="390"/>
      <c r="N16" s="390"/>
      <c r="O16" s="388"/>
      <c r="P16" s="388"/>
      <c r="Q16" s="389"/>
      <c r="R16" s="389"/>
    </row>
    <row r="17" spans="1:18" ht="15.75" customHeight="1">
      <c r="A17" s="870" t="s">
        <v>1322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3071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1754.8571428571424</v>
      </c>
      <c r="L17" s="389">
        <f>K17/J17</f>
        <v>194.98412698412693</v>
      </c>
      <c r="M17" s="390">
        <v>0.17013888888888887</v>
      </c>
      <c r="N17" s="390">
        <v>0.24305555555555555</v>
      </c>
      <c r="O17" s="380">
        <v>5</v>
      </c>
      <c r="P17" s="735">
        <f>(N17-M17)*24*60</f>
        <v>105.00000000000003</v>
      </c>
      <c r="Q17" s="380"/>
      <c r="R17" s="380"/>
    </row>
    <row r="18" spans="1:18" ht="15.75" customHeight="1">
      <c r="A18" s="870"/>
      <c r="B18" s="381">
        <v>0</v>
      </c>
      <c r="C18" s="731"/>
      <c r="D18" s="382" t="s">
        <v>261</v>
      </c>
      <c r="E18" s="382"/>
      <c r="F18" s="384" t="s">
        <v>236</v>
      </c>
      <c r="G18" s="729">
        <v>3564</v>
      </c>
      <c r="H18" s="385">
        <f t="shared" si="4"/>
        <v>0</v>
      </c>
      <c r="I18" s="732"/>
      <c r="J18" s="387">
        <v>9</v>
      </c>
      <c r="K18" s="388">
        <f t="shared" si="5"/>
        <v>1644.9230769230767</v>
      </c>
      <c r="L18" s="389">
        <f t="shared" ref="L18:L19" si="6">K18/J18</f>
        <v>182.76923076923075</v>
      </c>
      <c r="M18" s="390">
        <v>0.24652777777777779</v>
      </c>
      <c r="N18" s="390">
        <v>0.33680555555555558</v>
      </c>
      <c r="O18" s="380">
        <v>5</v>
      </c>
      <c r="P18" s="735">
        <f t="shared" ref="P18:P19" si="7">(N18-M18)*24*60</f>
        <v>130.00000000000003</v>
      </c>
      <c r="Q18" s="392"/>
      <c r="R18" s="392"/>
    </row>
    <row r="19" spans="1:18" ht="15.75" customHeight="1">
      <c r="A19" s="870"/>
      <c r="B19" s="381">
        <v>0</v>
      </c>
      <c r="C19" s="731"/>
      <c r="D19" s="382" t="s">
        <v>1323</v>
      </c>
      <c r="E19" s="382"/>
      <c r="F19" s="384" t="s">
        <v>236</v>
      </c>
      <c r="G19" s="729">
        <v>561</v>
      </c>
      <c r="H19" s="385">
        <f t="shared" si="4"/>
        <v>0</v>
      </c>
      <c r="I19" s="732"/>
      <c r="J19" s="387">
        <v>10</v>
      </c>
      <c r="K19" s="388">
        <f t="shared" si="5"/>
        <v>1682.9999999999993</v>
      </c>
      <c r="L19" s="389">
        <f t="shared" si="6"/>
        <v>168.29999999999993</v>
      </c>
      <c r="M19" s="390">
        <v>0.34375</v>
      </c>
      <c r="N19" s="390">
        <v>0.3576388888888889</v>
      </c>
      <c r="O19" s="380">
        <v>10</v>
      </c>
      <c r="P19" s="735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871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871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871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871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872"/>
      <c r="B24" s="381">
        <v>0</v>
      </c>
      <c r="C24" s="240" t="s">
        <v>1324</v>
      </c>
      <c r="D24" s="852" t="s">
        <v>1321</v>
      </c>
      <c r="E24" s="852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1694.2600732600729</v>
      </c>
      <c r="L24" s="404">
        <f>AVERAGE(L17:L23)</f>
        <v>182.01778591778589</v>
      </c>
      <c r="M24" s="390"/>
      <c r="N24" s="390"/>
      <c r="O24" s="380"/>
      <c r="P24" s="380"/>
      <c r="Q24" s="380"/>
      <c r="R24" s="380"/>
    </row>
    <row r="25" spans="1:18">
      <c r="A25" s="859" t="s">
        <v>1325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2244</v>
      </c>
      <c r="H25" s="385">
        <f t="shared" ref="H25:H37" si="8">F25*G25</f>
        <v>41581.32</v>
      </c>
      <c r="I25" s="732"/>
      <c r="J25" s="387">
        <v>3</v>
      </c>
      <c r="K25" s="388">
        <f t="shared" ref="K25:K30" si="9">G25/P25*60</f>
        <v>2805.0000000000009</v>
      </c>
      <c r="L25" s="389">
        <f t="shared" ref="L25:L30" si="10">K25/J25</f>
        <v>935.00000000000034</v>
      </c>
      <c r="M25" s="390">
        <v>0.17361111111111113</v>
      </c>
      <c r="N25" s="390">
        <v>0.20694444444444446</v>
      </c>
      <c r="O25" s="380">
        <v>10</v>
      </c>
      <c r="P25" s="735">
        <f>(N25-M25)*24*60</f>
        <v>47.999999999999986</v>
      </c>
      <c r="Q25" s="392"/>
      <c r="R25" s="392"/>
    </row>
    <row r="26" spans="1:18">
      <c r="A26" s="859"/>
      <c r="B26" s="381" t="s">
        <v>240</v>
      </c>
      <c r="C26" s="408"/>
      <c r="D26" s="382" t="s">
        <v>1326</v>
      </c>
      <c r="E26" s="411"/>
      <c r="F26" s="384">
        <v>18.18</v>
      </c>
      <c r="G26" s="730">
        <v>3221</v>
      </c>
      <c r="H26" s="385">
        <f t="shared" si="8"/>
        <v>58557.78</v>
      </c>
      <c r="I26" s="732"/>
      <c r="J26" s="387">
        <v>4</v>
      </c>
      <c r="K26" s="388">
        <f t="shared" si="9"/>
        <v>2884.4776119402982</v>
      </c>
      <c r="L26" s="389">
        <f t="shared" si="10"/>
        <v>721.11940298507454</v>
      </c>
      <c r="M26" s="390">
        <v>0.21736111111111112</v>
      </c>
      <c r="N26" s="390">
        <v>0.2638888888888889</v>
      </c>
      <c r="O26" s="380">
        <v>15</v>
      </c>
      <c r="P26" s="735">
        <f>(N26-M26)*24*60</f>
        <v>67</v>
      </c>
      <c r="Q26" s="392"/>
      <c r="R26" s="392"/>
    </row>
    <row r="27" spans="1:18">
      <c r="A27" s="859"/>
      <c r="B27" s="381" t="s">
        <v>314</v>
      </c>
      <c r="C27" s="408"/>
      <c r="D27" s="409" t="s">
        <v>1327</v>
      </c>
      <c r="E27" s="411"/>
      <c r="F27" s="384">
        <v>22.32</v>
      </c>
      <c r="G27" s="730">
        <v>2438</v>
      </c>
      <c r="H27" s="385">
        <f t="shared" si="8"/>
        <v>54416.160000000003</v>
      </c>
      <c r="I27" s="732"/>
      <c r="J27" s="387">
        <v>4</v>
      </c>
      <c r="K27" s="388">
        <f t="shared" si="9"/>
        <v>3047.4999999999955</v>
      </c>
      <c r="L27" s="389">
        <f t="shared" si="10"/>
        <v>761.87499999999886</v>
      </c>
      <c r="M27" s="390">
        <v>0.27638888888888885</v>
      </c>
      <c r="N27" s="390">
        <v>0.30972222222222223</v>
      </c>
      <c r="O27" s="380">
        <v>18</v>
      </c>
      <c r="P27" s="735">
        <f t="shared" ref="P27:P30" si="11">(N27-M27)*24*60</f>
        <v>48.000000000000071</v>
      </c>
      <c r="Q27" s="392"/>
      <c r="R27" s="392"/>
    </row>
    <row r="28" spans="1:18">
      <c r="A28" s="859"/>
      <c r="B28" s="381" t="s">
        <v>240</v>
      </c>
      <c r="C28" s="731"/>
      <c r="D28" s="410" t="s">
        <v>1328</v>
      </c>
      <c r="E28" s="411"/>
      <c r="F28" s="384">
        <v>17.890909090909091</v>
      </c>
      <c r="G28" s="730">
        <v>2494</v>
      </c>
      <c r="H28" s="385">
        <f t="shared" si="8"/>
        <v>44619.927272727269</v>
      </c>
      <c r="I28" s="732"/>
      <c r="J28" s="387">
        <v>3</v>
      </c>
      <c r="K28" s="388">
        <f t="shared" si="9"/>
        <v>3325.3333333333335</v>
      </c>
      <c r="L28" s="389">
        <f t="shared" si="10"/>
        <v>1108.4444444444446</v>
      </c>
      <c r="M28" s="390">
        <v>0.32361111111111113</v>
      </c>
      <c r="N28" s="390">
        <v>0.35486111111111113</v>
      </c>
      <c r="O28" s="380">
        <v>20</v>
      </c>
      <c r="P28" s="735">
        <f t="shared" si="11"/>
        <v>45</v>
      </c>
      <c r="Q28" s="392"/>
      <c r="R28" s="392"/>
    </row>
    <row r="29" spans="1:18">
      <c r="A29" s="859"/>
      <c r="B29" s="381" t="s">
        <v>314</v>
      </c>
      <c r="C29" s="730"/>
      <c r="D29" s="382" t="s">
        <v>269</v>
      </c>
      <c r="E29" s="411"/>
      <c r="F29" s="384">
        <v>18.77</v>
      </c>
      <c r="G29" s="730">
        <v>1146</v>
      </c>
      <c r="H29" s="385">
        <f t="shared" si="8"/>
        <v>21510.42</v>
      </c>
      <c r="I29" s="732"/>
      <c r="J29" s="387">
        <v>4</v>
      </c>
      <c r="K29" s="388">
        <f t="shared" si="9"/>
        <v>2750.4000000000005</v>
      </c>
      <c r="L29" s="389">
        <f t="shared" si="10"/>
        <v>687.60000000000014</v>
      </c>
      <c r="M29" s="390">
        <v>0.36527777777777781</v>
      </c>
      <c r="N29" s="390">
        <v>0.38263888888888892</v>
      </c>
      <c r="O29" s="380">
        <v>15</v>
      </c>
      <c r="P29" s="735">
        <f t="shared" si="11"/>
        <v>24.999999999999993</v>
      </c>
      <c r="Q29" s="392"/>
      <c r="R29" s="392"/>
    </row>
    <row r="30" spans="1:18">
      <c r="A30" s="859"/>
      <c r="B30" s="381" t="s">
        <v>240</v>
      </c>
      <c r="C30" s="730"/>
      <c r="D30" s="409" t="s">
        <v>1329</v>
      </c>
      <c r="E30" s="411"/>
      <c r="F30" s="384">
        <v>24.93</v>
      </c>
      <c r="G30" s="730">
        <v>705</v>
      </c>
      <c r="H30" s="385">
        <f t="shared" si="8"/>
        <v>17575.650000000001</v>
      </c>
      <c r="I30" s="732"/>
      <c r="J30" s="387">
        <v>3</v>
      </c>
      <c r="K30" s="388">
        <f t="shared" si="9"/>
        <v>2819.999999999995</v>
      </c>
      <c r="L30" s="389">
        <f t="shared" si="10"/>
        <v>939.99999999999829</v>
      </c>
      <c r="M30" s="390">
        <v>0.39652777777777781</v>
      </c>
      <c r="N30" s="390">
        <v>0.4069444444444445</v>
      </c>
      <c r="O30" s="380">
        <v>20</v>
      </c>
      <c r="P30" s="735">
        <f t="shared" si="11"/>
        <v>15.000000000000027</v>
      </c>
      <c r="Q30" s="392"/>
      <c r="R30" s="392"/>
    </row>
    <row r="31" spans="1:18" ht="15.75" customHeight="1">
      <c r="A31" s="859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859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859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859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859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859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859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860"/>
      <c r="B38" s="381">
        <v>0</v>
      </c>
      <c r="C38" s="240" t="s">
        <v>27</v>
      </c>
      <c r="D38" s="833" t="s">
        <v>271</v>
      </c>
      <c r="E38" s="833"/>
      <c r="F38" s="399"/>
      <c r="G38" s="414"/>
      <c r="H38" s="401"/>
      <c r="I38" s="402"/>
      <c r="J38" s="403">
        <f>AVERAGE(J25:J37)</f>
        <v>3.5</v>
      </c>
      <c r="K38" s="403">
        <f>AVERAGE(K25:K37)</f>
        <v>2938.7851575456043</v>
      </c>
      <c r="L38" s="404">
        <f>AVERAGE(L25:L37)</f>
        <v>859.00647457158618</v>
      </c>
      <c r="M38" s="390"/>
      <c r="N38" s="390"/>
      <c r="O38" s="388"/>
      <c r="P38" s="388"/>
      <c r="Q38" s="389"/>
      <c r="R38" s="389"/>
    </row>
    <row r="39" spans="1:18" ht="16.2" customHeight="1">
      <c r="A39" s="848" t="s">
        <v>1330</v>
      </c>
      <c r="B39" s="381" t="s">
        <v>240</v>
      </c>
      <c r="C39" s="731"/>
      <c r="D39" s="409" t="s">
        <v>1331</v>
      </c>
      <c r="E39" s="383"/>
      <c r="F39" s="384">
        <v>16.66</v>
      </c>
      <c r="G39" s="730">
        <v>4966</v>
      </c>
      <c r="H39" s="385">
        <f t="shared" ref="H39:H47" si="12">F39*G39</f>
        <v>82733.56</v>
      </c>
      <c r="I39" s="732"/>
      <c r="J39" s="387">
        <v>4</v>
      </c>
      <c r="K39" s="388">
        <f t="shared" ref="K39" si="13">G39/P39*60</f>
        <v>2837.7142857142862</v>
      </c>
      <c r="L39" s="389">
        <f t="shared" ref="L39" si="14">K39/J39</f>
        <v>709.42857142857156</v>
      </c>
      <c r="M39" s="390">
        <v>0.17708333333333334</v>
      </c>
      <c r="N39" s="390">
        <v>0.25</v>
      </c>
      <c r="O39" s="380">
        <v>15</v>
      </c>
      <c r="P39" s="735">
        <f t="shared" ref="P39" si="15">(N39-M39)*24*60</f>
        <v>104.99999999999999</v>
      </c>
      <c r="Q39" s="392"/>
      <c r="R39" s="392"/>
    </row>
    <row r="40" spans="1:18">
      <c r="A40" s="849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849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849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849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849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849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849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849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850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850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850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851"/>
      <c r="B51" s="381">
        <v>0</v>
      </c>
      <c r="C51" s="240" t="s">
        <v>28</v>
      </c>
      <c r="D51" s="852" t="s">
        <v>1332</v>
      </c>
      <c r="E51" s="852"/>
      <c r="F51" s="399"/>
      <c r="G51" s="404"/>
      <c r="H51" s="422"/>
      <c r="I51" s="423"/>
      <c r="J51" s="403">
        <f>AVERAGE(J38:J50)</f>
        <v>3.75</v>
      </c>
      <c r="K51" s="403">
        <f>AVERAGE(K38:K50)</f>
        <v>2888.2497216299453</v>
      </c>
      <c r="L51" s="404">
        <f>AVERAGE(L38:L50)</f>
        <v>784.21752300007893</v>
      </c>
      <c r="M51" s="424"/>
      <c r="N51" s="390"/>
      <c r="O51" s="388"/>
      <c r="P51" s="388"/>
      <c r="Q51" s="389"/>
      <c r="R51" s="389"/>
    </row>
    <row r="52" spans="1:18" ht="15.6" customHeight="1">
      <c r="A52" s="853" t="s">
        <v>1333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833</v>
      </c>
      <c r="H52" s="385">
        <f>F52*G52</f>
        <v>20849.990000000002</v>
      </c>
      <c r="I52" s="732"/>
      <c r="J52" s="387">
        <v>4</v>
      </c>
      <c r="K52" s="388">
        <f>G52/P52*60</f>
        <v>3332.0000000000032</v>
      </c>
      <c r="L52" s="389">
        <f>K52/J52</f>
        <v>833.0000000000008</v>
      </c>
      <c r="M52" s="390">
        <v>0.17361111111111113</v>
      </c>
      <c r="N52" s="390">
        <v>0.18402777777777779</v>
      </c>
      <c r="O52" s="388">
        <v>10</v>
      </c>
      <c r="P52" s="735">
        <f>(N52-M52)*24*60</f>
        <v>14.999999999999986</v>
      </c>
      <c r="Q52" s="392"/>
      <c r="R52" s="392"/>
    </row>
    <row r="53" spans="1:18" ht="15.6" customHeight="1">
      <c r="A53" s="854"/>
      <c r="B53" s="381" t="s">
        <v>240</v>
      </c>
      <c r="C53" s="731"/>
      <c r="D53" s="410" t="s">
        <v>276</v>
      </c>
      <c r="E53" s="426"/>
      <c r="F53" s="384">
        <v>24.82</v>
      </c>
      <c r="G53" s="393">
        <v>1104</v>
      </c>
      <c r="H53" s="385">
        <f t="shared" ref="H53:H116" si="16">F53*G53</f>
        <v>27401.279999999999</v>
      </c>
      <c r="I53" s="732"/>
      <c r="J53" s="387">
        <v>4</v>
      </c>
      <c r="K53" s="388">
        <f t="shared" ref="K53:K57" si="17">G53/P53*60</f>
        <v>3311.9999999999991</v>
      </c>
      <c r="L53" s="389">
        <f t="shared" ref="L53:L57" si="18">K53/J53</f>
        <v>827.99999999999977</v>
      </c>
      <c r="M53" s="390">
        <v>0.19444444444444445</v>
      </c>
      <c r="N53" s="390">
        <v>0.20833333333333334</v>
      </c>
      <c r="O53" s="388">
        <v>15</v>
      </c>
      <c r="P53" s="735">
        <f t="shared" ref="P53:P57" si="19">(N53-M53)*24*60</f>
        <v>20.000000000000007</v>
      </c>
      <c r="Q53" s="392"/>
      <c r="R53" s="392"/>
    </row>
    <row r="54" spans="1:18" ht="15.6" customHeight="1">
      <c r="A54" s="854"/>
      <c r="B54" s="381" t="s">
        <v>240</v>
      </c>
      <c r="C54" s="731"/>
      <c r="D54" s="410" t="s">
        <v>277</v>
      </c>
      <c r="E54" s="383"/>
      <c r="F54" s="384">
        <v>30</v>
      </c>
      <c r="G54" s="393">
        <v>1444</v>
      </c>
      <c r="H54" s="385">
        <f t="shared" si="16"/>
        <v>43320</v>
      </c>
      <c r="I54" s="732"/>
      <c r="J54" s="387">
        <v>4</v>
      </c>
      <c r="K54" s="388">
        <f t="shared" si="17"/>
        <v>3332.3076923076887</v>
      </c>
      <c r="L54" s="389">
        <f t="shared" si="18"/>
        <v>833.07692307692218</v>
      </c>
      <c r="M54" s="390">
        <v>0.22013888888888888</v>
      </c>
      <c r="N54" s="390">
        <v>0.23819444444444446</v>
      </c>
      <c r="O54" s="388">
        <v>17</v>
      </c>
      <c r="P54" s="735">
        <f t="shared" si="19"/>
        <v>26.000000000000028</v>
      </c>
      <c r="Q54" s="392"/>
      <c r="R54" s="392"/>
    </row>
    <row r="55" spans="1:18" ht="15.6" customHeight="1">
      <c r="A55" s="854"/>
      <c r="B55" s="381" t="s">
        <v>240</v>
      </c>
      <c r="C55" s="731"/>
      <c r="D55" s="412" t="s">
        <v>1334</v>
      </c>
      <c r="E55" s="411"/>
      <c r="F55" s="384">
        <v>30</v>
      </c>
      <c r="G55" s="393">
        <v>916</v>
      </c>
      <c r="H55" s="385">
        <f t="shared" si="16"/>
        <v>27480</v>
      </c>
      <c r="I55" s="732"/>
      <c r="J55" s="387">
        <v>4</v>
      </c>
      <c r="K55" s="388">
        <f t="shared" si="17"/>
        <v>3232.9411764705842</v>
      </c>
      <c r="L55" s="389">
        <f t="shared" si="18"/>
        <v>808.23529411764605</v>
      </c>
      <c r="M55" s="390">
        <v>0.24861111111111112</v>
      </c>
      <c r="N55" s="390">
        <v>0.26041666666666669</v>
      </c>
      <c r="O55" s="388">
        <v>15</v>
      </c>
      <c r="P55" s="735">
        <f t="shared" si="19"/>
        <v>17.000000000000021</v>
      </c>
      <c r="Q55" s="392"/>
      <c r="R55" s="392"/>
    </row>
    <row r="56" spans="1:18" ht="15.6" customHeight="1">
      <c r="A56" s="854"/>
      <c r="B56" s="381" t="s">
        <v>240</v>
      </c>
      <c r="C56" s="731"/>
      <c r="D56" s="410" t="s">
        <v>1335</v>
      </c>
      <c r="E56" s="411"/>
      <c r="F56" s="384">
        <v>27.48</v>
      </c>
      <c r="G56" s="393">
        <v>1687</v>
      </c>
      <c r="H56" s="385">
        <f t="shared" si="16"/>
        <v>46358.76</v>
      </c>
      <c r="I56" s="732"/>
      <c r="J56" s="387">
        <v>3</v>
      </c>
      <c r="K56" s="388">
        <f t="shared" si="17"/>
        <v>3163.1249999999959</v>
      </c>
      <c r="L56" s="389">
        <f t="shared" si="18"/>
        <v>1054.3749999999986</v>
      </c>
      <c r="M56" s="390">
        <v>0.27430555555555552</v>
      </c>
      <c r="N56" s="390">
        <v>0.29652777777777778</v>
      </c>
      <c r="O56" s="388">
        <v>20</v>
      </c>
      <c r="P56" s="735">
        <f t="shared" si="19"/>
        <v>32.000000000000043</v>
      </c>
      <c r="Q56" s="392"/>
      <c r="R56" s="392"/>
    </row>
    <row r="57" spans="1:18" ht="15.75" customHeight="1">
      <c r="A57" s="854"/>
      <c r="B57" s="381" t="s">
        <v>240</v>
      </c>
      <c r="C57" s="240" t="s">
        <v>31</v>
      </c>
      <c r="D57" s="410" t="s">
        <v>1336</v>
      </c>
      <c r="E57" s="411"/>
      <c r="F57" s="384">
        <v>23.8</v>
      </c>
      <c r="G57" s="393">
        <v>1655</v>
      </c>
      <c r="H57" s="385">
        <f t="shared" si="16"/>
        <v>39389</v>
      </c>
      <c r="I57" s="732"/>
      <c r="J57" s="387">
        <v>4</v>
      </c>
      <c r="K57" s="388">
        <f t="shared" si="17"/>
        <v>3203.2258064516154</v>
      </c>
      <c r="L57" s="389">
        <f t="shared" si="18"/>
        <v>800.80645161290386</v>
      </c>
      <c r="M57" s="390">
        <v>0.30902777777777779</v>
      </c>
      <c r="N57" s="390">
        <v>0.33055555555555555</v>
      </c>
      <c r="O57" s="388">
        <v>18</v>
      </c>
      <c r="P57" s="735">
        <f t="shared" si="19"/>
        <v>30.999999999999972</v>
      </c>
      <c r="Q57" s="392"/>
      <c r="R57" s="392"/>
    </row>
    <row r="58" spans="1:18" ht="15.6" customHeight="1">
      <c r="A58" s="854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854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854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854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854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854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855"/>
      <c r="B64" s="381">
        <v>0</v>
      </c>
      <c r="C64" s="240" t="s">
        <v>1337</v>
      </c>
      <c r="D64" s="852" t="s">
        <v>1332</v>
      </c>
      <c r="E64" s="852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3262.5999458716483</v>
      </c>
      <c r="L64" s="404">
        <f>AVERAGE(L52:L63)</f>
        <v>859.58227813457836</v>
      </c>
      <c r="M64" s="390"/>
      <c r="N64" s="390"/>
      <c r="O64" s="380"/>
      <c r="P64" s="380"/>
      <c r="Q64" s="380"/>
      <c r="R64" s="380"/>
    </row>
    <row r="65" spans="1:18" ht="15.6" customHeight="1">
      <c r="A65" s="856" t="s">
        <v>1338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1120</v>
      </c>
      <c r="H65" s="385">
        <f>F65*G65</f>
        <v>20361.599999999999</v>
      </c>
      <c r="I65" s="732"/>
      <c r="J65" s="387">
        <v>3</v>
      </c>
      <c r="K65" s="388">
        <f t="shared" ref="K65:K71" si="20">G65/P65*60</f>
        <v>3360.0000000000055</v>
      </c>
      <c r="L65" s="389">
        <f t="shared" ref="L65:L71" si="21">K65/J65</f>
        <v>1120.0000000000018</v>
      </c>
      <c r="M65" s="390">
        <v>0.17708333333333334</v>
      </c>
      <c r="N65" s="390">
        <v>0.19097222222222221</v>
      </c>
      <c r="O65" s="388">
        <v>15</v>
      </c>
      <c r="P65" s="735">
        <f>(N65-M65)*24*60</f>
        <v>19.999999999999968</v>
      </c>
      <c r="Q65" s="392"/>
      <c r="R65" s="392"/>
    </row>
    <row r="66" spans="1:18" ht="15.6" customHeight="1">
      <c r="A66" s="857"/>
      <c r="B66" s="381" t="s">
        <v>240</v>
      </c>
      <c r="C66" s="731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732"/>
      <c r="J66" s="387">
        <v>3</v>
      </c>
      <c r="K66" s="388">
        <f t="shared" si="20"/>
        <v>3164.6511627906957</v>
      </c>
      <c r="L66" s="389">
        <f t="shared" si="21"/>
        <v>1054.8837209302319</v>
      </c>
      <c r="M66" s="390">
        <v>0.20347222222222219</v>
      </c>
      <c r="N66" s="390">
        <v>0.26319444444444445</v>
      </c>
      <c r="O66" s="388">
        <v>18</v>
      </c>
      <c r="P66" s="735">
        <f t="shared" ref="P66:P71" si="23">(N66-M66)*24*60</f>
        <v>86.000000000000057</v>
      </c>
      <c r="Q66" s="392"/>
      <c r="R66" s="392"/>
    </row>
    <row r="67" spans="1:18" ht="15.6" customHeight="1">
      <c r="A67" s="857"/>
      <c r="B67" s="381" t="s">
        <v>240</v>
      </c>
      <c r="C67" s="731"/>
      <c r="D67" s="409" t="s">
        <v>285</v>
      </c>
      <c r="E67" s="411"/>
      <c r="F67" s="384">
        <v>18.18</v>
      </c>
      <c r="G67" s="393">
        <v>1917</v>
      </c>
      <c r="H67" s="385">
        <f t="shared" si="22"/>
        <v>34851.06</v>
      </c>
      <c r="I67" s="732"/>
      <c r="J67" s="387">
        <v>3</v>
      </c>
      <c r="K67" s="388">
        <f t="shared" si="20"/>
        <v>3286.2857142857183</v>
      </c>
      <c r="L67" s="389">
        <f t="shared" si="21"/>
        <v>1095.4285714285727</v>
      </c>
      <c r="M67" s="390">
        <v>0.27708333333333335</v>
      </c>
      <c r="N67" s="390">
        <v>0.30138888888888887</v>
      </c>
      <c r="O67" s="388">
        <v>20</v>
      </c>
      <c r="P67" s="735">
        <f t="shared" si="23"/>
        <v>34.999999999999957</v>
      </c>
      <c r="Q67" s="392"/>
      <c r="R67" s="392"/>
    </row>
    <row r="68" spans="1:18" ht="15.6" customHeight="1">
      <c r="A68" s="857"/>
      <c r="B68" s="381" t="s">
        <v>240</v>
      </c>
      <c r="C68" s="731"/>
      <c r="D68" s="410" t="s">
        <v>1339</v>
      </c>
      <c r="E68" s="411"/>
      <c r="F68" s="384">
        <v>17.07</v>
      </c>
      <c r="G68" s="393">
        <v>1461</v>
      </c>
      <c r="H68" s="385">
        <f t="shared" si="22"/>
        <v>24939.27</v>
      </c>
      <c r="I68" s="732"/>
      <c r="J68" s="387">
        <v>3</v>
      </c>
      <c r="K68" s="388">
        <f t="shared" si="20"/>
        <v>3371.5384615384633</v>
      </c>
      <c r="L68" s="389">
        <f t="shared" si="21"/>
        <v>1123.8461538461545</v>
      </c>
      <c r="M68" s="390">
        <v>0.31180555555555556</v>
      </c>
      <c r="N68" s="390">
        <v>0.3298611111111111</v>
      </c>
      <c r="O68" s="388">
        <v>15</v>
      </c>
      <c r="P68" s="735">
        <f t="shared" si="23"/>
        <v>25.999999999999986</v>
      </c>
      <c r="Q68" s="392"/>
      <c r="R68" s="392"/>
    </row>
    <row r="69" spans="1:18" ht="15.6" customHeight="1">
      <c r="A69" s="857"/>
      <c r="B69" s="381" t="s">
        <v>240</v>
      </c>
      <c r="C69" s="731"/>
      <c r="D69" s="412" t="s">
        <v>1340</v>
      </c>
      <c r="E69" s="411"/>
      <c r="F69" s="384">
        <v>20.72</v>
      </c>
      <c r="G69" s="393">
        <v>809</v>
      </c>
      <c r="H69" s="385">
        <f t="shared" si="22"/>
        <v>16762.48</v>
      </c>
      <c r="I69" s="732"/>
      <c r="J69" s="387">
        <v>3</v>
      </c>
      <c r="K69" s="388">
        <f t="shared" si="20"/>
        <v>3235.9999999999941</v>
      </c>
      <c r="L69" s="389">
        <f t="shared" si="21"/>
        <v>1078.6666666666647</v>
      </c>
      <c r="M69" s="390">
        <v>0.34166666666666662</v>
      </c>
      <c r="N69" s="390">
        <v>0.3520833333333333</v>
      </c>
      <c r="O69" s="388">
        <v>17</v>
      </c>
      <c r="P69" s="735">
        <f t="shared" si="23"/>
        <v>15.000000000000027</v>
      </c>
      <c r="Q69" s="392"/>
      <c r="R69" s="392"/>
    </row>
    <row r="70" spans="1:18" ht="15.75" customHeight="1">
      <c r="A70" s="857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7152</v>
      </c>
      <c r="H70" s="385">
        <f t="shared" si="22"/>
        <v>102171.42857142855</v>
      </c>
      <c r="I70" s="732"/>
      <c r="J70" s="387">
        <v>3</v>
      </c>
      <c r="K70" s="388">
        <f t="shared" si="20"/>
        <v>3226.4661654135339</v>
      </c>
      <c r="L70" s="389">
        <f t="shared" si="21"/>
        <v>1075.4887218045112</v>
      </c>
      <c r="M70" s="390">
        <v>0.36249999999999999</v>
      </c>
      <c r="N70" s="390">
        <v>0.4548611111111111</v>
      </c>
      <c r="O70" s="388">
        <v>15</v>
      </c>
      <c r="P70" s="735">
        <f t="shared" si="23"/>
        <v>133</v>
      </c>
      <c r="Q70" s="392"/>
      <c r="R70" s="392"/>
    </row>
    <row r="71" spans="1:18" ht="15.6" customHeight="1">
      <c r="A71" s="857"/>
      <c r="B71" s="381" t="s">
        <v>240</v>
      </c>
      <c r="C71" s="427"/>
      <c r="D71" s="410" t="s">
        <v>1341</v>
      </c>
      <c r="E71" s="411"/>
      <c r="F71" s="384">
        <v>24.76</v>
      </c>
      <c r="G71" s="428">
        <v>2461</v>
      </c>
      <c r="H71" s="385">
        <f t="shared" si="22"/>
        <v>60934.36</v>
      </c>
      <c r="I71" s="732"/>
      <c r="J71" s="387">
        <v>4</v>
      </c>
      <c r="K71" s="388">
        <f t="shared" si="20"/>
        <v>3281.3333333333335</v>
      </c>
      <c r="L71" s="389">
        <f t="shared" si="21"/>
        <v>820.33333333333337</v>
      </c>
      <c r="M71" s="390">
        <v>0.46875</v>
      </c>
      <c r="N71" s="390">
        <v>0.5</v>
      </c>
      <c r="O71" s="388">
        <v>20</v>
      </c>
      <c r="P71" s="735">
        <f t="shared" si="23"/>
        <v>45</v>
      </c>
      <c r="Q71" s="392"/>
      <c r="R71" s="392"/>
    </row>
    <row r="72" spans="1:18" ht="15.6" customHeight="1">
      <c r="A72" s="857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857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857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858"/>
      <c r="B75" s="381">
        <v>0</v>
      </c>
      <c r="C75" s="240" t="s">
        <v>1342</v>
      </c>
      <c r="D75" s="852" t="s">
        <v>1332</v>
      </c>
      <c r="E75" s="852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3275.1821196231062</v>
      </c>
      <c r="L75" s="404">
        <f>AVERAGE(L65:L74)</f>
        <v>1052.6638811442101</v>
      </c>
      <c r="M75" s="390"/>
      <c r="N75" s="390"/>
      <c r="O75" s="380"/>
      <c r="P75" s="380"/>
      <c r="Q75" s="380"/>
      <c r="R75" s="380"/>
    </row>
    <row r="76" spans="1:18" ht="16.2" customHeight="1">
      <c r="A76" s="837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837"/>
      <c r="B77" s="381">
        <v>0</v>
      </c>
      <c r="C77" s="398"/>
      <c r="D77" s="838"/>
      <c r="E77" s="839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837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837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837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837"/>
      <c r="B81" s="381">
        <v>0</v>
      </c>
      <c r="C81" s="240" t="s">
        <v>31</v>
      </c>
      <c r="D81" s="840" t="s">
        <v>1332</v>
      </c>
      <c r="E81" s="841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842" t="s">
        <v>1343</v>
      </c>
      <c r="B82" s="381" t="s">
        <v>240</v>
      </c>
      <c r="C82" s="408"/>
      <c r="D82" s="410" t="s">
        <v>1344</v>
      </c>
      <c r="E82" s="438"/>
      <c r="F82" s="384">
        <v>22.32</v>
      </c>
      <c r="G82" s="413">
        <v>2735</v>
      </c>
      <c r="H82" s="439">
        <f t="shared" ref="H82:H90" si="24">F82*G82</f>
        <v>61045.200000000004</v>
      </c>
      <c r="I82" s="732"/>
      <c r="J82" s="387">
        <v>4</v>
      </c>
      <c r="K82" s="388">
        <f>G82/P82*60</f>
        <v>2983.6363636363658</v>
      </c>
      <c r="L82" s="389">
        <f t="shared" ref="L82:L83" si="25">K82/J82</f>
        <v>745.90909090909145</v>
      </c>
      <c r="M82" s="390">
        <v>0.72222222222222221</v>
      </c>
      <c r="N82" s="390">
        <v>0.76041666666666663</v>
      </c>
      <c r="O82" s="388">
        <v>20</v>
      </c>
      <c r="P82" s="735">
        <f>(N82-M82)*24*60</f>
        <v>54.999999999999964</v>
      </c>
      <c r="Q82" s="392"/>
      <c r="R82" s="392"/>
    </row>
    <row r="83" spans="1:18">
      <c r="A83" s="843"/>
      <c r="B83" s="381" t="s">
        <v>240</v>
      </c>
      <c r="C83" s="408"/>
      <c r="D83" s="444" t="s">
        <v>1345</v>
      </c>
      <c r="E83" s="438"/>
      <c r="F83" s="384">
        <v>24.54</v>
      </c>
      <c r="G83" s="413">
        <v>1621</v>
      </c>
      <c r="H83" s="439">
        <f t="shared" si="24"/>
        <v>39779.339999999997</v>
      </c>
      <c r="I83" s="732"/>
      <c r="J83" s="387">
        <v>3</v>
      </c>
      <c r="K83" s="388">
        <f t="shared" ref="K83" si="26">G83/P83*60</f>
        <v>2161.3333333333335</v>
      </c>
      <c r="L83" s="389">
        <f t="shared" si="25"/>
        <v>720.44444444444446</v>
      </c>
      <c r="M83" s="390">
        <v>0.77500000000000002</v>
      </c>
      <c r="N83" s="390">
        <v>0.80625000000000002</v>
      </c>
      <c r="O83" s="388">
        <v>21</v>
      </c>
      <c r="P83" s="735">
        <f t="shared" ref="P83" si="27">(N83-M83)*24*60</f>
        <v>45</v>
      </c>
      <c r="Q83" s="392"/>
      <c r="R83" s="392"/>
    </row>
    <row r="84" spans="1:18">
      <c r="A84" s="843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843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843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843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843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843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843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843"/>
      <c r="B91" s="381">
        <v>0</v>
      </c>
      <c r="C91" s="240" t="s">
        <v>1346</v>
      </c>
      <c r="D91" s="844" t="s">
        <v>1332</v>
      </c>
      <c r="E91" s="844"/>
      <c r="F91" s="399"/>
      <c r="G91" s="442"/>
      <c r="H91" s="443"/>
      <c r="I91" s="402"/>
      <c r="J91" s="403">
        <f>AVERAGE(J82:J90)</f>
        <v>3.5</v>
      </c>
      <c r="K91" s="403">
        <f>AVERAGE(K82:K90)</f>
        <v>2572.4848484848499</v>
      </c>
      <c r="L91" s="404">
        <f>AVERAGE(L82:L90)</f>
        <v>733.17676767676789</v>
      </c>
      <c r="M91" s="390"/>
      <c r="N91" s="390"/>
      <c r="O91" s="388"/>
      <c r="P91" s="388"/>
      <c r="Q91" s="389"/>
      <c r="R91" s="389"/>
    </row>
    <row r="92" spans="1:18" ht="16.2" customHeight="1">
      <c r="A92" s="845" t="s">
        <v>1347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9158</v>
      </c>
      <c r="H92" s="385">
        <f t="shared" ref="H92:H99" si="28">F92*G92</f>
        <v>152572.28</v>
      </c>
      <c r="I92" s="732"/>
      <c r="J92" s="387">
        <v>4</v>
      </c>
      <c r="K92" s="388">
        <f>G92/P92*60</f>
        <v>2789.2385786802015</v>
      </c>
      <c r="L92" s="389">
        <f t="shared" ref="L92:L93" si="29">K92/J92</f>
        <v>697.30964467005037</v>
      </c>
      <c r="M92" s="390">
        <v>0.72222222222222221</v>
      </c>
      <c r="N92" s="390">
        <v>0.85902777777777783</v>
      </c>
      <c r="O92" s="380">
        <v>20</v>
      </c>
      <c r="P92" s="735">
        <f>(N92-M92)*24*60</f>
        <v>197.00000000000011</v>
      </c>
      <c r="Q92" s="392"/>
      <c r="R92" s="392"/>
    </row>
    <row r="93" spans="1:18">
      <c r="A93" s="846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6129</v>
      </c>
      <c r="H93" s="385">
        <f t="shared" si="28"/>
        <v>109653.38181818182</v>
      </c>
      <c r="I93" s="732"/>
      <c r="J93" s="387">
        <v>3</v>
      </c>
      <c r="K93" s="388">
        <f t="shared" ref="K93" si="30">G93/P93*60</f>
        <v>2785.909090909091</v>
      </c>
      <c r="L93" s="389">
        <f t="shared" si="29"/>
        <v>928.63636363636363</v>
      </c>
      <c r="M93" s="390">
        <v>0.875</v>
      </c>
      <c r="N93" s="390">
        <v>0.96666666666666667</v>
      </c>
      <c r="O93" s="380">
        <v>23</v>
      </c>
      <c r="P93" s="735">
        <f>(N93-M93)*24*60</f>
        <v>132</v>
      </c>
      <c r="Q93" s="392"/>
      <c r="R93" s="392"/>
    </row>
    <row r="94" spans="1:18">
      <c r="A94" s="846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847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847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847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847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847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847"/>
      <c r="B100" s="381">
        <v>0</v>
      </c>
      <c r="C100" s="240" t="s">
        <v>1348</v>
      </c>
      <c r="D100" s="840" t="s">
        <v>1332</v>
      </c>
      <c r="E100" s="841"/>
      <c r="F100" s="399"/>
      <c r="G100" s="400"/>
      <c r="H100" s="445"/>
      <c r="I100" s="402"/>
      <c r="J100" s="403">
        <f>AVERAGE(J92:J99)</f>
        <v>3.5</v>
      </c>
      <c r="K100" s="403">
        <f>AVERAGE(K92:K99)</f>
        <v>2787.5738347946462</v>
      </c>
      <c r="L100" s="404">
        <f>AVERAGE(L92:L99)</f>
        <v>812.97300415320706</v>
      </c>
      <c r="M100" s="390"/>
      <c r="N100" s="390"/>
      <c r="O100" s="388"/>
      <c r="P100" s="388"/>
      <c r="Q100" s="389"/>
      <c r="R100" s="389"/>
    </row>
    <row r="101" spans="1:18" ht="16.2" customHeight="1">
      <c r="A101" s="832" t="s">
        <v>1349</v>
      </c>
      <c r="B101" s="381" t="s">
        <v>240</v>
      </c>
      <c r="C101" s="240"/>
      <c r="D101" s="410" t="s">
        <v>1350</v>
      </c>
      <c r="E101" s="736"/>
      <c r="F101" s="384">
        <v>30</v>
      </c>
      <c r="G101" s="730">
        <v>2703</v>
      </c>
      <c r="H101" s="385">
        <f t="shared" ref="H101:H110" si="31">F101*G101</f>
        <v>81090</v>
      </c>
      <c r="I101" s="732"/>
      <c r="J101" s="387">
        <v>3</v>
      </c>
      <c r="K101" s="388">
        <f>G101/P101*60</f>
        <v>2948.7272727272748</v>
      </c>
      <c r="L101" s="389">
        <f t="shared" ref="L101:L105" si="32">K101/J101</f>
        <v>982.90909090909156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832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2375</v>
      </c>
      <c r="H102" s="385">
        <f t="shared" si="31"/>
        <v>58947.5</v>
      </c>
      <c r="I102" s="732"/>
      <c r="J102" s="387">
        <v>4</v>
      </c>
      <c r="K102" s="388">
        <f t="shared" ref="K102:K105" si="34">G102/P102*60</f>
        <v>3313.9534883721053</v>
      </c>
      <c r="L102" s="389">
        <f t="shared" si="32"/>
        <v>828.48837209302633</v>
      </c>
      <c r="M102" s="390">
        <v>0.77569444444444446</v>
      </c>
      <c r="N102" s="390">
        <v>0.80555555555555547</v>
      </c>
      <c r="O102" s="380">
        <v>22</v>
      </c>
      <c r="P102" s="388">
        <f t="shared" si="33"/>
        <v>42.999999999999844</v>
      </c>
      <c r="Q102" s="392"/>
      <c r="R102" s="392"/>
    </row>
    <row r="103" spans="1:18">
      <c r="A103" s="832"/>
      <c r="B103" s="381" t="s">
        <v>240</v>
      </c>
      <c r="C103" s="240"/>
      <c r="D103" s="410" t="s">
        <v>1351</v>
      </c>
      <c r="E103" s="410"/>
      <c r="F103" s="384">
        <v>23.8</v>
      </c>
      <c r="G103" s="730">
        <v>1867</v>
      </c>
      <c r="H103" s="385">
        <f t="shared" si="31"/>
        <v>44434.6</v>
      </c>
      <c r="I103" s="732"/>
      <c r="J103" s="387">
        <v>4</v>
      </c>
      <c r="K103" s="388">
        <f t="shared" si="34"/>
        <v>3200.5714285714257</v>
      </c>
      <c r="L103" s="389">
        <f t="shared" si="32"/>
        <v>800.14285714285643</v>
      </c>
      <c r="M103" s="390">
        <v>0.82291666666666663</v>
      </c>
      <c r="N103" s="390">
        <v>0.84722222222222221</v>
      </c>
      <c r="O103" s="380">
        <v>20</v>
      </c>
      <c r="P103" s="388">
        <f t="shared" si="33"/>
        <v>35.000000000000036</v>
      </c>
      <c r="Q103" s="392"/>
      <c r="R103" s="392"/>
    </row>
    <row r="104" spans="1:18">
      <c r="A104" s="832"/>
      <c r="B104" s="381" t="s">
        <v>240</v>
      </c>
      <c r="C104" s="240"/>
      <c r="D104" s="410" t="s">
        <v>1352</v>
      </c>
      <c r="E104" s="429"/>
      <c r="F104" s="384">
        <v>24.76</v>
      </c>
      <c r="G104" s="730">
        <v>2644</v>
      </c>
      <c r="H104" s="385">
        <f t="shared" si="31"/>
        <v>65465.440000000002</v>
      </c>
      <c r="I104" s="732"/>
      <c r="J104" s="387">
        <v>4</v>
      </c>
      <c r="K104" s="388">
        <f t="shared" si="34"/>
        <v>3172.8000000000011</v>
      </c>
      <c r="L104" s="389">
        <f t="shared" si="32"/>
        <v>793.20000000000027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832"/>
      <c r="B105" s="381" t="s">
        <v>240</v>
      </c>
      <c r="C105" s="240"/>
      <c r="D105" s="410" t="s">
        <v>1353</v>
      </c>
      <c r="E105" s="412"/>
      <c r="F105" s="384">
        <v>14.03</v>
      </c>
      <c r="G105" s="730">
        <v>9264</v>
      </c>
      <c r="H105" s="385">
        <f t="shared" si="31"/>
        <v>129973.92</v>
      </c>
      <c r="I105" s="732"/>
      <c r="J105" s="387">
        <v>3</v>
      </c>
      <c r="K105" s="388">
        <f t="shared" si="34"/>
        <v>2988.3870967966382</v>
      </c>
      <c r="L105" s="389">
        <f t="shared" si="32"/>
        <v>996.12903226554602</v>
      </c>
      <c r="M105" s="390">
        <v>46286.910416666666</v>
      </c>
      <c r="N105" s="390">
        <v>46287.039583333331</v>
      </c>
      <c r="O105" s="380">
        <v>21</v>
      </c>
      <c r="P105" s="388">
        <f>(N105-M105)*24*60</f>
        <v>185.99999999860302</v>
      </c>
      <c r="Q105" s="389"/>
      <c r="R105" s="392"/>
    </row>
    <row r="106" spans="1:18">
      <c r="A106" s="832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32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32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32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32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32"/>
      <c r="B111" s="381">
        <v>0</v>
      </c>
      <c r="C111" s="240" t="s">
        <v>1337</v>
      </c>
      <c r="D111" s="833" t="s">
        <v>1332</v>
      </c>
      <c r="E111" s="834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3124.8878572934891</v>
      </c>
      <c r="L111" s="404">
        <f>AVERAGE(L101:L110)</f>
        <v>880.17387048210423</v>
      </c>
      <c r="M111" s="390"/>
      <c r="N111" s="390"/>
      <c r="O111" s="388"/>
      <c r="P111" s="388"/>
      <c r="Q111" s="389"/>
      <c r="R111" s="380"/>
    </row>
    <row r="112" spans="1:18" ht="16.2" customHeight="1">
      <c r="A112" s="835" t="s">
        <v>1354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4543</v>
      </c>
      <c r="H112" s="439">
        <f t="shared" si="16"/>
        <v>129793.51</v>
      </c>
      <c r="I112" s="732"/>
      <c r="J112" s="387">
        <v>3</v>
      </c>
      <c r="K112" s="388">
        <f t="shared" ref="K112:K117" si="35">G112/P112*60</f>
        <v>3028.6666666666665</v>
      </c>
      <c r="L112" s="389">
        <f t="shared" ref="L112:L117" si="36">K112/J112</f>
        <v>1009.5555555555555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835"/>
      <c r="B113" s="381" t="s">
        <v>240</v>
      </c>
      <c r="C113" s="408"/>
      <c r="D113" s="436" t="s">
        <v>1355</v>
      </c>
      <c r="E113" s="436"/>
      <c r="F113" s="384">
        <v>25.03</v>
      </c>
      <c r="G113" s="730">
        <v>1506</v>
      </c>
      <c r="H113" s="439">
        <f t="shared" si="16"/>
        <v>37695.18</v>
      </c>
      <c r="I113" s="732"/>
      <c r="J113" s="387">
        <v>4</v>
      </c>
      <c r="K113" s="388">
        <f t="shared" si="35"/>
        <v>2914.83870967743</v>
      </c>
      <c r="L113" s="389">
        <f t="shared" si="36"/>
        <v>728.70967741935749</v>
      </c>
      <c r="M113" s="390">
        <v>0.79861111111111116</v>
      </c>
      <c r="N113" s="390">
        <v>0.82013888888888886</v>
      </c>
      <c r="O113" s="380">
        <v>20</v>
      </c>
      <c r="P113" s="735">
        <f t="shared" si="37"/>
        <v>30.99999999999989</v>
      </c>
      <c r="Q113" s="392"/>
      <c r="R113" s="392"/>
    </row>
    <row r="114" spans="1:18">
      <c r="A114" s="835"/>
      <c r="B114" s="381" t="s">
        <v>240</v>
      </c>
      <c r="C114" s="408"/>
      <c r="D114" s="436" t="s">
        <v>1356</v>
      </c>
      <c r="E114" s="410"/>
      <c r="F114" s="384">
        <v>16.7</v>
      </c>
      <c r="G114" s="730">
        <v>1688</v>
      </c>
      <c r="H114" s="439">
        <f t="shared" si="16"/>
        <v>28189.599999999999</v>
      </c>
      <c r="I114" s="732"/>
      <c r="J114" s="387">
        <v>3</v>
      </c>
      <c r="K114" s="388">
        <f t="shared" si="35"/>
        <v>2978.8235294117608</v>
      </c>
      <c r="L114" s="389">
        <f t="shared" si="36"/>
        <v>992.94117647058692</v>
      </c>
      <c r="M114" s="390">
        <v>0.83472222222222225</v>
      </c>
      <c r="N114" s="390">
        <v>0.85833333333333339</v>
      </c>
      <c r="O114" s="380">
        <v>21</v>
      </c>
      <c r="P114" s="735">
        <f t="shared" si="37"/>
        <v>34.000000000000043</v>
      </c>
      <c r="Q114" s="392"/>
      <c r="R114" s="392"/>
    </row>
    <row r="115" spans="1:18">
      <c r="A115" s="835"/>
      <c r="B115" s="381" t="s">
        <v>240</v>
      </c>
      <c r="C115" s="408"/>
      <c r="D115" s="412" t="s">
        <v>1357</v>
      </c>
      <c r="E115" s="429"/>
      <c r="F115" s="384">
        <v>18.18</v>
      </c>
      <c r="G115" s="730">
        <v>1707</v>
      </c>
      <c r="H115" s="439">
        <f t="shared" si="16"/>
        <v>31033.26</v>
      </c>
      <c r="I115" s="732"/>
      <c r="J115" s="387">
        <v>3</v>
      </c>
      <c r="K115" s="388">
        <f t="shared" si="35"/>
        <v>2926.2857142857115</v>
      </c>
      <c r="L115" s="389">
        <f t="shared" si="36"/>
        <v>975.42857142857054</v>
      </c>
      <c r="M115" s="390">
        <v>0.87291666666666667</v>
      </c>
      <c r="N115" s="390">
        <v>0.89722222222222225</v>
      </c>
      <c r="O115" s="380">
        <v>21</v>
      </c>
      <c r="P115" s="735">
        <f t="shared" si="37"/>
        <v>35.000000000000036</v>
      </c>
      <c r="Q115" s="392"/>
      <c r="R115" s="392"/>
    </row>
    <row r="116" spans="1:18">
      <c r="A116" s="835"/>
      <c r="B116" s="381" t="s">
        <v>240</v>
      </c>
      <c r="C116" s="408"/>
      <c r="D116" s="436" t="s">
        <v>1358</v>
      </c>
      <c r="E116" s="412"/>
      <c r="F116" s="384">
        <v>18.18</v>
      </c>
      <c r="G116" s="730">
        <v>1637</v>
      </c>
      <c r="H116" s="439">
        <f t="shared" si="16"/>
        <v>29760.66</v>
      </c>
      <c r="I116" s="732"/>
      <c r="J116" s="387">
        <v>3</v>
      </c>
      <c r="K116" s="388">
        <f t="shared" si="35"/>
        <v>2976.3636363636328</v>
      </c>
      <c r="L116" s="389">
        <f t="shared" si="36"/>
        <v>992.12121212121099</v>
      </c>
      <c r="M116" s="390">
        <v>0.91249999999999998</v>
      </c>
      <c r="N116" s="441">
        <v>0.93541666666666667</v>
      </c>
      <c r="O116" s="380">
        <v>22</v>
      </c>
      <c r="P116" s="735">
        <f t="shared" si="37"/>
        <v>33.000000000000043</v>
      </c>
      <c r="Q116" s="392"/>
      <c r="R116" s="392"/>
    </row>
    <row r="117" spans="1:18">
      <c r="A117" s="835"/>
      <c r="B117" s="381" t="s">
        <v>240</v>
      </c>
      <c r="C117" s="408"/>
      <c r="D117" s="410" t="s">
        <v>1359</v>
      </c>
      <c r="E117" s="426"/>
      <c r="F117" s="384">
        <v>14.285714285714283</v>
      </c>
      <c r="G117" s="730">
        <v>13147</v>
      </c>
      <c r="H117" s="439">
        <f t="shared" ref="H117:H123" si="38">F117*G117</f>
        <v>187814.28571428568</v>
      </c>
      <c r="I117" s="732"/>
      <c r="J117" s="387">
        <v>3</v>
      </c>
      <c r="K117" s="388">
        <f t="shared" si="35"/>
        <v>2976.6792453484022</v>
      </c>
      <c r="L117" s="389">
        <f t="shared" si="36"/>
        <v>992.22641511613404</v>
      </c>
      <c r="M117" s="390">
        <v>46286.949305555558</v>
      </c>
      <c r="N117" s="390">
        <v>46287.133333333331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835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835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835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835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835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835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835"/>
      <c r="B124" s="398">
        <v>0</v>
      </c>
      <c r="C124" s="240" t="s">
        <v>1342</v>
      </c>
      <c r="D124" s="836" t="s">
        <v>1332</v>
      </c>
      <c r="E124" s="836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2966.9429169589343</v>
      </c>
      <c r="L124" s="404">
        <f>AVERAGE(L112:L123)</f>
        <v>948.49710135190264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tabSelected="1" zoomScale="60" zoomScaleNormal="60" workbookViewId="0">
      <pane xSplit="1" ySplit="4" topLeftCell="B140" activePane="bottomRight" state="frozen"/>
      <selection activeCell="L163" sqref="L163"/>
      <selection pane="topRight" activeCell="L163" sqref="L163"/>
      <selection pane="bottomLeft" activeCell="L163" sqref="L163"/>
      <selection pane="bottomRight" activeCell="L163" sqref="L163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77</v>
      </c>
      <c r="B1" s="67"/>
      <c r="C1" s="67"/>
      <c r="D1" s="740" t="s">
        <v>322</v>
      </c>
      <c r="E1" s="69">
        <f>SUM(G5:G173)</f>
        <v>184421.5</v>
      </c>
      <c r="F1" s="741" t="s">
        <v>3</v>
      </c>
      <c r="G1" s="71">
        <f>SUM(H5:H173)</f>
        <v>7209060.2184218802</v>
      </c>
      <c r="H1" s="737" t="s">
        <v>79</v>
      </c>
      <c r="I1" s="73">
        <f>M17+M30+M43+M56+M69+M82+M95+M108+M121+M134+M147+M160+M173</f>
        <v>192.28968253968253</v>
      </c>
      <c r="J1" s="956" t="s">
        <v>80</v>
      </c>
      <c r="K1" s="956"/>
      <c r="L1" s="956"/>
      <c r="M1" s="956" t="s">
        <v>81</v>
      </c>
      <c r="N1" s="956"/>
      <c r="O1" s="956"/>
      <c r="P1" s="956" t="s">
        <v>82</v>
      </c>
      <c r="Q1" s="956"/>
      <c r="R1" s="956"/>
      <c r="S1" s="956"/>
      <c r="T1" s="956" t="s">
        <v>324</v>
      </c>
      <c r="U1" s="956"/>
      <c r="V1" s="956"/>
      <c r="W1" s="956"/>
      <c r="X1" s="956"/>
      <c r="Y1" s="956"/>
      <c r="Z1" s="74" t="s">
        <v>84</v>
      </c>
      <c r="AA1" s="74" t="s">
        <v>85</v>
      </c>
      <c r="AB1" s="963" t="s">
        <v>86</v>
      </c>
      <c r="AC1" s="964"/>
      <c r="AD1" s="74" t="s">
        <v>84</v>
      </c>
      <c r="AE1" s="74" t="s">
        <v>87</v>
      </c>
      <c r="AF1" s="956" t="s">
        <v>88</v>
      </c>
      <c r="AG1" s="957"/>
      <c r="AH1" s="957"/>
      <c r="AK1" s="76" t="s">
        <v>1369</v>
      </c>
    </row>
    <row r="2" spans="1:37" ht="26.25" customHeight="1">
      <c r="A2" s="958" t="s">
        <v>1394</v>
      </c>
      <c r="B2" s="958"/>
      <c r="C2" s="740"/>
      <c r="D2" s="740" t="s">
        <v>331</v>
      </c>
      <c r="E2" s="78">
        <f>AVERAGE(O17,O30,O43,O56,O69,O82,O95,O108,O121,O134,O147,O160,O173)</f>
        <v>123.81862687815442</v>
      </c>
      <c r="F2" s="79" t="s">
        <v>91</v>
      </c>
      <c r="G2" s="80">
        <f>G1/E1</f>
        <v>39.090128962305805</v>
      </c>
      <c r="H2" s="737" t="s">
        <v>92</v>
      </c>
      <c r="I2" s="737">
        <f>COUNT(I5:I173)</f>
        <v>14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965"/>
      <c r="AC2" s="966"/>
      <c r="AD2" s="82">
        <f>AD17+AD30+AD43+AD56+AD69+AD82+AD95+AD108+AD121+AD134+AD147+AD160+AD173</f>
        <v>6</v>
      </c>
      <c r="AE2" s="82">
        <f>AE17+AE30+AE43+AE56+AE69+AE82+AE95+AE108+AE121+AE134+AE147+AE160+AE173</f>
        <v>7</v>
      </c>
      <c r="AF2" s="957"/>
      <c r="AG2" s="957"/>
      <c r="AH2" s="957"/>
      <c r="AK2" s="721">
        <f>AVERAGE(AK5:AK9999)</f>
        <v>6.4681444991790036</v>
      </c>
    </row>
    <row r="3" spans="1:37" ht="30.6" customHeight="1">
      <c r="A3" s="897" t="s">
        <v>93</v>
      </c>
      <c r="B3" s="897" t="s">
        <v>94</v>
      </c>
      <c r="C3" s="954"/>
      <c r="D3" s="897" t="s">
        <v>333</v>
      </c>
      <c r="E3" s="897"/>
      <c r="F3" s="954" t="s">
        <v>96</v>
      </c>
      <c r="G3" s="946" t="s">
        <v>97</v>
      </c>
      <c r="H3" s="954" t="s">
        <v>98</v>
      </c>
      <c r="I3" s="948" t="s">
        <v>99</v>
      </c>
      <c r="J3" s="952" t="s">
        <v>100</v>
      </c>
      <c r="K3" s="951" t="s">
        <v>101</v>
      </c>
      <c r="L3" s="926" t="s">
        <v>35</v>
      </c>
      <c r="M3" s="946" t="s">
        <v>100</v>
      </c>
      <c r="N3" s="951" t="s">
        <v>335</v>
      </c>
      <c r="O3" s="926" t="s">
        <v>331</v>
      </c>
      <c r="P3" s="952" t="s">
        <v>103</v>
      </c>
      <c r="Q3" s="926" t="s">
        <v>331</v>
      </c>
      <c r="R3" s="953" t="s">
        <v>104</v>
      </c>
      <c r="S3" s="927" t="s">
        <v>105</v>
      </c>
      <c r="T3" s="946" t="s">
        <v>106</v>
      </c>
      <c r="U3" s="946"/>
      <c r="V3" s="947" t="s">
        <v>107</v>
      </c>
      <c r="W3" s="948" t="s">
        <v>108</v>
      </c>
      <c r="X3" s="946" t="s">
        <v>109</v>
      </c>
      <c r="Y3" s="946"/>
      <c r="Z3" s="949" t="s">
        <v>110</v>
      </c>
      <c r="AA3" s="950"/>
      <c r="AB3" s="959" t="s">
        <v>111</v>
      </c>
      <c r="AC3" s="960"/>
      <c r="AD3" s="961" t="s">
        <v>112</v>
      </c>
      <c r="AE3" s="962"/>
      <c r="AF3" s="951" t="s">
        <v>335</v>
      </c>
      <c r="AG3" s="953" t="s">
        <v>104</v>
      </c>
      <c r="AH3" s="927" t="s">
        <v>105</v>
      </c>
      <c r="AK3" s="947" t="s">
        <v>107</v>
      </c>
    </row>
    <row r="4" spans="1:37" ht="30.6" customHeight="1">
      <c r="A4" s="954"/>
      <c r="B4" s="897"/>
      <c r="C4" s="955"/>
      <c r="D4" s="897"/>
      <c r="E4" s="897"/>
      <c r="F4" s="955"/>
      <c r="G4" s="946"/>
      <c r="H4" s="955"/>
      <c r="I4" s="948"/>
      <c r="J4" s="952"/>
      <c r="K4" s="951"/>
      <c r="L4" s="926"/>
      <c r="M4" s="946"/>
      <c r="N4" s="951"/>
      <c r="O4" s="926"/>
      <c r="P4" s="952"/>
      <c r="Q4" s="926"/>
      <c r="R4" s="953"/>
      <c r="S4" s="927"/>
      <c r="T4" s="747" t="s">
        <v>113</v>
      </c>
      <c r="U4" s="747" t="s">
        <v>114</v>
      </c>
      <c r="V4" s="946"/>
      <c r="W4" s="948"/>
      <c r="X4" s="741" t="s">
        <v>115</v>
      </c>
      <c r="Y4" s="741" t="s">
        <v>36</v>
      </c>
      <c r="Z4" s="747" t="s">
        <v>507</v>
      </c>
      <c r="AA4" s="747" t="s">
        <v>117</v>
      </c>
      <c r="AB4" s="960"/>
      <c r="AC4" s="960"/>
      <c r="AD4" s="747" t="s">
        <v>118</v>
      </c>
      <c r="AE4" s="85" t="s">
        <v>119</v>
      </c>
      <c r="AF4" s="951"/>
      <c r="AG4" s="953"/>
      <c r="AH4" s="927"/>
      <c r="AK4" s="946"/>
    </row>
    <row r="5" spans="1:37" ht="18.75" customHeight="1">
      <c r="A5" s="943" t="s">
        <v>349</v>
      </c>
      <c r="B5" s="86" t="s">
        <v>238</v>
      </c>
      <c r="C5" s="87"/>
      <c r="D5" s="88" t="s">
        <v>122</v>
      </c>
      <c r="E5" s="89"/>
      <c r="F5" s="90">
        <v>36.92</v>
      </c>
      <c r="G5" s="91">
        <v>1103.55</v>
      </c>
      <c r="H5" s="92">
        <f t="shared" ref="H5:H16" si="0">F5*G5</f>
        <v>40743.065999999999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1576.4999999999995</v>
      </c>
      <c r="O5" s="95">
        <f t="shared" ref="O5:O12" si="2">N5/M5</f>
        <v>131.37499999999997</v>
      </c>
      <c r="P5" s="97">
        <f t="shared" ref="P5:P12" si="3">M5-J5</f>
        <v>0</v>
      </c>
      <c r="Q5" s="98">
        <f t="shared" ref="Q5:Q12" si="4">O5-L5</f>
        <v>-35.291666666666686</v>
      </c>
      <c r="R5" s="745">
        <f t="shared" ref="R5:R12" si="5">O5/L5</f>
        <v>0.7882499999999999</v>
      </c>
      <c r="S5" s="912">
        <f>R17</f>
        <v>0.87272263087876389</v>
      </c>
      <c r="T5" s="101">
        <v>0.25</v>
      </c>
      <c r="U5" s="101">
        <v>0.27916666666666667</v>
      </c>
      <c r="V5" s="741">
        <v>5</v>
      </c>
      <c r="W5" s="738">
        <f>(U5-T5)*24*60</f>
        <v>42.000000000000014</v>
      </c>
      <c r="X5" s="741"/>
      <c r="Y5" s="741"/>
      <c r="Z5" s="102"/>
      <c r="AA5" s="102"/>
      <c r="AB5" s="897"/>
      <c r="AC5" s="897"/>
      <c r="AD5" s="103"/>
      <c r="AE5" s="103"/>
      <c r="AF5" s="97">
        <f t="shared" ref="AF5:AF70" si="6">N5-K5</f>
        <v>-423.50000000000045</v>
      </c>
      <c r="AG5" s="745">
        <f t="shared" ref="AG5:AG70" si="7">N5/K5</f>
        <v>0.78824999999999978</v>
      </c>
      <c r="AH5" s="912">
        <f>AG17</f>
        <v>0.87783940203043009</v>
      </c>
      <c r="AJ5" s="76" t="str">
        <f>A5</f>
        <v>四度一組
(ET-600)</v>
      </c>
      <c r="AK5" s="968">
        <f>AVERAGE(AK6:AK16)</f>
        <v>6.0000000000000382</v>
      </c>
    </row>
    <row r="6" spans="1:37" ht="19.2" customHeight="1">
      <c r="A6" s="944"/>
      <c r="B6" s="86" t="s">
        <v>237</v>
      </c>
      <c r="C6" s="87"/>
      <c r="D6" s="88" t="s">
        <v>121</v>
      </c>
      <c r="E6" s="89"/>
      <c r="F6" s="90">
        <v>37.83</v>
      </c>
      <c r="G6" s="91">
        <v>5070.0999999999995</v>
      </c>
      <c r="H6" s="92">
        <f t="shared" si="0"/>
        <v>191801.88299999997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2253.3777777777777</v>
      </c>
      <c r="O6" s="95">
        <f t="shared" si="2"/>
        <v>112.66888888888889</v>
      </c>
      <c r="P6" s="97">
        <f t="shared" si="3"/>
        <v>0</v>
      </c>
      <c r="Q6" s="98">
        <f t="shared" si="4"/>
        <v>-7.3311111111111131</v>
      </c>
      <c r="R6" s="745">
        <f t="shared" si="5"/>
        <v>0.93890740740740741</v>
      </c>
      <c r="S6" s="912"/>
      <c r="T6" s="101">
        <v>0.28263888888888888</v>
      </c>
      <c r="U6" s="101">
        <v>0.37638888888888888</v>
      </c>
      <c r="V6" s="741">
        <v>5</v>
      </c>
      <c r="W6" s="738">
        <f t="shared" ref="W6:W17" si="8">(U6-T6)*24*60</f>
        <v>135</v>
      </c>
      <c r="X6" s="104"/>
      <c r="Y6" s="104"/>
      <c r="Z6" s="105"/>
      <c r="AA6" s="105"/>
      <c r="AB6" s="897"/>
      <c r="AC6" s="897"/>
      <c r="AD6" s="754"/>
      <c r="AE6" s="754"/>
      <c r="AF6" s="97">
        <f t="shared" si="6"/>
        <v>-146.62222222222226</v>
      </c>
      <c r="AG6" s="745">
        <f t="shared" si="7"/>
        <v>0.93890740740740741</v>
      </c>
      <c r="AH6" s="912"/>
      <c r="AJ6" s="969">
        <f>IF((IF(V6&lt;10,V6,(X6-U5)*1440))=0,"",IF(V6&lt;10,V6,(X6-U5)*1440))</f>
        <v>5</v>
      </c>
      <c r="AK6" s="970">
        <f>IF(AJ6&gt;4,AJ6,"")</f>
        <v>5</v>
      </c>
    </row>
    <row r="7" spans="1:37" ht="19.2" customHeight="1">
      <c r="A7" s="944"/>
      <c r="B7" s="86" t="s">
        <v>237</v>
      </c>
      <c r="C7" s="87"/>
      <c r="D7" s="88" t="s">
        <v>123</v>
      </c>
      <c r="E7" s="89"/>
      <c r="F7" s="90">
        <v>35.89</v>
      </c>
      <c r="G7" s="91">
        <v>3013</v>
      </c>
      <c r="H7" s="92">
        <f t="shared" si="0"/>
        <v>108136.57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2288.3544303797485</v>
      </c>
      <c r="O7" s="95">
        <f t="shared" si="2"/>
        <v>127.13080168776381</v>
      </c>
      <c r="P7" s="97">
        <f t="shared" si="3"/>
        <v>0</v>
      </c>
      <c r="Q7" s="98">
        <f t="shared" si="4"/>
        <v>-15.702531645569536</v>
      </c>
      <c r="R7" s="745">
        <f t="shared" si="5"/>
        <v>0.89006395580698106</v>
      </c>
      <c r="S7" s="912"/>
      <c r="T7" s="101">
        <v>0.39166666666666666</v>
      </c>
      <c r="U7" s="101">
        <v>0.44652777777777775</v>
      </c>
      <c r="V7" s="741">
        <v>22</v>
      </c>
      <c r="W7" s="738">
        <f t="shared" si="8"/>
        <v>78.999999999999957</v>
      </c>
      <c r="X7" s="104">
        <v>0.38055555555555554</v>
      </c>
      <c r="Y7" s="104">
        <v>0.39027777777777778</v>
      </c>
      <c r="Z7" s="105"/>
      <c r="AA7" s="105"/>
      <c r="AB7" s="897"/>
      <c r="AC7" s="897"/>
      <c r="AD7" s="754"/>
      <c r="AE7" s="754"/>
      <c r="AF7" s="97">
        <f t="shared" si="6"/>
        <v>-282.64556962025154</v>
      </c>
      <c r="AG7" s="745">
        <f t="shared" si="7"/>
        <v>0.89006395580698117</v>
      </c>
      <c r="AH7" s="912"/>
      <c r="AJ7" s="969">
        <f t="shared" ref="AJ7:AJ16" si="9">IF((IF(V7&lt;10,V7,(X7-U6)*1440))=0,"",IF(V7&lt;10,V7,(X7-U6)*1440))</f>
        <v>5.9999999999999787</v>
      </c>
      <c r="AK7" s="970">
        <f t="shared" ref="AK7:AK16" si="10">IF(AJ7&gt;4,AJ7,"")</f>
        <v>5.9999999999999787</v>
      </c>
    </row>
    <row r="8" spans="1:37" ht="19.2" customHeight="1">
      <c r="A8" s="94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1090</v>
      </c>
      <c r="H8" s="92">
        <f t="shared" si="0"/>
        <v>40035.699999999997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2255.1724137931051</v>
      </c>
      <c r="O8" s="95">
        <f t="shared" si="2"/>
        <v>125.28735632183917</v>
      </c>
      <c r="P8" s="97">
        <f t="shared" si="3"/>
        <v>0</v>
      </c>
      <c r="Q8" s="98">
        <f t="shared" si="4"/>
        <v>-17.545977011494173</v>
      </c>
      <c r="R8" s="745">
        <f t="shared" si="5"/>
        <v>0.87715768720074094</v>
      </c>
      <c r="S8" s="912"/>
      <c r="T8" s="101">
        <v>0.4506944444444444</v>
      </c>
      <c r="U8" s="101">
        <v>0.47083333333333327</v>
      </c>
      <c r="V8" s="741">
        <v>6</v>
      </c>
      <c r="W8" s="738">
        <f t="shared" si="8"/>
        <v>28.999999999999979</v>
      </c>
      <c r="X8" s="104"/>
      <c r="Y8" s="104"/>
      <c r="Z8" s="105"/>
      <c r="AA8" s="105"/>
      <c r="AB8" s="897"/>
      <c r="AC8" s="897"/>
      <c r="AD8" s="754"/>
      <c r="AE8" s="754"/>
      <c r="AF8" s="97">
        <f t="shared" si="6"/>
        <v>-315.82758620689492</v>
      </c>
      <c r="AG8" s="745">
        <f t="shared" si="7"/>
        <v>0.87715768720074094</v>
      </c>
      <c r="AH8" s="912"/>
      <c r="AJ8" s="969">
        <f t="shared" si="9"/>
        <v>6</v>
      </c>
      <c r="AK8" s="970">
        <f t="shared" si="10"/>
        <v>6</v>
      </c>
    </row>
    <row r="9" spans="1:37" ht="19.2" customHeight="1">
      <c r="A9" s="944"/>
      <c r="B9" s="86" t="s">
        <v>237</v>
      </c>
      <c r="C9" s="108"/>
      <c r="D9" s="88" t="s">
        <v>125</v>
      </c>
      <c r="E9" s="109"/>
      <c r="F9" s="90">
        <v>28.86</v>
      </c>
      <c r="G9" s="91">
        <v>1478</v>
      </c>
      <c r="H9" s="92">
        <f t="shared" si="0"/>
        <v>42655.08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2273.8461538461574</v>
      </c>
      <c r="O9" s="95">
        <f t="shared" si="2"/>
        <v>133.75565610859749</v>
      </c>
      <c r="P9" s="97">
        <f t="shared" si="3"/>
        <v>0</v>
      </c>
      <c r="Q9" s="98">
        <f t="shared" si="4"/>
        <v>-17.47963800904958</v>
      </c>
      <c r="R9" s="745">
        <f t="shared" si="5"/>
        <v>0.88442090775813187</v>
      </c>
      <c r="S9" s="912"/>
      <c r="T9" s="101">
        <v>0.47499999999999992</v>
      </c>
      <c r="U9" s="101">
        <v>0.50208333333333321</v>
      </c>
      <c r="V9" s="741">
        <v>6</v>
      </c>
      <c r="W9" s="738">
        <f t="shared" si="8"/>
        <v>38.999999999999943</v>
      </c>
      <c r="X9" s="104"/>
      <c r="Y9" s="104"/>
      <c r="Z9" s="105"/>
      <c r="AA9" s="105"/>
      <c r="AB9" s="897"/>
      <c r="AC9" s="897"/>
      <c r="AD9" s="754"/>
      <c r="AE9" s="754"/>
      <c r="AF9" s="97">
        <f t="shared" si="6"/>
        <v>-297.15384615384255</v>
      </c>
      <c r="AG9" s="745">
        <f t="shared" si="7"/>
        <v>0.88442090775813198</v>
      </c>
      <c r="AH9" s="912"/>
      <c r="AJ9" s="969">
        <f t="shared" si="9"/>
        <v>6</v>
      </c>
      <c r="AK9" s="970">
        <f t="shared" si="10"/>
        <v>6</v>
      </c>
    </row>
    <row r="10" spans="1:37" ht="19.2" customHeight="1">
      <c r="A10" s="945"/>
      <c r="B10" s="86" t="s">
        <v>237</v>
      </c>
      <c r="C10" s="87"/>
      <c r="D10" s="88" t="s">
        <v>126</v>
      </c>
      <c r="E10" s="89"/>
      <c r="F10" s="90">
        <v>31.11</v>
      </c>
      <c r="G10" s="91">
        <v>2214</v>
      </c>
      <c r="H10" s="92">
        <f t="shared" si="0"/>
        <v>68877.539999999994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2372.1428571428587</v>
      </c>
      <c r="O10" s="95">
        <f t="shared" si="2"/>
        <v>131.78571428571436</v>
      </c>
      <c r="P10" s="97">
        <f t="shared" si="3"/>
        <v>0</v>
      </c>
      <c r="Q10" s="98">
        <f t="shared" si="4"/>
        <v>-22.04761904761898</v>
      </c>
      <c r="R10" s="745">
        <f t="shared" si="5"/>
        <v>0.85667853273487116</v>
      </c>
      <c r="S10" s="913"/>
      <c r="T10" s="101">
        <v>0.54236111111111096</v>
      </c>
      <c r="U10" s="101">
        <v>0.58124999999999982</v>
      </c>
      <c r="V10" s="741">
        <v>5</v>
      </c>
      <c r="W10" s="738">
        <f t="shared" si="8"/>
        <v>55.999999999999957</v>
      </c>
      <c r="X10" s="104"/>
      <c r="Y10" s="104"/>
      <c r="Z10" s="105"/>
      <c r="AA10" s="105"/>
      <c r="AB10" s="897"/>
      <c r="AC10" s="897"/>
      <c r="AD10" s="754"/>
      <c r="AE10" s="754"/>
      <c r="AF10" s="97">
        <f>N10-K10</f>
        <v>-396.8571428571413</v>
      </c>
      <c r="AG10" s="745">
        <f>N10/K10</f>
        <v>0.85667853273487138</v>
      </c>
      <c r="AH10" s="913"/>
      <c r="AJ10" s="969">
        <f t="shared" si="9"/>
        <v>5</v>
      </c>
      <c r="AK10" s="970">
        <f t="shared" si="10"/>
        <v>5</v>
      </c>
    </row>
    <row r="11" spans="1:37" ht="19.2" customHeight="1">
      <c r="A11" s="94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2813</v>
      </c>
      <c r="H11" s="92">
        <f t="shared" si="0"/>
        <v>108244.23999999999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2446.0869565217363</v>
      </c>
      <c r="O11" s="95">
        <f t="shared" si="2"/>
        <v>128.7414187643019</v>
      </c>
      <c r="P11" s="97">
        <f t="shared" si="3"/>
        <v>0</v>
      </c>
      <c r="Q11" s="98">
        <f t="shared" si="4"/>
        <v>-16.995423340961253</v>
      </c>
      <c r="R11" s="745">
        <f t="shared" si="5"/>
        <v>0.88338279397679165</v>
      </c>
      <c r="S11" s="913"/>
      <c r="T11" s="101">
        <v>0.58611111111111092</v>
      </c>
      <c r="U11" s="101">
        <v>0.63402777777777763</v>
      </c>
      <c r="V11" s="741">
        <v>7</v>
      </c>
      <c r="W11" s="738">
        <f t="shared" si="8"/>
        <v>69.000000000000071</v>
      </c>
      <c r="X11" s="104"/>
      <c r="Y11" s="104"/>
      <c r="Z11" s="105"/>
      <c r="AA11" s="105"/>
      <c r="AB11" s="897"/>
      <c r="AC11" s="897"/>
      <c r="AD11" s="754"/>
      <c r="AE11" s="754"/>
      <c r="AF11" s="97">
        <f>N11-K11</f>
        <v>-322.91304347826372</v>
      </c>
      <c r="AG11" s="745">
        <f>N11/K11</f>
        <v>0.88338279397679176</v>
      </c>
      <c r="AH11" s="913"/>
      <c r="AJ11" s="969">
        <f t="shared" si="9"/>
        <v>7</v>
      </c>
      <c r="AK11" s="970">
        <f t="shared" si="10"/>
        <v>7</v>
      </c>
    </row>
    <row r="12" spans="1:37" ht="19.2" customHeight="1">
      <c r="A12" s="94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3690</v>
      </c>
      <c r="H12" s="92">
        <f t="shared" si="0"/>
        <v>139482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2460</v>
      </c>
      <c r="O12" s="95">
        <f t="shared" si="2"/>
        <v>123</v>
      </c>
      <c r="P12" s="97">
        <f t="shared" si="3"/>
        <v>0</v>
      </c>
      <c r="Q12" s="98">
        <f t="shared" si="4"/>
        <v>-15.449999999999989</v>
      </c>
      <c r="R12" s="745">
        <f t="shared" si="5"/>
        <v>0.88840736728060676</v>
      </c>
      <c r="S12" s="913"/>
      <c r="T12" s="101">
        <v>0.64930555555555536</v>
      </c>
      <c r="U12" s="101">
        <v>0.71180555555555536</v>
      </c>
      <c r="V12" s="741">
        <v>22</v>
      </c>
      <c r="W12" s="738">
        <f t="shared" si="8"/>
        <v>90</v>
      </c>
      <c r="X12" s="104">
        <v>0.63888888888888895</v>
      </c>
      <c r="Y12" s="104">
        <v>0.64861111111111114</v>
      </c>
      <c r="Z12" s="105"/>
      <c r="AA12" s="105"/>
      <c r="AB12" s="897"/>
      <c r="AC12" s="897"/>
      <c r="AD12" s="754">
        <v>1</v>
      </c>
      <c r="AE12" s="754"/>
      <c r="AF12" s="97">
        <f t="shared" si="6"/>
        <v>-309</v>
      </c>
      <c r="AG12" s="745">
        <f t="shared" si="7"/>
        <v>0.88840736728060676</v>
      </c>
      <c r="AH12" s="913"/>
      <c r="AJ12" s="969">
        <f t="shared" si="9"/>
        <v>7.0000000000002949</v>
      </c>
      <c r="AK12" s="970">
        <f t="shared" si="10"/>
        <v>7.0000000000002949</v>
      </c>
    </row>
    <row r="13" spans="1:37" ht="19.2" customHeight="1">
      <c r="A13" s="94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913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897"/>
      <c r="AC13" s="897"/>
      <c r="AD13" s="754"/>
      <c r="AE13" s="754"/>
      <c r="AF13" s="97">
        <f t="shared" si="6"/>
        <v>0</v>
      </c>
      <c r="AG13" s="745" t="e">
        <f t="shared" si="7"/>
        <v>#DIV/0!</v>
      </c>
      <c r="AH13" s="913"/>
      <c r="AJ13" s="969" t="str">
        <f t="shared" si="9"/>
        <v/>
      </c>
      <c r="AK13" s="970" t="str">
        <f t="shared" si="10"/>
        <v/>
      </c>
    </row>
    <row r="14" spans="1:37" ht="19.2" customHeight="1">
      <c r="A14" s="94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913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897"/>
      <c r="AC14" s="897"/>
      <c r="AD14" s="754"/>
      <c r="AE14" s="754"/>
      <c r="AF14" s="97">
        <f t="shared" si="6"/>
        <v>0</v>
      </c>
      <c r="AG14" s="745" t="e">
        <f t="shared" si="7"/>
        <v>#DIV/0!</v>
      </c>
      <c r="AH14" s="913"/>
      <c r="AJ14" s="969" t="str">
        <f t="shared" si="9"/>
        <v/>
      </c>
      <c r="AK14" s="970" t="str">
        <f t="shared" si="10"/>
        <v/>
      </c>
    </row>
    <row r="15" spans="1:37" ht="19.2" customHeight="1">
      <c r="A15" s="94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913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897"/>
      <c r="AC15" s="897"/>
      <c r="AD15" s="754"/>
      <c r="AE15" s="754"/>
      <c r="AF15" s="97">
        <f t="shared" si="6"/>
        <v>0</v>
      </c>
      <c r="AG15" s="745" t="e">
        <f t="shared" si="7"/>
        <v>#DIV/0!</v>
      </c>
      <c r="AH15" s="913"/>
      <c r="AJ15" s="969" t="str">
        <f t="shared" si="9"/>
        <v/>
      </c>
      <c r="AK15" s="970" t="str">
        <f t="shared" si="10"/>
        <v/>
      </c>
    </row>
    <row r="16" spans="1:37" ht="19.2" customHeight="1">
      <c r="A16" s="94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913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897"/>
      <c r="AC16" s="897"/>
      <c r="AD16" s="754"/>
      <c r="AE16" s="754"/>
      <c r="AF16" s="97">
        <f t="shared" si="6"/>
        <v>0</v>
      </c>
      <c r="AG16" s="745" t="e">
        <f t="shared" si="7"/>
        <v>#DIV/0!</v>
      </c>
      <c r="AH16" s="913"/>
      <c r="AJ16" s="969" t="str">
        <f t="shared" si="9"/>
        <v/>
      </c>
      <c r="AK16" s="970" t="str">
        <f t="shared" si="10"/>
        <v/>
      </c>
    </row>
    <row r="17" spans="1:37" ht="19.2" customHeight="1">
      <c r="A17" s="945"/>
      <c r="B17" s="120">
        <v>0</v>
      </c>
      <c r="C17" s="120" t="s">
        <v>129</v>
      </c>
      <c r="D17" s="907" t="s">
        <v>351</v>
      </c>
      <c r="E17" s="907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J17:O17" si="11">AVERAGE(M5:M16)</f>
        <v>17.75</v>
      </c>
      <c r="N17" s="122">
        <f t="shared" si="11"/>
        <v>2240.6850736826727</v>
      </c>
      <c r="O17" s="125">
        <f t="shared" si="11"/>
        <v>126.71810450713819</v>
      </c>
      <c r="P17" s="127">
        <f t="shared" ref="P17:P26" si="12">M17-J17</f>
        <v>0</v>
      </c>
      <c r="Q17" s="128">
        <f t="shared" ref="Q17:Q26" si="13">O17-L17</f>
        <v>-18.48049585405893</v>
      </c>
      <c r="R17" s="129">
        <f>O17/L17</f>
        <v>0.87272263087876389</v>
      </c>
      <c r="S17" s="913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897"/>
      <c r="AC17" s="897"/>
      <c r="AD17" s="133">
        <f>SUM(AD5:AD16)</f>
        <v>1</v>
      </c>
      <c r="AE17" s="133">
        <f>SUM(AE5:AE16)</f>
        <v>0</v>
      </c>
      <c r="AF17" s="127">
        <f t="shared" si="6"/>
        <v>-311.81492631732726</v>
      </c>
      <c r="AG17" s="746">
        <f t="shared" si="7"/>
        <v>0.87783940203043009</v>
      </c>
      <c r="AH17" s="913"/>
    </row>
    <row r="18" spans="1:37" ht="19.2" customHeight="1">
      <c r="A18" s="895" t="s">
        <v>131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1174</v>
      </c>
      <c r="H18" s="140">
        <f t="shared" ref="H18:H29" si="14">F18*G18</f>
        <v>33177.240000000005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1565.3333333333333</v>
      </c>
      <c r="O18" s="142">
        <f t="shared" ref="O18:O26" si="16">N18/M18</f>
        <v>130.44444444444443</v>
      </c>
      <c r="P18" s="105">
        <f t="shared" si="12"/>
        <v>0</v>
      </c>
      <c r="Q18" s="143">
        <f t="shared" si="13"/>
        <v>-36.222222222222229</v>
      </c>
      <c r="R18" s="748">
        <f t="shared" ref="R18:R26" si="17">O18/L18</f>
        <v>0.78266666666666662</v>
      </c>
      <c r="S18" s="896">
        <f>R30</f>
        <v>0.90108403872756127</v>
      </c>
      <c r="T18" s="101">
        <v>0.125</v>
      </c>
      <c r="U18" s="101">
        <v>0.15625</v>
      </c>
      <c r="V18" s="754">
        <v>5</v>
      </c>
      <c r="W18" s="146">
        <f>(U18-T18)*24*60</f>
        <v>45</v>
      </c>
      <c r="X18" s="142"/>
      <c r="Y18" s="142"/>
      <c r="Z18" s="105"/>
      <c r="AA18" s="105"/>
      <c r="AB18" s="897"/>
      <c r="AC18" s="897"/>
      <c r="AD18" s="754"/>
      <c r="AE18" s="754"/>
      <c r="AF18" s="147">
        <f t="shared" si="6"/>
        <v>-434.66666666666674</v>
      </c>
      <c r="AG18" s="148">
        <f t="shared" si="7"/>
        <v>0.78266666666666662</v>
      </c>
      <c r="AH18" s="938">
        <f>AG30</f>
        <v>0.90790725216424195</v>
      </c>
      <c r="AJ18" s="76" t="str">
        <f>A18</f>
        <v>四度二組A
熱麵
固定線
(ET-55)</v>
      </c>
      <c r="AK18" s="968">
        <f>AVERAGE(AK19:AK29)</f>
        <v>6.1428571428571397</v>
      </c>
    </row>
    <row r="19" spans="1:37" ht="19.2" customHeight="1">
      <c r="A19" s="895"/>
      <c r="B19" s="752" t="s">
        <v>239</v>
      </c>
      <c r="C19" s="751"/>
      <c r="D19" s="137" t="s">
        <v>133</v>
      </c>
      <c r="E19" s="138"/>
      <c r="F19" s="90">
        <v>53.27</v>
      </c>
      <c r="G19" s="107">
        <v>1216</v>
      </c>
      <c r="H19" s="140">
        <f t="shared" si="14"/>
        <v>64776.320000000007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1459.2000000000005</v>
      </c>
      <c r="O19" s="153">
        <f t="shared" si="16"/>
        <v>85.835294117647095</v>
      </c>
      <c r="P19" s="105">
        <f t="shared" si="12"/>
        <v>0</v>
      </c>
      <c r="Q19" s="143">
        <f t="shared" si="13"/>
        <v>-6.2235294117646731</v>
      </c>
      <c r="R19" s="748">
        <f t="shared" si="17"/>
        <v>0.93239616613418563</v>
      </c>
      <c r="S19" s="896"/>
      <c r="T19" s="101">
        <v>0.15972222222222221</v>
      </c>
      <c r="U19" s="101">
        <v>0.19444444444444442</v>
      </c>
      <c r="V19" s="754">
        <v>5</v>
      </c>
      <c r="W19" s="146">
        <f>(U19-T19)*24*60</f>
        <v>49.999999999999986</v>
      </c>
      <c r="X19" s="154"/>
      <c r="Y19" s="154"/>
      <c r="Z19" s="105"/>
      <c r="AA19" s="105"/>
      <c r="AB19" s="897"/>
      <c r="AC19" s="897"/>
      <c r="AD19" s="754"/>
      <c r="AE19" s="754"/>
      <c r="AF19" s="97">
        <f t="shared" si="6"/>
        <v>-105.7999999999995</v>
      </c>
      <c r="AG19" s="745">
        <f t="shared" si="7"/>
        <v>0.93239616613418563</v>
      </c>
      <c r="AH19" s="939"/>
      <c r="AJ19" s="969">
        <f t="shared" ref="AJ19:AJ29" si="18">IF((IF(V19&lt;10,V19,(X19-U18)*1440))=0,"",IF(V19&lt;10,V19,(X19-U18)*1440))</f>
        <v>5</v>
      </c>
      <c r="AK19" s="970">
        <f>IF(AJ19&gt;4,AJ19,"")</f>
        <v>5</v>
      </c>
    </row>
    <row r="20" spans="1:37" ht="19.2" customHeight="1">
      <c r="A20" s="895"/>
      <c r="B20" s="752" t="s">
        <v>239</v>
      </c>
      <c r="C20" s="108"/>
      <c r="D20" s="88" t="s">
        <v>134</v>
      </c>
      <c r="E20" s="138"/>
      <c r="F20" s="90">
        <v>49.91</v>
      </c>
      <c r="G20" s="107">
        <v>1780</v>
      </c>
      <c r="H20" s="140">
        <f t="shared" si="14"/>
        <v>88839.799999999988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1463.0136986301368</v>
      </c>
      <c r="O20" s="153">
        <f t="shared" si="16"/>
        <v>86.05962933118451</v>
      </c>
      <c r="P20" s="105">
        <f t="shared" si="12"/>
        <v>0</v>
      </c>
      <c r="Q20" s="143">
        <f t="shared" si="13"/>
        <v>-5.9991941982272579</v>
      </c>
      <c r="R20" s="748">
        <f t="shared" si="17"/>
        <v>0.93483303426845787</v>
      </c>
      <c r="S20" s="896"/>
      <c r="T20" s="101">
        <v>0.1986111111111111</v>
      </c>
      <c r="U20" s="101">
        <v>0.24930555555555556</v>
      </c>
      <c r="V20" s="754">
        <v>6</v>
      </c>
      <c r="W20" s="146">
        <f t="shared" ref="W20:W29" si="19">(U20-T20)*24*60</f>
        <v>73.000000000000014</v>
      </c>
      <c r="X20" s="154"/>
      <c r="Y20" s="154"/>
      <c r="Z20" s="105"/>
      <c r="AA20" s="105"/>
      <c r="AB20" s="897"/>
      <c r="AC20" s="897"/>
      <c r="AD20" s="754"/>
      <c r="AE20" s="754"/>
      <c r="AF20" s="147">
        <f t="shared" si="6"/>
        <v>-101.98630136986321</v>
      </c>
      <c r="AG20" s="148">
        <f t="shared" si="7"/>
        <v>0.93483303426845799</v>
      </c>
      <c r="AH20" s="939"/>
      <c r="AJ20" s="969">
        <f t="shared" si="18"/>
        <v>6</v>
      </c>
      <c r="AK20" s="970">
        <f t="shared" ref="AK20:AK29" si="20">IF(AJ20&gt;4,AJ20,"")</f>
        <v>6</v>
      </c>
    </row>
    <row r="21" spans="1:37" ht="19.2" customHeight="1">
      <c r="A21" s="895"/>
      <c r="B21" s="752" t="s">
        <v>239</v>
      </c>
      <c r="C21" s="155"/>
      <c r="D21" s="156" t="s">
        <v>136</v>
      </c>
      <c r="E21" s="89"/>
      <c r="F21" s="90">
        <v>44.3</v>
      </c>
      <c r="G21" s="91">
        <v>1576</v>
      </c>
      <c r="H21" s="140">
        <f t="shared" si="14"/>
        <v>69816.799999999988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1454.7692307692305</v>
      </c>
      <c r="O21" s="153">
        <f t="shared" si="16"/>
        <v>80.820512820512803</v>
      </c>
      <c r="P21" s="105">
        <f t="shared" si="12"/>
        <v>0</v>
      </c>
      <c r="Q21" s="143">
        <f t="shared" si="13"/>
        <v>-6.1239316239316395</v>
      </c>
      <c r="R21" s="748">
        <f t="shared" si="17"/>
        <v>0.92956500368640926</v>
      </c>
      <c r="S21" s="896"/>
      <c r="T21" s="101">
        <v>0.26458333333333334</v>
      </c>
      <c r="U21" s="101">
        <v>0.30972222222222223</v>
      </c>
      <c r="V21" s="754">
        <v>22</v>
      </c>
      <c r="W21" s="146">
        <f t="shared" si="19"/>
        <v>65.000000000000014</v>
      </c>
      <c r="X21" s="154">
        <v>0.25347222222222221</v>
      </c>
      <c r="Y21" s="154">
        <v>0.2638888888888889</v>
      </c>
      <c r="Z21" s="105"/>
      <c r="AA21" s="105"/>
      <c r="AB21" s="897"/>
      <c r="AC21" s="897"/>
      <c r="AD21" s="754"/>
      <c r="AE21" s="754"/>
      <c r="AF21" s="97">
        <f t="shared" si="6"/>
        <v>-110.23076923076951</v>
      </c>
      <c r="AG21" s="745">
        <f t="shared" si="7"/>
        <v>0.92956500368640926</v>
      </c>
      <c r="AH21" s="940"/>
      <c r="AJ21" s="969">
        <f t="shared" si="18"/>
        <v>5.9999999999999787</v>
      </c>
      <c r="AK21" s="970">
        <f t="shared" si="20"/>
        <v>5.9999999999999787</v>
      </c>
    </row>
    <row r="22" spans="1:37" ht="19.2" customHeight="1">
      <c r="A22" s="895"/>
      <c r="B22" s="752" t="s">
        <v>239</v>
      </c>
      <c r="C22" s="155"/>
      <c r="D22" s="88" t="s">
        <v>135</v>
      </c>
      <c r="E22" s="89"/>
      <c r="F22" s="90">
        <v>38.39</v>
      </c>
      <c r="G22" s="91">
        <v>2349.73</v>
      </c>
      <c r="H22" s="140">
        <f t="shared" si="14"/>
        <v>90206.134699999995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1453.4412371134024</v>
      </c>
      <c r="O22" s="153">
        <f t="shared" si="16"/>
        <v>85.496543359611906</v>
      </c>
      <c r="P22" s="105">
        <f t="shared" si="12"/>
        <v>0</v>
      </c>
      <c r="Q22" s="143">
        <f t="shared" si="13"/>
        <v>-6.5622801697998625</v>
      </c>
      <c r="R22" s="748">
        <f t="shared" si="17"/>
        <v>0.92871644543987375</v>
      </c>
      <c r="S22" s="896"/>
      <c r="T22" s="101">
        <v>0.31458333333333333</v>
      </c>
      <c r="U22" s="101">
        <v>0.38194444444444442</v>
      </c>
      <c r="V22" s="754">
        <v>7</v>
      </c>
      <c r="W22" s="146">
        <f t="shared" si="19"/>
        <v>96.999999999999972</v>
      </c>
      <c r="X22" s="154"/>
      <c r="Y22" s="154"/>
      <c r="Z22" s="105"/>
      <c r="AA22" s="105"/>
      <c r="AB22" s="897"/>
      <c r="AC22" s="897"/>
      <c r="AD22" s="754"/>
      <c r="AE22" s="754">
        <v>1</v>
      </c>
      <c r="AF22" s="147">
        <f t="shared" si="6"/>
        <v>-111.55876288659761</v>
      </c>
      <c r="AG22" s="148">
        <f t="shared" si="7"/>
        <v>0.92871644543987375</v>
      </c>
      <c r="AH22" s="940"/>
      <c r="AJ22" s="969">
        <f t="shared" si="18"/>
        <v>7</v>
      </c>
      <c r="AK22" s="970">
        <f t="shared" si="20"/>
        <v>7</v>
      </c>
    </row>
    <row r="23" spans="1:37" ht="19.2" customHeight="1">
      <c r="A23" s="895"/>
      <c r="B23" s="752" t="s">
        <v>239</v>
      </c>
      <c r="C23" s="155"/>
      <c r="D23" s="88" t="s">
        <v>137</v>
      </c>
      <c r="E23" s="89"/>
      <c r="F23" s="90">
        <v>49.91</v>
      </c>
      <c r="G23" s="91">
        <v>3492.36</v>
      </c>
      <c r="H23" s="140">
        <f t="shared" si="14"/>
        <v>174303.6876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1475.6450704225354</v>
      </c>
      <c r="O23" s="153">
        <f t="shared" si="16"/>
        <v>86.802651201325602</v>
      </c>
      <c r="P23" s="105">
        <f t="shared" si="12"/>
        <v>0</v>
      </c>
      <c r="Q23" s="143">
        <f t="shared" si="13"/>
        <v>-5.2561723280861656</v>
      </c>
      <c r="R23" s="748">
        <f t="shared" si="17"/>
        <v>0.94290419835305761</v>
      </c>
      <c r="S23" s="896"/>
      <c r="T23" s="101">
        <v>0.38611111111111107</v>
      </c>
      <c r="U23" s="101">
        <v>0.48472222222222217</v>
      </c>
      <c r="V23" s="754">
        <v>6</v>
      </c>
      <c r="W23" s="146">
        <f t="shared" si="19"/>
        <v>141.99999999999997</v>
      </c>
      <c r="X23" s="154"/>
      <c r="Y23" s="154"/>
      <c r="Z23" s="105"/>
      <c r="AA23" s="105"/>
      <c r="AB23" s="897"/>
      <c r="AC23" s="897"/>
      <c r="AD23" s="754"/>
      <c r="AE23" s="754"/>
      <c r="AF23" s="97">
        <f t="shared" si="6"/>
        <v>-89.354929577464645</v>
      </c>
      <c r="AG23" s="745">
        <f t="shared" si="7"/>
        <v>0.94290419835305772</v>
      </c>
      <c r="AH23" s="940"/>
      <c r="AJ23" s="969">
        <f t="shared" si="18"/>
        <v>6</v>
      </c>
      <c r="AK23" s="970">
        <f t="shared" si="20"/>
        <v>6</v>
      </c>
    </row>
    <row r="24" spans="1:37" ht="19.2" customHeight="1">
      <c r="A24" s="895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2042</v>
      </c>
      <c r="H24" s="140">
        <f t="shared" si="14"/>
        <v>75002.659999999989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2227.6363636363653</v>
      </c>
      <c r="O24" s="153">
        <f t="shared" si="16"/>
        <v>123.75757575757585</v>
      </c>
      <c r="P24" s="105">
        <f t="shared" si="12"/>
        <v>0</v>
      </c>
      <c r="Q24" s="143">
        <f t="shared" si="13"/>
        <v>-9.5757575757574926</v>
      </c>
      <c r="R24" s="748">
        <f t="shared" si="17"/>
        <v>0.92818181818181877</v>
      </c>
      <c r="S24" s="896"/>
      <c r="T24" s="101">
        <v>0.52430555555555547</v>
      </c>
      <c r="U24" s="101">
        <v>0.56249999999999989</v>
      </c>
      <c r="V24" s="754">
        <v>4</v>
      </c>
      <c r="W24" s="146">
        <f t="shared" si="19"/>
        <v>54.999999999999964</v>
      </c>
      <c r="X24" s="154"/>
      <c r="Y24" s="154"/>
      <c r="Z24" s="105"/>
      <c r="AA24" s="105"/>
      <c r="AB24" s="897"/>
      <c r="AC24" s="897"/>
      <c r="AD24" s="754"/>
      <c r="AE24" s="754"/>
      <c r="AF24" s="147">
        <f t="shared" si="6"/>
        <v>-172.36363636363467</v>
      </c>
      <c r="AG24" s="148">
        <f t="shared" si="7"/>
        <v>0.92818181818181889</v>
      </c>
      <c r="AH24" s="940"/>
      <c r="AJ24" s="969">
        <f t="shared" si="18"/>
        <v>4</v>
      </c>
      <c r="AK24" s="970" t="str">
        <f t="shared" si="20"/>
        <v/>
      </c>
    </row>
    <row r="25" spans="1:37" ht="19.2" customHeight="1">
      <c r="A25" s="895"/>
      <c r="B25" s="752" t="s">
        <v>239</v>
      </c>
      <c r="C25" s="136"/>
      <c r="D25" s="137" t="s">
        <v>133</v>
      </c>
      <c r="E25" s="138"/>
      <c r="F25" s="90">
        <v>53.27</v>
      </c>
      <c r="G25" s="107">
        <v>304</v>
      </c>
      <c r="H25" s="140">
        <f t="shared" si="14"/>
        <v>16194.080000000002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1403.0769230769281</v>
      </c>
      <c r="O25" s="153">
        <f t="shared" si="16"/>
        <v>82.533936651584</v>
      </c>
      <c r="P25" s="105">
        <f t="shared" si="12"/>
        <v>0</v>
      </c>
      <c r="Q25" s="143">
        <f t="shared" si="13"/>
        <v>-9.5248868778277682</v>
      </c>
      <c r="R25" s="748">
        <f t="shared" si="17"/>
        <v>0.89653477512902746</v>
      </c>
      <c r="S25" s="896"/>
      <c r="T25" s="101">
        <v>0.56736111111111098</v>
      </c>
      <c r="U25" s="101">
        <v>0.57638888888888873</v>
      </c>
      <c r="V25" s="754">
        <v>7</v>
      </c>
      <c r="W25" s="146">
        <f t="shared" si="19"/>
        <v>12.999999999999954</v>
      </c>
      <c r="X25" s="754"/>
      <c r="Y25" s="754"/>
      <c r="Z25" s="105"/>
      <c r="AA25" s="105"/>
      <c r="AB25" s="897"/>
      <c r="AC25" s="897"/>
      <c r="AD25" s="754"/>
      <c r="AE25" s="754"/>
      <c r="AF25" s="97">
        <f t="shared" si="6"/>
        <v>-161.9230769230719</v>
      </c>
      <c r="AG25" s="745">
        <f t="shared" si="7"/>
        <v>0.89653477512902757</v>
      </c>
      <c r="AH25" s="940"/>
      <c r="AJ25" s="969">
        <f t="shared" si="18"/>
        <v>7</v>
      </c>
      <c r="AK25" s="970">
        <f t="shared" si="20"/>
        <v>7</v>
      </c>
    </row>
    <row r="26" spans="1:37" ht="19.2" customHeight="1">
      <c r="A26" s="895"/>
      <c r="B26" s="752" t="s">
        <v>239</v>
      </c>
      <c r="C26" s="136"/>
      <c r="D26" s="137" t="s">
        <v>137</v>
      </c>
      <c r="E26" s="138"/>
      <c r="F26" s="90">
        <v>49.91</v>
      </c>
      <c r="G26" s="107">
        <v>431.64</v>
      </c>
      <c r="H26" s="140">
        <f t="shared" si="14"/>
        <v>21543.152399999999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5"/>
        <v>1438.8000000000052</v>
      </c>
      <c r="O26" s="153">
        <f t="shared" si="16"/>
        <v>84.635294117647362</v>
      </c>
      <c r="P26" s="105">
        <f t="shared" si="12"/>
        <v>0</v>
      </c>
      <c r="Q26" s="143">
        <f t="shared" si="13"/>
        <v>-7.4235294117644059</v>
      </c>
      <c r="R26" s="748">
        <f t="shared" si="17"/>
        <v>0.91936102236422046</v>
      </c>
      <c r="S26" s="896"/>
      <c r="T26" s="101">
        <v>0.58055555555555538</v>
      </c>
      <c r="U26" s="101">
        <v>0.59305555555555534</v>
      </c>
      <c r="V26" s="754">
        <v>6</v>
      </c>
      <c r="W26" s="146">
        <f t="shared" si="19"/>
        <v>17.999999999999936</v>
      </c>
      <c r="X26" s="754"/>
      <c r="Y26" s="754"/>
      <c r="Z26" s="105"/>
      <c r="AA26" s="105"/>
      <c r="AB26" s="897"/>
      <c r="AC26" s="897"/>
      <c r="AD26" s="754"/>
      <c r="AE26" s="754"/>
      <c r="AF26" s="147">
        <f t="shared" si="6"/>
        <v>-126.19999999999482</v>
      </c>
      <c r="AG26" s="148">
        <f t="shared" si="7"/>
        <v>0.91936102236422057</v>
      </c>
      <c r="AH26" s="940"/>
      <c r="AJ26" s="969">
        <f t="shared" si="18"/>
        <v>6</v>
      </c>
      <c r="AK26" s="970">
        <f t="shared" si="20"/>
        <v>6</v>
      </c>
    </row>
    <row r="27" spans="1:37" ht="19.2" customHeight="1">
      <c r="A27" s="895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896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897"/>
      <c r="AC27" s="897"/>
      <c r="AD27" s="754"/>
      <c r="AE27" s="754"/>
      <c r="AF27" s="97">
        <f t="shared" si="6"/>
        <v>0</v>
      </c>
      <c r="AG27" s="745" t="e">
        <f t="shared" si="7"/>
        <v>#DIV/0!</v>
      </c>
      <c r="AH27" s="940"/>
      <c r="AJ27" s="969" t="str">
        <f t="shared" si="18"/>
        <v/>
      </c>
      <c r="AK27" s="970" t="str">
        <f t="shared" si="20"/>
        <v/>
      </c>
    </row>
    <row r="28" spans="1:37" ht="19.2" customHeight="1">
      <c r="A28" s="895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896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897"/>
      <c r="AC28" s="897"/>
      <c r="AD28" s="754"/>
      <c r="AE28" s="754"/>
      <c r="AF28" s="147">
        <f t="shared" si="6"/>
        <v>0</v>
      </c>
      <c r="AG28" s="148" t="e">
        <f t="shared" si="7"/>
        <v>#DIV/0!</v>
      </c>
      <c r="AH28" s="940"/>
      <c r="AJ28" s="969" t="str">
        <f t="shared" si="18"/>
        <v/>
      </c>
      <c r="AK28" s="970" t="str">
        <f t="shared" si="20"/>
        <v/>
      </c>
    </row>
    <row r="29" spans="1:37" ht="19.2" customHeight="1">
      <c r="A29" s="895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896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897"/>
      <c r="AC29" s="897"/>
      <c r="AD29" s="754"/>
      <c r="AE29" s="754"/>
      <c r="AF29" s="97">
        <f t="shared" si="6"/>
        <v>0</v>
      </c>
      <c r="AG29" s="745"/>
      <c r="AH29" s="940"/>
      <c r="AJ29" s="969" t="str">
        <f t="shared" si="18"/>
        <v/>
      </c>
      <c r="AK29" s="970" t="str">
        <f t="shared" si="20"/>
        <v/>
      </c>
    </row>
    <row r="30" spans="1:37" ht="19.2" customHeight="1">
      <c r="A30" s="895"/>
      <c r="B30" s="159">
        <v>0</v>
      </c>
      <c r="C30" s="160" t="s">
        <v>353</v>
      </c>
      <c r="D30" s="942" t="s">
        <v>351</v>
      </c>
      <c r="E30" s="942"/>
      <c r="F30" s="161"/>
      <c r="G30" s="126"/>
      <c r="H30" s="162"/>
      <c r="I30" s="163"/>
      <c r="J30" s="126">
        <v>16.666666666666668</v>
      </c>
      <c r="K30" s="126">
        <v>1706.1111111111111</v>
      </c>
      <c r="L30" s="164">
        <v>104.36637618010167</v>
      </c>
      <c r="M30" s="126">
        <f t="shared" ref="J30:O30" si="21">AVERAGE(M18:M29)</f>
        <v>16.666666666666668</v>
      </c>
      <c r="N30" s="126">
        <f t="shared" si="21"/>
        <v>1548.9906507757705</v>
      </c>
      <c r="O30" s="164">
        <f t="shared" si="21"/>
        <v>94.042875755725959</v>
      </c>
      <c r="P30" s="105">
        <f t="shared" ref="P30:P38" si="22">M30-J30</f>
        <v>0</v>
      </c>
      <c r="Q30" s="143">
        <f t="shared" ref="Q30:Q38" si="23">O30-L30</f>
        <v>-10.323500424375709</v>
      </c>
      <c r="R30" s="165">
        <f t="shared" ref="R30:R38" si="24">O30/L30</f>
        <v>0.90108403872756127</v>
      </c>
      <c r="S30" s="896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897"/>
      <c r="AC30" s="897"/>
      <c r="AD30" s="167">
        <f>SUM(AD18:AD29)</f>
        <v>0</v>
      </c>
      <c r="AE30" s="167">
        <f>SUM(AE18:AE29)</f>
        <v>1</v>
      </c>
      <c r="AF30" s="168">
        <f t="shared" si="6"/>
        <v>-157.12046033534057</v>
      </c>
      <c r="AG30" s="169">
        <f t="shared" ref="AG30" si="25">N30/K30</f>
        <v>0.90790725216424195</v>
      </c>
      <c r="AH30" s="941"/>
    </row>
    <row r="31" spans="1:37" ht="19.2" customHeight="1">
      <c r="A31" s="93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423</v>
      </c>
      <c r="H31" s="174">
        <f t="shared" ref="H31:H41" si="26">F31*G31</f>
        <v>11632.5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8" si="27">G31/W31*60</f>
        <v>1268.9999999999995</v>
      </c>
      <c r="O31" s="177">
        <f t="shared" ref="O31:O38" si="28">N31/M31</f>
        <v>105.74999999999996</v>
      </c>
      <c r="P31" s="178">
        <f t="shared" si="22"/>
        <v>0</v>
      </c>
      <c r="Q31" s="179">
        <f t="shared" si="23"/>
        <v>-60.9166666666667</v>
      </c>
      <c r="R31" s="749">
        <f t="shared" si="24"/>
        <v>0.63449999999999973</v>
      </c>
      <c r="S31" s="933">
        <f>R43</f>
        <v>0.83658496845217545</v>
      </c>
      <c r="T31" s="181">
        <v>0.125</v>
      </c>
      <c r="U31" s="181">
        <v>0.1388888888888889</v>
      </c>
      <c r="V31" s="182">
        <v>5</v>
      </c>
      <c r="W31" s="183">
        <f t="shared" ref="W31:W42" si="29">(U31-T31)*24*60</f>
        <v>20.000000000000007</v>
      </c>
      <c r="X31" s="103"/>
      <c r="Y31" s="103"/>
      <c r="Z31" s="102"/>
      <c r="AA31" s="102"/>
      <c r="AB31" s="897"/>
      <c r="AC31" s="897"/>
      <c r="AD31" s="103"/>
      <c r="AE31" s="103"/>
      <c r="AF31" s="178">
        <f t="shared" si="6"/>
        <v>-731.00000000000045</v>
      </c>
      <c r="AG31" s="184">
        <f t="shared" si="7"/>
        <v>0.63449999999999973</v>
      </c>
      <c r="AH31" s="911">
        <f>AG43</f>
        <v>0.84251807459527317</v>
      </c>
      <c r="AJ31" s="76" t="str">
        <f>A31</f>
        <v>四度二組
(ET-55)</v>
      </c>
      <c r="AK31" s="968">
        <f>AVERAGE(AK32:AK42)</f>
        <v>7.2000000000000028</v>
      </c>
    </row>
    <row r="32" spans="1:37" ht="19.2" customHeight="1">
      <c r="A32" s="925"/>
      <c r="B32" s="186" t="s">
        <v>238</v>
      </c>
      <c r="C32" s="187"/>
      <c r="D32" s="88" t="s">
        <v>142</v>
      </c>
      <c r="E32" s="89"/>
      <c r="F32" s="90">
        <v>26.5</v>
      </c>
      <c r="G32" s="173">
        <v>1487.3999999999999</v>
      </c>
      <c r="H32" s="140">
        <f t="shared" si="26"/>
        <v>39416.1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1512.6101694915253</v>
      </c>
      <c r="O32" s="95">
        <f t="shared" si="28"/>
        <v>126.05084745762711</v>
      </c>
      <c r="P32" s="178">
        <f t="shared" si="22"/>
        <v>0</v>
      </c>
      <c r="Q32" s="98">
        <f t="shared" si="23"/>
        <v>-40.615819209039543</v>
      </c>
      <c r="R32" s="745">
        <f t="shared" si="24"/>
        <v>0.75630508474576275</v>
      </c>
      <c r="S32" s="896"/>
      <c r="T32" s="101">
        <v>0.14166666666666666</v>
      </c>
      <c r="U32" s="101">
        <v>0.18263888888888888</v>
      </c>
      <c r="V32" s="182">
        <v>4</v>
      </c>
      <c r="W32" s="146">
        <f t="shared" si="29"/>
        <v>58.999999999999993</v>
      </c>
      <c r="X32" s="188"/>
      <c r="Y32" s="188"/>
      <c r="Z32" s="189"/>
      <c r="AA32" s="189"/>
      <c r="AB32" s="897"/>
      <c r="AC32" s="897"/>
      <c r="AD32" s="754"/>
      <c r="AE32" s="754"/>
      <c r="AF32" s="97">
        <f t="shared" si="6"/>
        <v>-487.38983050847469</v>
      </c>
      <c r="AG32" s="745">
        <f t="shared" si="7"/>
        <v>0.75630508474576263</v>
      </c>
      <c r="AH32" s="912"/>
      <c r="AJ32" s="969">
        <f t="shared" ref="AJ32:AJ42" si="30">IF((IF(V32&lt;10,V32,(X32-U31)*1440))=0,"",IF(V32&lt;10,V32,(X32-U31)*1440))</f>
        <v>4</v>
      </c>
      <c r="AK32" s="970" t="str">
        <f>IF(AJ32&gt;4,AJ32,"")</f>
        <v/>
      </c>
    </row>
    <row r="33" spans="1:37" ht="19.2" customHeight="1">
      <c r="A33" s="925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2510.9500000000003</v>
      </c>
      <c r="H33" s="140">
        <f t="shared" si="26"/>
        <v>85949.818500000008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2035.9054054054066</v>
      </c>
      <c r="O33" s="95">
        <f t="shared" si="28"/>
        <v>156.60810810810818</v>
      </c>
      <c r="P33" s="178">
        <f t="shared" si="22"/>
        <v>0</v>
      </c>
      <c r="Q33" s="98">
        <f t="shared" si="23"/>
        <v>-16.468814968814883</v>
      </c>
      <c r="R33" s="745">
        <f t="shared" si="24"/>
        <v>0.90484684684684735</v>
      </c>
      <c r="S33" s="896"/>
      <c r="T33" s="101">
        <v>0.18680555555555556</v>
      </c>
      <c r="U33" s="101">
        <v>0.23819444444444443</v>
      </c>
      <c r="V33" s="182">
        <v>6</v>
      </c>
      <c r="W33" s="146">
        <f t="shared" si="29"/>
        <v>73.999999999999972</v>
      </c>
      <c r="X33" s="188"/>
      <c r="Y33" s="188"/>
      <c r="Z33" s="189"/>
      <c r="AA33" s="189"/>
      <c r="AB33" s="897"/>
      <c r="AC33" s="897"/>
      <c r="AD33" s="754"/>
      <c r="AE33" s="754"/>
      <c r="AF33" s="97">
        <f t="shared" si="6"/>
        <v>-214.09459459459345</v>
      </c>
      <c r="AG33" s="190">
        <f t="shared" si="7"/>
        <v>0.90484684684684735</v>
      </c>
      <c r="AH33" s="912"/>
      <c r="AJ33" s="969">
        <f t="shared" si="30"/>
        <v>6</v>
      </c>
      <c r="AK33" s="970">
        <f t="shared" ref="AK33:AK42" si="31">IF(AJ33&gt;4,AJ33,"")</f>
        <v>6</v>
      </c>
    </row>
    <row r="34" spans="1:37" ht="19.2" customHeight="1">
      <c r="A34" s="925"/>
      <c r="B34" s="186" t="s">
        <v>240</v>
      </c>
      <c r="C34" s="191"/>
      <c r="D34" s="192" t="s">
        <v>144</v>
      </c>
      <c r="E34" s="138"/>
      <c r="F34" s="90">
        <v>35.83</v>
      </c>
      <c r="G34" s="193">
        <v>3505.7999999999997</v>
      </c>
      <c r="H34" s="140">
        <f t="shared" si="26"/>
        <v>125612.81399999998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2082.6534653465351</v>
      </c>
      <c r="O34" s="95">
        <f t="shared" si="28"/>
        <v>189.33213321332138</v>
      </c>
      <c r="P34" s="178">
        <f t="shared" si="22"/>
        <v>0</v>
      </c>
      <c r="Q34" s="98">
        <f t="shared" si="23"/>
        <v>-15.213321332133148</v>
      </c>
      <c r="R34" s="745">
        <f t="shared" si="24"/>
        <v>0.92562376237623789</v>
      </c>
      <c r="S34" s="896"/>
      <c r="T34" s="101">
        <v>0.25347222222222221</v>
      </c>
      <c r="U34" s="101">
        <v>0.32361111111111107</v>
      </c>
      <c r="V34" s="193">
        <v>22</v>
      </c>
      <c r="W34" s="146">
        <f t="shared" si="29"/>
        <v>100.99999999999996</v>
      </c>
      <c r="X34" s="188">
        <v>0.24305555555555555</v>
      </c>
      <c r="Y34" s="188">
        <v>0.25277777777777777</v>
      </c>
      <c r="Z34" s="189"/>
      <c r="AA34" s="189"/>
      <c r="AB34" s="897"/>
      <c r="AC34" s="897"/>
      <c r="AD34" s="754"/>
      <c r="AE34" s="754"/>
      <c r="AF34" s="97">
        <f t="shared" si="6"/>
        <v>-167.34653465346491</v>
      </c>
      <c r="AG34" s="190">
        <f t="shared" si="7"/>
        <v>0.92562376237623778</v>
      </c>
      <c r="AH34" s="912"/>
      <c r="AJ34" s="969">
        <f t="shared" si="30"/>
        <v>7.0000000000000151</v>
      </c>
      <c r="AK34" s="970">
        <f t="shared" si="31"/>
        <v>7.0000000000000151</v>
      </c>
    </row>
    <row r="35" spans="1:37" ht="19.2" customHeight="1">
      <c r="A35" s="925"/>
      <c r="B35" s="186" t="s">
        <v>238</v>
      </c>
      <c r="C35" s="87"/>
      <c r="D35" s="195" t="s">
        <v>145</v>
      </c>
      <c r="E35" s="89"/>
      <c r="F35" s="90">
        <v>43.14</v>
      </c>
      <c r="G35" s="193">
        <v>2315</v>
      </c>
      <c r="H35" s="140">
        <f t="shared" si="26"/>
        <v>99869.1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1335.5769230769238</v>
      </c>
      <c r="O35" s="95">
        <f t="shared" si="28"/>
        <v>78.563348416289628</v>
      </c>
      <c r="P35" s="178">
        <f t="shared" si="22"/>
        <v>0</v>
      </c>
      <c r="Q35" s="98">
        <f t="shared" si="23"/>
        <v>-9.6719457013574299</v>
      </c>
      <c r="R35" s="745">
        <f t="shared" si="24"/>
        <v>0.89038461538461577</v>
      </c>
      <c r="S35" s="896"/>
      <c r="T35" s="101">
        <v>0.32916666666666661</v>
      </c>
      <c r="U35" s="101">
        <v>0.4013888888888888</v>
      </c>
      <c r="V35" s="173">
        <v>8</v>
      </c>
      <c r="W35" s="146">
        <f t="shared" si="29"/>
        <v>103.99999999999994</v>
      </c>
      <c r="X35" s="188"/>
      <c r="Y35" s="188"/>
      <c r="Z35" s="189"/>
      <c r="AA35" s="189"/>
      <c r="AB35" s="897"/>
      <c r="AC35" s="897"/>
      <c r="AD35" s="754"/>
      <c r="AE35" s="754"/>
      <c r="AF35" s="178">
        <f t="shared" si="6"/>
        <v>-164.42307692307622</v>
      </c>
      <c r="AG35" s="184">
        <f t="shared" si="7"/>
        <v>0.89038461538461589</v>
      </c>
      <c r="AH35" s="913"/>
      <c r="AJ35" s="969">
        <f t="shared" si="30"/>
        <v>8</v>
      </c>
      <c r="AK35" s="970">
        <f t="shared" si="31"/>
        <v>8</v>
      </c>
    </row>
    <row r="36" spans="1:37" ht="19.2" customHeight="1">
      <c r="A36" s="925"/>
      <c r="B36" s="186" t="s">
        <v>239</v>
      </c>
      <c r="C36" s="196"/>
      <c r="D36" s="195" t="s">
        <v>139</v>
      </c>
      <c r="E36" s="138"/>
      <c r="F36" s="90">
        <v>49.52</v>
      </c>
      <c r="G36" s="173">
        <v>2700.75</v>
      </c>
      <c r="H36" s="140">
        <f t="shared" si="26"/>
        <v>133741.14000000001</v>
      </c>
      <c r="I36" s="75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1385.0000000000002</v>
      </c>
      <c r="O36" s="95">
        <f t="shared" si="28"/>
        <v>76.944444444444457</v>
      </c>
      <c r="P36" s="178">
        <f t="shared" si="22"/>
        <v>0</v>
      </c>
      <c r="Q36" s="98">
        <f t="shared" si="23"/>
        <v>-9.9999999999999858</v>
      </c>
      <c r="R36" s="745">
        <f t="shared" si="24"/>
        <v>0.8849840255591056</v>
      </c>
      <c r="S36" s="896"/>
      <c r="T36" s="101">
        <v>0.40624999999999989</v>
      </c>
      <c r="U36" s="101">
        <v>0.48749999999999988</v>
      </c>
      <c r="V36" s="173">
        <v>7</v>
      </c>
      <c r="W36" s="146">
        <f t="shared" si="29"/>
        <v>116.99999999999999</v>
      </c>
      <c r="X36" s="188"/>
      <c r="Y36" s="188"/>
      <c r="Z36" s="189"/>
      <c r="AA36" s="189"/>
      <c r="AB36" s="897"/>
      <c r="AC36" s="897"/>
      <c r="AD36" s="754">
        <v>1</v>
      </c>
      <c r="AE36" s="754"/>
      <c r="AF36" s="97">
        <f t="shared" si="6"/>
        <v>-179.99999999999977</v>
      </c>
      <c r="AG36" s="745">
        <f t="shared" si="7"/>
        <v>0.8849840255591056</v>
      </c>
      <c r="AH36" s="913"/>
      <c r="AJ36" s="969">
        <f t="shared" si="30"/>
        <v>7</v>
      </c>
      <c r="AK36" s="970">
        <f t="shared" si="31"/>
        <v>7</v>
      </c>
    </row>
    <row r="37" spans="1:37" ht="19.2" customHeight="1">
      <c r="A37" s="925"/>
      <c r="B37" s="186" t="s">
        <v>239</v>
      </c>
      <c r="C37" s="196"/>
      <c r="D37" s="195" t="s">
        <v>139</v>
      </c>
      <c r="E37" s="138"/>
      <c r="F37" s="90">
        <v>49.52</v>
      </c>
      <c r="G37" s="173">
        <v>1454.25</v>
      </c>
      <c r="H37" s="140">
        <f t="shared" si="26"/>
        <v>72014.460000000006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1385.0000000000014</v>
      </c>
      <c r="O37" s="95">
        <f t="shared" si="28"/>
        <v>76.944444444444514</v>
      </c>
      <c r="P37" s="178">
        <f t="shared" si="22"/>
        <v>0</v>
      </c>
      <c r="Q37" s="98">
        <f t="shared" si="23"/>
        <v>-9.9999999999999289</v>
      </c>
      <c r="R37" s="745">
        <f t="shared" si="24"/>
        <v>0.88498402555910627</v>
      </c>
      <c r="S37" s="896"/>
      <c r="T37" s="101">
        <v>0.52708333333333313</v>
      </c>
      <c r="U37" s="101">
        <v>0.57083333333333308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897"/>
      <c r="AC37" s="897"/>
      <c r="AD37" s="754"/>
      <c r="AE37" s="754"/>
      <c r="AF37" s="97">
        <f t="shared" si="6"/>
        <v>-179.99999999999864</v>
      </c>
      <c r="AG37" s="190">
        <f t="shared" si="7"/>
        <v>0.88498402555910627</v>
      </c>
      <c r="AH37" s="913"/>
      <c r="AJ37" s="969">
        <f t="shared" si="30"/>
        <v>4</v>
      </c>
      <c r="AK37" s="970" t="str">
        <f t="shared" si="31"/>
        <v/>
      </c>
    </row>
    <row r="38" spans="1:37" ht="19.2" customHeight="1">
      <c r="A38" s="925"/>
      <c r="B38" s="186" t="s">
        <v>239</v>
      </c>
      <c r="C38" s="196"/>
      <c r="D38" s="88" t="s">
        <v>135</v>
      </c>
      <c r="E38" s="138"/>
      <c r="F38" s="90">
        <v>38.39</v>
      </c>
      <c r="G38" s="107">
        <v>481.27000000000004</v>
      </c>
      <c r="H38" s="140">
        <f t="shared" si="26"/>
        <v>18475.955300000001</v>
      </c>
      <c r="I38" s="754">
        <v>1</v>
      </c>
      <c r="J38" s="94">
        <v>17</v>
      </c>
      <c r="K38" s="91">
        <v>1565</v>
      </c>
      <c r="L38" s="95">
        <v>92.058823529411768</v>
      </c>
      <c r="M38" s="744">
        <v>17</v>
      </c>
      <c r="N38" s="91">
        <f t="shared" si="27"/>
        <v>1375.0571428571477</v>
      </c>
      <c r="O38" s="95">
        <f t="shared" si="28"/>
        <v>80.88571428571457</v>
      </c>
      <c r="P38" s="178">
        <f t="shared" si="22"/>
        <v>0</v>
      </c>
      <c r="Q38" s="98">
        <f t="shared" si="23"/>
        <v>-11.173109243697198</v>
      </c>
      <c r="R38" s="745">
        <f t="shared" si="24"/>
        <v>0.87863076220904002</v>
      </c>
      <c r="S38" s="896"/>
      <c r="T38" s="198">
        <v>0.57638888888888862</v>
      </c>
      <c r="U38" s="198">
        <v>0.5909722222222219</v>
      </c>
      <c r="V38" s="754">
        <v>8</v>
      </c>
      <c r="W38" s="146">
        <f t="shared" si="29"/>
        <v>20.999999999999925</v>
      </c>
      <c r="X38" s="188"/>
      <c r="Y38" s="188"/>
      <c r="Z38" s="189"/>
      <c r="AA38" s="189"/>
      <c r="AB38" s="897"/>
      <c r="AC38" s="897"/>
      <c r="AD38" s="754"/>
      <c r="AE38" s="754"/>
      <c r="AF38" s="97">
        <f t="shared" si="6"/>
        <v>-189.94285714285229</v>
      </c>
      <c r="AG38" s="190">
        <f t="shared" si="7"/>
        <v>0.87863076220904002</v>
      </c>
      <c r="AH38" s="913"/>
      <c r="AJ38" s="969">
        <f t="shared" si="30"/>
        <v>8</v>
      </c>
      <c r="AK38" s="970">
        <f t="shared" si="31"/>
        <v>8</v>
      </c>
    </row>
    <row r="39" spans="1:37" ht="19.2" customHeight="1">
      <c r="A39" s="925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896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897"/>
      <c r="AC39" s="897"/>
      <c r="AD39" s="754"/>
      <c r="AE39" s="754"/>
      <c r="AF39" s="178">
        <f t="shared" si="6"/>
        <v>0</v>
      </c>
      <c r="AG39" s="184" t="e">
        <f t="shared" si="7"/>
        <v>#DIV/0!</v>
      </c>
      <c r="AH39" s="913"/>
      <c r="AJ39" s="969" t="str">
        <f t="shared" si="30"/>
        <v/>
      </c>
      <c r="AK39" s="970" t="str">
        <f t="shared" si="31"/>
        <v/>
      </c>
    </row>
    <row r="40" spans="1:37" ht="19.2" customHeight="1">
      <c r="A40" s="925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896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897"/>
      <c r="AC40" s="897"/>
      <c r="AD40" s="754"/>
      <c r="AE40" s="754"/>
      <c r="AF40" s="97">
        <f t="shared" si="6"/>
        <v>0</v>
      </c>
      <c r="AG40" s="745" t="e">
        <f t="shared" si="7"/>
        <v>#DIV/0!</v>
      </c>
      <c r="AH40" s="913"/>
      <c r="AJ40" s="969" t="str">
        <f t="shared" si="30"/>
        <v/>
      </c>
      <c r="AK40" s="970" t="str">
        <f t="shared" si="31"/>
        <v/>
      </c>
    </row>
    <row r="41" spans="1:37" ht="19.2" customHeight="1">
      <c r="A41" s="925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896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897"/>
      <c r="AC41" s="897"/>
      <c r="AD41" s="754"/>
      <c r="AE41" s="754"/>
      <c r="AF41" s="97"/>
      <c r="AG41" s="200"/>
      <c r="AH41" s="913"/>
      <c r="AJ41" s="969" t="str">
        <f t="shared" si="30"/>
        <v/>
      </c>
      <c r="AK41" s="970" t="str">
        <f t="shared" si="31"/>
        <v/>
      </c>
    </row>
    <row r="42" spans="1:37" ht="19.2" customHeight="1">
      <c r="A42" s="925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896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897"/>
      <c r="AC42" s="897"/>
      <c r="AD42" s="754"/>
      <c r="AE42" s="754"/>
      <c r="AF42" s="97"/>
      <c r="AG42" s="200"/>
      <c r="AH42" s="913"/>
      <c r="AJ42" s="969" t="str">
        <f t="shared" si="30"/>
        <v/>
      </c>
      <c r="AK42" s="970" t="str">
        <f t="shared" si="31"/>
        <v/>
      </c>
    </row>
    <row r="43" spans="1:37" ht="19.2" customHeight="1">
      <c r="A43" s="925"/>
      <c r="B43" s="186">
        <v>0</v>
      </c>
      <c r="C43" s="160" t="s">
        <v>146</v>
      </c>
      <c r="D43" s="893" t="s">
        <v>351</v>
      </c>
      <c r="E43" s="893"/>
      <c r="F43" s="161"/>
      <c r="G43" s="126"/>
      <c r="H43" s="162"/>
      <c r="I43" s="163"/>
      <c r="J43" s="126">
        <v>14.75</v>
      </c>
      <c r="K43" s="126">
        <v>1836.875</v>
      </c>
      <c r="L43" s="164">
        <v>133.14233968645732</v>
      </c>
      <c r="M43" s="126">
        <f t="shared" ref="J43:O43" si="32">AVERAGE(M31:M42)</f>
        <v>14.75</v>
      </c>
      <c r="N43" s="126">
        <f t="shared" si="32"/>
        <v>1547.6003882721925</v>
      </c>
      <c r="O43" s="164">
        <f t="shared" si="32"/>
        <v>111.38488004624372</v>
      </c>
      <c r="P43" s="105">
        <f>M43-J43</f>
        <v>0</v>
      </c>
      <c r="Q43" s="143">
        <f>N43-K43</f>
        <v>-289.2746117278075</v>
      </c>
      <c r="R43" s="165">
        <f t="shared" ref="R43:R51" si="33">O43/L43</f>
        <v>0.83658496845217545</v>
      </c>
      <c r="S43" s="896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897"/>
      <c r="AC43" s="897"/>
      <c r="AD43" s="167">
        <f>SUM(AD31:AD42)</f>
        <v>1</v>
      </c>
      <c r="AE43" s="167">
        <f>SUM(AE31:AE42)</f>
        <v>0</v>
      </c>
      <c r="AF43" s="97">
        <f t="shared" ref="AF43:AF54" si="34">N43-K43</f>
        <v>-289.2746117278075</v>
      </c>
      <c r="AG43" s="746">
        <f t="shared" si="7"/>
        <v>0.84251807459527317</v>
      </c>
      <c r="AH43" s="913"/>
      <c r="AJ43" s="215"/>
    </row>
    <row r="44" spans="1:37" s="215" customFormat="1" ht="19.2" customHeight="1">
      <c r="A44" s="935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2204</v>
      </c>
      <c r="H44" s="92">
        <f>F44*G44</f>
        <v>54504.92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2066.2499999999995</v>
      </c>
      <c r="O44" s="208">
        <f t="shared" ref="O44:O51" si="36">N44/M44</f>
        <v>413.24999999999989</v>
      </c>
      <c r="P44" s="102">
        <f t="shared" ref="P44:P51" si="37">M44-J44</f>
        <v>1</v>
      </c>
      <c r="Q44" s="209">
        <f t="shared" ref="Q44:Q51" si="38">O44-L44</f>
        <v>-86.750000000000114</v>
      </c>
      <c r="R44" s="210">
        <f t="shared" si="33"/>
        <v>0.82649999999999979</v>
      </c>
      <c r="S44" s="912">
        <f>R56</f>
        <v>0.90216280971382945</v>
      </c>
      <c r="T44" s="181">
        <v>0.125</v>
      </c>
      <c r="U44" s="181">
        <v>0.16944444444444445</v>
      </c>
      <c r="V44" s="182">
        <v>5</v>
      </c>
      <c r="W44" s="211">
        <f t="shared" ref="W44:W56" si="39">(U44-T44)*24*60</f>
        <v>64.000000000000014</v>
      </c>
      <c r="X44" s="188"/>
      <c r="Y44" s="188"/>
      <c r="Z44" s="189"/>
      <c r="AA44" s="189"/>
      <c r="AB44" s="897"/>
      <c r="AC44" s="897"/>
      <c r="AD44" s="754"/>
      <c r="AE44" s="754"/>
      <c r="AF44" s="212">
        <f t="shared" si="34"/>
        <v>66.249999999999545</v>
      </c>
      <c r="AG44" s="750">
        <f t="shared" si="7"/>
        <v>1.0331249999999998</v>
      </c>
      <c r="AH44" s="929">
        <f>AG56</f>
        <v>0.97930936081044317</v>
      </c>
    </row>
    <row r="45" spans="1:37" s="215" customFormat="1" ht="19.2" customHeight="1">
      <c r="A45" s="936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2080.6779661016953</v>
      </c>
      <c r="O45" s="208">
        <f t="shared" si="36"/>
        <v>416.13559322033905</v>
      </c>
      <c r="P45" s="102">
        <f t="shared" si="37"/>
        <v>1</v>
      </c>
      <c r="Q45" s="209">
        <f t="shared" si="38"/>
        <v>-83.864406779660953</v>
      </c>
      <c r="R45" s="210">
        <f t="shared" si="33"/>
        <v>0.8322711864406781</v>
      </c>
      <c r="S45" s="912"/>
      <c r="T45" s="101">
        <v>0.17291666666666666</v>
      </c>
      <c r="U45" s="101">
        <v>0.21388888888888888</v>
      </c>
      <c r="V45" s="182">
        <v>5</v>
      </c>
      <c r="W45" s="211">
        <f t="shared" si="39"/>
        <v>58.999999999999993</v>
      </c>
      <c r="X45" s="188"/>
      <c r="Y45" s="188"/>
      <c r="Z45" s="189"/>
      <c r="AA45" s="189"/>
      <c r="AB45" s="897"/>
      <c r="AC45" s="897"/>
      <c r="AD45" s="754"/>
      <c r="AE45" s="754"/>
      <c r="AF45" s="212">
        <f t="shared" si="34"/>
        <v>80.677966101695347</v>
      </c>
      <c r="AG45" s="750">
        <f t="shared" si="7"/>
        <v>1.0403389830508476</v>
      </c>
      <c r="AH45" s="929"/>
    </row>
    <row r="46" spans="1:37" s="215" customFormat="1" ht="19.2" customHeight="1">
      <c r="A46" s="936"/>
      <c r="B46" s="155" t="s">
        <v>238</v>
      </c>
      <c r="C46" s="203"/>
      <c r="D46" s="88" t="s">
        <v>150</v>
      </c>
      <c r="E46" s="89"/>
      <c r="F46" s="205">
        <v>31.43</v>
      </c>
      <c r="G46" s="173">
        <v>1662</v>
      </c>
      <c r="H46" s="92">
        <f t="shared" ref="H46:H55" si="40">F46*G46</f>
        <v>52236.659999999996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1466.4705882352941</v>
      </c>
      <c r="O46" s="208">
        <f t="shared" si="36"/>
        <v>209.49579831932775</v>
      </c>
      <c r="P46" s="102">
        <f t="shared" si="37"/>
        <v>0</v>
      </c>
      <c r="Q46" s="209">
        <f t="shared" si="38"/>
        <v>-4.7899159663865305</v>
      </c>
      <c r="R46" s="210">
        <f t="shared" si="33"/>
        <v>0.97764705882352954</v>
      </c>
      <c r="S46" s="912"/>
      <c r="T46" s="101">
        <v>0.21805555555555556</v>
      </c>
      <c r="U46" s="101">
        <v>0.26527777777777778</v>
      </c>
      <c r="V46" s="182">
        <v>6</v>
      </c>
      <c r="W46" s="211">
        <f t="shared" si="39"/>
        <v>68</v>
      </c>
      <c r="X46" s="188"/>
      <c r="Y46" s="188"/>
      <c r="Z46" s="189"/>
      <c r="AA46" s="189"/>
      <c r="AB46" s="897"/>
      <c r="AC46" s="897"/>
      <c r="AD46" s="754"/>
      <c r="AE46" s="754"/>
      <c r="AF46" s="212">
        <f t="shared" si="34"/>
        <v>-33.529411764705856</v>
      </c>
      <c r="AG46" s="750">
        <f t="shared" si="7"/>
        <v>0.97764705882352942</v>
      </c>
      <c r="AH46" s="929"/>
    </row>
    <row r="47" spans="1:37" s="215" customFormat="1" ht="19.2" customHeight="1">
      <c r="A47" s="936"/>
      <c r="B47" s="155" t="s">
        <v>238</v>
      </c>
      <c r="C47" s="203"/>
      <c r="D47" s="88" t="s">
        <v>151</v>
      </c>
      <c r="E47" s="217"/>
      <c r="F47" s="205">
        <v>28.26</v>
      </c>
      <c r="G47" s="193">
        <v>1195</v>
      </c>
      <c r="H47" s="92">
        <f t="shared" si="40"/>
        <v>33770.700000000004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1434.0000000000005</v>
      </c>
      <c r="O47" s="208">
        <f t="shared" si="36"/>
        <v>204.85714285714292</v>
      </c>
      <c r="P47" s="102">
        <f t="shared" si="37"/>
        <v>0</v>
      </c>
      <c r="Q47" s="209">
        <f t="shared" si="38"/>
        <v>-9.4285714285713595</v>
      </c>
      <c r="R47" s="210">
        <f t="shared" si="33"/>
        <v>0.95600000000000029</v>
      </c>
      <c r="S47" s="912"/>
      <c r="T47" s="101">
        <v>0.26944444444444443</v>
      </c>
      <c r="U47" s="101">
        <v>0.30416666666666664</v>
      </c>
      <c r="V47" s="193">
        <v>6</v>
      </c>
      <c r="W47" s="211">
        <f t="shared" si="39"/>
        <v>49.999999999999986</v>
      </c>
      <c r="X47" s="188"/>
      <c r="Y47" s="188"/>
      <c r="Z47" s="189"/>
      <c r="AA47" s="189"/>
      <c r="AB47" s="897"/>
      <c r="AC47" s="897"/>
      <c r="AD47" s="754"/>
      <c r="AE47" s="754"/>
      <c r="AF47" s="212">
        <f t="shared" si="34"/>
        <v>-65.999999999999545</v>
      </c>
      <c r="AG47" s="750">
        <f t="shared" si="7"/>
        <v>0.95600000000000029</v>
      </c>
      <c r="AH47" s="929"/>
    </row>
    <row r="48" spans="1:37" s="215" customFormat="1" ht="19.2" customHeight="1">
      <c r="A48" s="936"/>
      <c r="B48" s="155" t="s">
        <v>238</v>
      </c>
      <c r="C48" s="203"/>
      <c r="D48" s="88" t="s">
        <v>152</v>
      </c>
      <c r="E48" s="217"/>
      <c r="F48" s="205">
        <v>28.47</v>
      </c>
      <c r="G48" s="193">
        <v>1238</v>
      </c>
      <c r="H48" s="92">
        <f t="shared" si="40"/>
        <v>35245.86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1428.4615384615392</v>
      </c>
      <c r="O48" s="208">
        <f t="shared" si="36"/>
        <v>204.06593406593419</v>
      </c>
      <c r="P48" s="102">
        <f t="shared" si="37"/>
        <v>0</v>
      </c>
      <c r="Q48" s="209">
        <f t="shared" si="38"/>
        <v>-10.219780219780091</v>
      </c>
      <c r="R48" s="210">
        <f t="shared" si="33"/>
        <v>0.95230769230769285</v>
      </c>
      <c r="S48" s="912"/>
      <c r="T48" s="101">
        <v>0.32152777777777775</v>
      </c>
      <c r="U48" s="101">
        <v>0.35763888888888884</v>
      </c>
      <c r="V48" s="173">
        <v>25</v>
      </c>
      <c r="W48" s="211">
        <f t="shared" si="39"/>
        <v>51.999999999999972</v>
      </c>
      <c r="X48" s="188">
        <v>0.30833333333333335</v>
      </c>
      <c r="Y48" s="188">
        <v>0.32083333333333336</v>
      </c>
      <c r="Z48" s="189"/>
      <c r="AA48" s="189"/>
      <c r="AB48" s="897"/>
      <c r="AC48" s="897"/>
      <c r="AD48" s="754"/>
      <c r="AE48" s="754"/>
      <c r="AF48" s="212">
        <f t="shared" si="34"/>
        <v>-71.538461538460751</v>
      </c>
      <c r="AG48" s="750">
        <f t="shared" si="7"/>
        <v>0.95230769230769285</v>
      </c>
      <c r="AH48" s="929"/>
    </row>
    <row r="49" spans="1:34" s="215" customFormat="1" ht="19.2" customHeight="1">
      <c r="A49" s="936"/>
      <c r="B49" s="155" t="s">
        <v>238</v>
      </c>
      <c r="C49" s="203"/>
      <c r="D49" s="88" t="s">
        <v>153</v>
      </c>
      <c r="E49" s="217"/>
      <c r="F49" s="205">
        <v>11.86</v>
      </c>
      <c r="G49" s="173">
        <v>1509</v>
      </c>
      <c r="H49" s="92">
        <f t="shared" si="40"/>
        <v>17896.739999999998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1437.1428571428567</v>
      </c>
      <c r="O49" s="208">
        <f t="shared" si="36"/>
        <v>239.52380952380943</v>
      </c>
      <c r="P49" s="102">
        <f t="shared" si="37"/>
        <v>0</v>
      </c>
      <c r="Q49" s="209">
        <f t="shared" si="38"/>
        <v>-33.142857142857252</v>
      </c>
      <c r="R49" s="210">
        <f t="shared" si="33"/>
        <v>0.87844917918267507</v>
      </c>
      <c r="S49" s="912"/>
      <c r="T49" s="101">
        <v>0.36111111111111105</v>
      </c>
      <c r="U49" s="101">
        <v>0.40486111111111106</v>
      </c>
      <c r="V49" s="173">
        <v>5</v>
      </c>
      <c r="W49" s="211">
        <f t="shared" si="39"/>
        <v>63.000000000000014</v>
      </c>
      <c r="X49" s="218"/>
      <c r="Y49" s="218"/>
      <c r="Z49" s="219"/>
      <c r="AA49" s="189"/>
      <c r="AB49" s="897"/>
      <c r="AC49" s="897"/>
      <c r="AD49" s="754"/>
      <c r="AE49" s="754"/>
      <c r="AF49" s="212">
        <f t="shared" si="34"/>
        <v>-198.85714285714334</v>
      </c>
      <c r="AG49" s="750">
        <f t="shared" si="7"/>
        <v>0.87844917918267518</v>
      </c>
      <c r="AH49" s="929"/>
    </row>
    <row r="50" spans="1:34" s="215" customFormat="1" ht="19.2" customHeight="1">
      <c r="A50" s="936"/>
      <c r="B50" s="155" t="s">
        <v>241</v>
      </c>
      <c r="C50" s="203"/>
      <c r="D50" s="88" t="s">
        <v>154</v>
      </c>
      <c r="E50" s="217"/>
      <c r="F50" s="205">
        <v>10.09</v>
      </c>
      <c r="G50" s="173">
        <v>2750.94</v>
      </c>
      <c r="H50" s="92">
        <f t="shared" si="40"/>
        <v>27756.9846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1473.7178571428572</v>
      </c>
      <c r="O50" s="208">
        <f t="shared" si="36"/>
        <v>245.61964285714285</v>
      </c>
      <c r="P50" s="102">
        <f t="shared" si="37"/>
        <v>0</v>
      </c>
      <c r="Q50" s="209">
        <f t="shared" si="38"/>
        <v>-4.3803571428571502</v>
      </c>
      <c r="R50" s="210">
        <f t="shared" si="33"/>
        <v>0.98247857142857142</v>
      </c>
      <c r="S50" s="912"/>
      <c r="T50" s="101">
        <v>0.40902777777777771</v>
      </c>
      <c r="U50" s="101">
        <v>0.48680555555555549</v>
      </c>
      <c r="V50" s="173">
        <v>6</v>
      </c>
      <c r="W50" s="211">
        <f t="shared" si="39"/>
        <v>112</v>
      </c>
      <c r="X50" s="218"/>
      <c r="Y50" s="218"/>
      <c r="Z50" s="219"/>
      <c r="AA50" s="219"/>
      <c r="AB50" s="897"/>
      <c r="AC50" s="897"/>
      <c r="AD50" s="754"/>
      <c r="AE50" s="754"/>
      <c r="AF50" s="212">
        <f t="shared" si="34"/>
        <v>-26.282142857142844</v>
      </c>
      <c r="AG50" s="750">
        <f t="shared" si="7"/>
        <v>0.98247857142857142</v>
      </c>
      <c r="AH50" s="929"/>
    </row>
    <row r="51" spans="1:34" s="215" customFormat="1" ht="19.2" customHeight="1">
      <c r="A51" s="936"/>
      <c r="B51" s="155" t="s">
        <v>241</v>
      </c>
      <c r="C51" s="203"/>
      <c r="D51" s="195" t="s">
        <v>154</v>
      </c>
      <c r="E51" s="217"/>
      <c r="F51" s="205">
        <v>10.09</v>
      </c>
      <c r="G51" s="173">
        <v>4530.96</v>
      </c>
      <c r="H51" s="92">
        <f t="shared" si="40"/>
        <v>45717.386400000003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1477.4869565217391</v>
      </c>
      <c r="O51" s="208">
        <f t="shared" si="36"/>
        <v>246.24782608695651</v>
      </c>
      <c r="P51" s="102">
        <f t="shared" si="37"/>
        <v>0</v>
      </c>
      <c r="Q51" s="209">
        <f t="shared" si="38"/>
        <v>-3.7521739130434923</v>
      </c>
      <c r="R51" s="210">
        <f t="shared" si="33"/>
        <v>0.984991304347826</v>
      </c>
      <c r="S51" s="912"/>
      <c r="T51" s="198">
        <v>0.52708333333333324</v>
      </c>
      <c r="U51" s="198">
        <v>0.65486111111111101</v>
      </c>
      <c r="V51" s="173">
        <v>5</v>
      </c>
      <c r="W51" s="211">
        <f t="shared" si="39"/>
        <v>184</v>
      </c>
      <c r="X51" s="218"/>
      <c r="Y51" s="218"/>
      <c r="Z51" s="219"/>
      <c r="AA51" s="219"/>
      <c r="AB51" s="897"/>
      <c r="AC51" s="897"/>
      <c r="AD51" s="754"/>
      <c r="AE51" s="754"/>
      <c r="AF51" s="212">
        <f t="shared" si="34"/>
        <v>-22.513043478260897</v>
      </c>
      <c r="AG51" s="750">
        <f t="shared" si="7"/>
        <v>0.98499130434782611</v>
      </c>
      <c r="AH51" s="929"/>
    </row>
    <row r="52" spans="1:34" s="215" customFormat="1" ht="19.2" customHeight="1">
      <c r="A52" s="936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12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897"/>
      <c r="AC52" s="897"/>
      <c r="AD52" s="754"/>
      <c r="AE52" s="754"/>
      <c r="AF52" s="212">
        <f t="shared" si="34"/>
        <v>0</v>
      </c>
      <c r="AG52" s="750" t="e">
        <f t="shared" si="7"/>
        <v>#DIV/0!</v>
      </c>
      <c r="AH52" s="929"/>
    </row>
    <row r="53" spans="1:34" s="215" customFormat="1" ht="19.2" customHeight="1">
      <c r="A53" s="936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912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897"/>
      <c r="AC53" s="897"/>
      <c r="AD53" s="754"/>
      <c r="AE53" s="754"/>
      <c r="AF53" s="212">
        <f t="shared" si="34"/>
        <v>0</v>
      </c>
      <c r="AG53" s="750" t="e">
        <f t="shared" si="7"/>
        <v>#DIV/0!</v>
      </c>
      <c r="AH53" s="929"/>
    </row>
    <row r="54" spans="1:34" s="215" customFormat="1" ht="19.2" customHeight="1">
      <c r="A54" s="936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912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897"/>
      <c r="AC54" s="897"/>
      <c r="AD54" s="754"/>
      <c r="AE54" s="754"/>
      <c r="AF54" s="212">
        <f t="shared" si="34"/>
        <v>0</v>
      </c>
      <c r="AG54" s="750" t="e">
        <f t="shared" si="7"/>
        <v>#DIV/0!</v>
      </c>
      <c r="AH54" s="929"/>
    </row>
    <row r="55" spans="1:34" s="215" customFormat="1" ht="19.2" customHeight="1">
      <c r="A55" s="936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912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897"/>
      <c r="AC55" s="897"/>
      <c r="AD55" s="754"/>
      <c r="AE55" s="754"/>
      <c r="AF55" s="212"/>
      <c r="AG55" s="750"/>
      <c r="AH55" s="929"/>
    </row>
    <row r="56" spans="1:34" ht="19.2" customHeight="1">
      <c r="A56" s="937"/>
      <c r="B56" s="223">
        <v>0</v>
      </c>
      <c r="C56" s="224" t="s">
        <v>155</v>
      </c>
      <c r="D56" s="934" t="s">
        <v>351</v>
      </c>
      <c r="E56" s="893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1608.0259704507478</v>
      </c>
      <c r="O56" s="164">
        <f t="shared" si="41"/>
        <v>272.39946836633158</v>
      </c>
      <c r="P56" s="225">
        <f>M56-J56</f>
        <v>0.25</v>
      </c>
      <c r="Q56" s="179">
        <f>N56-K56</f>
        <v>-33.974029549252236</v>
      </c>
      <c r="R56" s="226">
        <f t="shared" ref="R56:R60" si="42">O56/L56</f>
        <v>0.90216280971382945</v>
      </c>
      <c r="S56" s="912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897"/>
      <c r="AC56" s="897"/>
      <c r="AD56" s="167">
        <f>SUM(AD44:AD55)</f>
        <v>0</v>
      </c>
      <c r="AE56" s="167">
        <f>SUM(AE44:AE55)</f>
        <v>0</v>
      </c>
      <c r="AF56" s="230">
        <f>N56-K56</f>
        <v>-33.974029549252236</v>
      </c>
      <c r="AG56" s="748">
        <f>N56/K56</f>
        <v>0.97930936081044317</v>
      </c>
      <c r="AH56" s="929"/>
    </row>
    <row r="57" spans="1:34" ht="19.2" customHeight="1">
      <c r="A57" s="924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3587</v>
      </c>
      <c r="H57" s="140">
        <f t="shared" ref="H57:H66" si="43">F57*G57</f>
        <v>100005.56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1464.0816326530612</v>
      </c>
      <c r="O57" s="142">
        <f t="shared" ref="O57:O60" si="45">N57/M57</f>
        <v>209.15451895043731</v>
      </c>
      <c r="P57" s="231">
        <f t="shared" ref="P57:P60" si="46">M57-J57</f>
        <v>0</v>
      </c>
      <c r="Q57" s="98">
        <f t="shared" ref="Q57:Q60" si="47">O57-L57</f>
        <v>-5.1311953352769706</v>
      </c>
      <c r="R57" s="745">
        <f t="shared" si="42"/>
        <v>0.97605442176870749</v>
      </c>
      <c r="S57" s="912">
        <f>R69</f>
        <v>0.97494236836836645</v>
      </c>
      <c r="T57" s="232">
        <v>0.125</v>
      </c>
      <c r="U57" s="232">
        <v>0.22708333333333333</v>
      </c>
      <c r="V57" s="741">
        <v>5</v>
      </c>
      <c r="W57" s="738">
        <f>(U57-T57)*24*60</f>
        <v>147</v>
      </c>
      <c r="X57" s="104"/>
      <c r="Y57" s="104"/>
      <c r="Z57" s="105"/>
      <c r="AA57" s="105"/>
      <c r="AB57" s="897"/>
      <c r="AC57" s="897"/>
      <c r="AD57" s="754"/>
      <c r="AE57" s="754"/>
      <c r="AF57" s="97">
        <f t="shared" si="6"/>
        <v>-35.918367346938794</v>
      </c>
      <c r="AG57" s="749">
        <f t="shared" si="7"/>
        <v>0.97605442176870749</v>
      </c>
      <c r="AH57" s="911">
        <f>AG69</f>
        <v>0.97485938745218947</v>
      </c>
    </row>
    <row r="58" spans="1:34" ht="19.2" customHeight="1">
      <c r="A58" s="925"/>
      <c r="B58" s="186" t="s">
        <v>238</v>
      </c>
      <c r="C58" s="754"/>
      <c r="D58" s="88" t="s">
        <v>158</v>
      </c>
      <c r="E58" s="89"/>
      <c r="F58" s="90">
        <v>28</v>
      </c>
      <c r="G58" s="91">
        <v>3546</v>
      </c>
      <c r="H58" s="92">
        <f t="shared" si="43"/>
        <v>99288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1457.2602739726024</v>
      </c>
      <c r="O58" s="95">
        <f t="shared" si="45"/>
        <v>208.18003913894319</v>
      </c>
      <c r="P58" s="231">
        <f t="shared" si="46"/>
        <v>0</v>
      </c>
      <c r="Q58" s="98">
        <f t="shared" si="47"/>
        <v>-6.105675146771091</v>
      </c>
      <c r="R58" s="745">
        <f t="shared" si="42"/>
        <v>0.97150684931506825</v>
      </c>
      <c r="S58" s="912"/>
      <c r="T58" s="232">
        <v>0.23125000000000001</v>
      </c>
      <c r="U58" s="232">
        <v>0.33263888888888893</v>
      </c>
      <c r="V58" s="741">
        <v>6</v>
      </c>
      <c r="W58" s="738">
        <f>(U58-T58)*24*60</f>
        <v>146.00000000000003</v>
      </c>
      <c r="X58" s="104"/>
      <c r="Y58" s="104"/>
      <c r="Z58" s="105"/>
      <c r="AA58" s="105"/>
      <c r="AB58" s="930"/>
      <c r="AC58" s="931"/>
      <c r="AD58" s="754"/>
      <c r="AE58" s="754"/>
      <c r="AF58" s="97">
        <f t="shared" si="6"/>
        <v>-42.739726027397637</v>
      </c>
      <c r="AG58" s="745">
        <f t="shared" si="7"/>
        <v>0.97150684931506825</v>
      </c>
      <c r="AH58" s="912"/>
    </row>
    <row r="59" spans="1:34" ht="19.2" customHeight="1">
      <c r="A59" s="925"/>
      <c r="B59" s="186" t="s">
        <v>241</v>
      </c>
      <c r="C59" s="754"/>
      <c r="D59" s="88" t="s">
        <v>154</v>
      </c>
      <c r="E59" s="89"/>
      <c r="F59" s="90">
        <v>10.09</v>
      </c>
      <c r="G59" s="91">
        <v>5178.24</v>
      </c>
      <c r="H59" s="92">
        <f t="shared" si="43"/>
        <v>52248.441599999998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1458.6591549295777</v>
      </c>
      <c r="O59" s="95">
        <f t="shared" si="45"/>
        <v>243.10985915492961</v>
      </c>
      <c r="P59" s="231">
        <f t="shared" si="46"/>
        <v>0</v>
      </c>
      <c r="Q59" s="98">
        <f t="shared" si="47"/>
        <v>-6.8901408450703912</v>
      </c>
      <c r="R59" s="745">
        <f t="shared" si="42"/>
        <v>0.97243943661971843</v>
      </c>
      <c r="S59" s="912"/>
      <c r="T59" s="232">
        <v>0.35000000000000003</v>
      </c>
      <c r="U59" s="232">
        <v>0.49791666666666667</v>
      </c>
      <c r="V59" s="182">
        <v>25</v>
      </c>
      <c r="W59" s="738">
        <f t="shared" ref="W59:W69" si="48">(U59-T59)*24*60</f>
        <v>212.99999999999997</v>
      </c>
      <c r="X59" s="104">
        <v>0.33680555555555558</v>
      </c>
      <c r="Y59" s="104">
        <v>0.34861111111111115</v>
      </c>
      <c r="Z59" s="105"/>
      <c r="AA59" s="105"/>
      <c r="AB59" s="897"/>
      <c r="AC59" s="897"/>
      <c r="AD59" s="754"/>
      <c r="AE59" s="754"/>
      <c r="AF59" s="97">
        <f t="shared" si="6"/>
        <v>-41.340845070422347</v>
      </c>
      <c r="AG59" s="745">
        <f t="shared" si="7"/>
        <v>0.97243943661971843</v>
      </c>
      <c r="AH59" s="912"/>
    </row>
    <row r="60" spans="1:34" ht="19.2" customHeight="1">
      <c r="A60" s="925"/>
      <c r="B60" s="186" t="s">
        <v>241</v>
      </c>
      <c r="C60" s="754"/>
      <c r="D60" s="88" t="s">
        <v>154</v>
      </c>
      <c r="E60" s="89"/>
      <c r="F60" s="90">
        <v>10.09</v>
      </c>
      <c r="G60" s="91">
        <v>3721.86</v>
      </c>
      <c r="H60" s="92">
        <f t="shared" si="43"/>
        <v>37553.5674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1469.1552631578954</v>
      </c>
      <c r="O60" s="95">
        <f t="shared" si="45"/>
        <v>244.85921052631591</v>
      </c>
      <c r="P60" s="231">
        <f t="shared" si="46"/>
        <v>0</v>
      </c>
      <c r="Q60" s="98">
        <f t="shared" si="47"/>
        <v>-5.1407894736840944</v>
      </c>
      <c r="R60" s="745">
        <f t="shared" si="42"/>
        <v>0.97943684210526361</v>
      </c>
      <c r="S60" s="912"/>
      <c r="T60" s="232">
        <v>0.53819444444444442</v>
      </c>
      <c r="U60" s="232">
        <v>0.64374999999999993</v>
      </c>
      <c r="V60" s="182">
        <v>5</v>
      </c>
      <c r="W60" s="738">
        <f t="shared" si="48"/>
        <v>151.99999999999994</v>
      </c>
      <c r="X60" s="104"/>
      <c r="Y60" s="104"/>
      <c r="Z60" s="105"/>
      <c r="AA60" s="105"/>
      <c r="AB60" s="897"/>
      <c r="AC60" s="897"/>
      <c r="AD60" s="754"/>
      <c r="AE60" s="754"/>
      <c r="AF60" s="97">
        <f t="shared" si="6"/>
        <v>-30.844736842104567</v>
      </c>
      <c r="AG60" s="749">
        <f t="shared" si="7"/>
        <v>0.97943684210526361</v>
      </c>
      <c r="AH60" s="912"/>
    </row>
    <row r="61" spans="1:34" ht="19.2" customHeight="1">
      <c r="A61" s="925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912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897"/>
      <c r="AC61" s="897"/>
      <c r="AD61" s="754"/>
      <c r="AE61" s="754"/>
      <c r="AF61" s="97">
        <f t="shared" si="6"/>
        <v>0</v>
      </c>
      <c r="AG61" s="745" t="e">
        <f t="shared" si="7"/>
        <v>#DIV/0!</v>
      </c>
      <c r="AH61" s="912"/>
    </row>
    <row r="62" spans="1:34" ht="19.2" customHeight="1">
      <c r="A62" s="925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912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897"/>
      <c r="AC62" s="897"/>
      <c r="AD62" s="754"/>
      <c r="AE62" s="754"/>
      <c r="AF62" s="97">
        <f t="shared" si="6"/>
        <v>0</v>
      </c>
      <c r="AG62" s="745" t="e">
        <f t="shared" si="7"/>
        <v>#DIV/0!</v>
      </c>
      <c r="AH62" s="912"/>
    </row>
    <row r="63" spans="1:34" ht="19.2" customHeight="1">
      <c r="A63" s="925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912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897"/>
      <c r="AC63" s="897"/>
      <c r="AD63" s="754"/>
      <c r="AE63" s="754"/>
      <c r="AF63" s="97">
        <f t="shared" si="6"/>
        <v>0</v>
      </c>
      <c r="AG63" s="749" t="e">
        <f t="shared" si="7"/>
        <v>#DIV/0!</v>
      </c>
      <c r="AH63" s="912"/>
    </row>
    <row r="64" spans="1:34" ht="19.2" customHeight="1">
      <c r="A64" s="926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912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897"/>
      <c r="AC64" s="897"/>
      <c r="AD64" s="754"/>
      <c r="AE64" s="754"/>
      <c r="AF64" s="97">
        <f t="shared" si="6"/>
        <v>0</v>
      </c>
      <c r="AG64" s="745" t="e">
        <f t="shared" si="7"/>
        <v>#DIV/0!</v>
      </c>
      <c r="AH64" s="912"/>
    </row>
    <row r="65" spans="1:37" ht="19.2" customHeight="1">
      <c r="A65" s="926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912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897"/>
      <c r="AC65" s="897"/>
      <c r="AD65" s="754"/>
      <c r="AE65" s="754"/>
      <c r="AF65" s="97">
        <f t="shared" si="6"/>
        <v>0</v>
      </c>
      <c r="AG65" s="745" t="e">
        <f t="shared" si="7"/>
        <v>#DIV/0!</v>
      </c>
      <c r="AH65" s="912"/>
    </row>
    <row r="66" spans="1:37" ht="19.2" customHeight="1">
      <c r="A66" s="926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912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897"/>
      <c r="AC66" s="897"/>
      <c r="AD66" s="754"/>
      <c r="AE66" s="754"/>
      <c r="AF66" s="97">
        <f t="shared" si="6"/>
        <v>0</v>
      </c>
      <c r="AG66" s="749" t="e">
        <f t="shared" si="7"/>
        <v>#DIV/0!</v>
      </c>
      <c r="AH66" s="912"/>
    </row>
    <row r="67" spans="1:37" ht="19.2" customHeight="1">
      <c r="A67" s="926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912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897"/>
      <c r="AC67" s="897"/>
      <c r="AD67" s="754"/>
      <c r="AE67" s="754"/>
      <c r="AF67" s="97">
        <f t="shared" si="6"/>
        <v>0</v>
      </c>
      <c r="AG67" s="745" t="e">
        <f t="shared" si="7"/>
        <v>#DIV/0!</v>
      </c>
      <c r="AH67" s="912"/>
    </row>
    <row r="68" spans="1:37" ht="19.2" customHeight="1">
      <c r="A68" s="926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912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897"/>
      <c r="AC68" s="897"/>
      <c r="AD68" s="754"/>
      <c r="AE68" s="754"/>
      <c r="AF68" s="97"/>
      <c r="AG68" s="745"/>
      <c r="AH68" s="912"/>
    </row>
    <row r="69" spans="1:37" ht="19.2" customHeight="1">
      <c r="A69" s="926"/>
      <c r="B69" s="239">
        <v>0</v>
      </c>
      <c r="C69" s="240" t="s">
        <v>159</v>
      </c>
      <c r="D69" s="893" t="s">
        <v>351</v>
      </c>
      <c r="E69" s="893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1462.2890811782843</v>
      </c>
      <c r="O69" s="125">
        <f t="shared" si="49"/>
        <v>226.3259069426565</v>
      </c>
      <c r="P69" s="97">
        <f>M69-J69</f>
        <v>0</v>
      </c>
      <c r="Q69" s="98">
        <f>N69-K69</f>
        <v>-37.710918821715723</v>
      </c>
      <c r="R69" s="245">
        <f t="shared" ref="R69:R75" si="50">O69/L69</f>
        <v>0.97494236836836645</v>
      </c>
      <c r="S69" s="912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897"/>
      <c r="AC69" s="897"/>
      <c r="AD69" s="167">
        <f>SUM(AD57:AD68)</f>
        <v>0</v>
      </c>
      <c r="AE69" s="167">
        <f>SUM(AE57:AE68)</f>
        <v>0</v>
      </c>
      <c r="AF69" s="97">
        <f t="shared" si="6"/>
        <v>-37.710918821715723</v>
      </c>
      <c r="AG69" s="745">
        <f t="shared" si="7"/>
        <v>0.97485938745218947</v>
      </c>
      <c r="AH69" s="912"/>
    </row>
    <row r="70" spans="1:37" ht="19.2" customHeight="1">
      <c r="A70" s="927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690.5</v>
      </c>
      <c r="H70" s="92">
        <f>F70*G70</f>
        <v>37349.145000000004</v>
      </c>
      <c r="I70" s="741"/>
      <c r="J70" s="94">
        <v>16</v>
      </c>
      <c r="K70" s="91">
        <v>1500</v>
      </c>
      <c r="L70" s="95">
        <v>93.75</v>
      </c>
      <c r="M70" s="739">
        <v>17</v>
      </c>
      <c r="N70" s="91">
        <f t="shared" ref="N70:N75" si="51">G70/W70*60</f>
        <v>1294.6875000000016</v>
      </c>
      <c r="O70" s="95">
        <f t="shared" ref="O70:O75" si="52">N70/M70</f>
        <v>76.158088235294215</v>
      </c>
      <c r="P70" s="97">
        <f t="shared" ref="P70:P75" si="53">M70-J70</f>
        <v>1</v>
      </c>
      <c r="Q70" s="98">
        <f t="shared" ref="Q70:Q75" si="54">O70-L70</f>
        <v>-17.591911764705785</v>
      </c>
      <c r="R70" s="745">
        <f t="shared" si="50"/>
        <v>0.81235294117647161</v>
      </c>
      <c r="S70" s="912">
        <f>R82</f>
        <v>0.88359171991713292</v>
      </c>
      <c r="T70" s="232">
        <v>0.25</v>
      </c>
      <c r="U70" s="232">
        <v>0.2722222222222222</v>
      </c>
      <c r="V70" s="741">
        <v>5</v>
      </c>
      <c r="W70" s="738">
        <f>(U70-T70)*24*60</f>
        <v>31.999999999999964</v>
      </c>
      <c r="X70" s="741"/>
      <c r="Y70" s="741"/>
      <c r="Z70" s="105"/>
      <c r="AA70" s="105"/>
      <c r="AB70" s="897"/>
      <c r="AC70" s="897"/>
      <c r="AD70" s="754"/>
      <c r="AE70" s="754"/>
      <c r="AF70" s="97">
        <f t="shared" si="6"/>
        <v>-205.31249999999841</v>
      </c>
      <c r="AG70" s="745">
        <f t="shared" si="7"/>
        <v>0.86312500000000103</v>
      </c>
      <c r="AH70" s="912">
        <f>AG82</f>
        <v>0.89179961694643151</v>
      </c>
      <c r="AJ70" s="76" t="str">
        <f>A70</f>
        <v>四度三組
(ET-55)</v>
      </c>
      <c r="AK70" s="968">
        <f>AVERAGE(AK71:AK81)</f>
        <v>7</v>
      </c>
    </row>
    <row r="71" spans="1:37" ht="19.2" customHeight="1">
      <c r="A71" s="927"/>
      <c r="B71" s="741" t="s">
        <v>242</v>
      </c>
      <c r="C71" s="87"/>
      <c r="D71" s="247" t="s">
        <v>162</v>
      </c>
      <c r="E71" s="89"/>
      <c r="F71" s="90">
        <v>77.34</v>
      </c>
      <c r="G71" s="91">
        <v>2257</v>
      </c>
      <c r="H71" s="92">
        <f>F71*G71</f>
        <v>174556.38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1327.6470588235288</v>
      </c>
      <c r="O71" s="95">
        <f t="shared" si="52"/>
        <v>73.758169934640492</v>
      </c>
      <c r="P71" s="97">
        <f t="shared" si="53"/>
        <v>0</v>
      </c>
      <c r="Q71" s="98">
        <f t="shared" si="54"/>
        <v>-6.2418300653595082</v>
      </c>
      <c r="R71" s="745">
        <f t="shared" si="50"/>
        <v>0.92197712418300615</v>
      </c>
      <c r="S71" s="912"/>
      <c r="T71" s="232">
        <v>0.27569444444444441</v>
      </c>
      <c r="U71" s="232">
        <v>0.34652777777777777</v>
      </c>
      <c r="V71" s="741">
        <v>5</v>
      </c>
      <c r="W71" s="738">
        <f t="shared" ref="W71:W81" si="55">(U71-T71)*24*60</f>
        <v>102.00000000000004</v>
      </c>
      <c r="X71" s="104"/>
      <c r="Y71" s="104"/>
      <c r="Z71" s="105"/>
      <c r="AA71" s="105"/>
      <c r="AB71" s="897"/>
      <c r="AC71" s="897"/>
      <c r="AD71" s="754"/>
      <c r="AE71" s="754"/>
      <c r="AF71" s="97">
        <f>N71-K71</f>
        <v>-112.35294117647118</v>
      </c>
      <c r="AG71" s="745">
        <f>N71/K71</f>
        <v>0.92197712418300615</v>
      </c>
      <c r="AH71" s="912"/>
      <c r="AJ71" s="969">
        <f t="shared" ref="AJ71:AJ81" si="56">IF((IF(V71&lt;10,V71,(X71-U70)*1440))=0,"",IF(V71&lt;10,V71,(X71-U70)*1440))</f>
        <v>5</v>
      </c>
      <c r="AK71" s="970">
        <f>IF(AJ71&gt;4,AJ71,"")</f>
        <v>5</v>
      </c>
    </row>
    <row r="72" spans="1:37" ht="19.2" customHeight="1">
      <c r="A72" s="927"/>
      <c r="B72" s="741" t="s">
        <v>242</v>
      </c>
      <c r="C72" s="117"/>
      <c r="D72" s="247" t="s">
        <v>163</v>
      </c>
      <c r="E72" s="89"/>
      <c r="F72" s="90">
        <v>53.36</v>
      </c>
      <c r="G72" s="91">
        <v>4696.1399999999994</v>
      </c>
      <c r="H72" s="92">
        <f t="shared" ref="H72:H76" si="57">F72*G72</f>
        <v>250586.03039999996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1415.9216080402009</v>
      </c>
      <c r="O72" s="95">
        <f t="shared" si="52"/>
        <v>74.52218989685268</v>
      </c>
      <c r="P72" s="97">
        <f t="shared" si="53"/>
        <v>0</v>
      </c>
      <c r="Q72" s="98">
        <f t="shared" si="54"/>
        <v>-11.58307326104206</v>
      </c>
      <c r="R72" s="745">
        <f t="shared" si="50"/>
        <v>0.8654777555257952</v>
      </c>
      <c r="S72" s="912"/>
      <c r="T72" s="232">
        <v>0.35138888888888886</v>
      </c>
      <c r="U72" s="232">
        <v>0.48958333333333331</v>
      </c>
      <c r="V72" s="741">
        <v>7</v>
      </c>
      <c r="W72" s="738">
        <f t="shared" si="55"/>
        <v>199</v>
      </c>
      <c r="X72" s="104"/>
      <c r="Y72" s="104"/>
      <c r="Z72" s="105"/>
      <c r="AA72" s="105"/>
      <c r="AB72" s="897"/>
      <c r="AC72" s="897"/>
      <c r="AD72" s="754"/>
      <c r="AE72" s="754"/>
      <c r="AF72" s="97">
        <f>N72-K72</f>
        <v>-220.07839195979909</v>
      </c>
      <c r="AG72" s="745">
        <f>N72/K72</f>
        <v>0.8654777555257952</v>
      </c>
      <c r="AH72" s="912"/>
      <c r="AJ72" s="969">
        <f t="shared" si="56"/>
        <v>7</v>
      </c>
      <c r="AK72" s="970">
        <f t="shared" ref="AK72:AK81" si="58">IF(AJ72&gt;4,AJ72,"")</f>
        <v>7</v>
      </c>
    </row>
    <row r="73" spans="1:37" ht="19.2" customHeight="1">
      <c r="A73" s="927"/>
      <c r="B73" s="741" t="s">
        <v>242</v>
      </c>
      <c r="C73" s="249"/>
      <c r="D73" s="250" t="s">
        <v>166</v>
      </c>
      <c r="E73" s="251"/>
      <c r="F73" s="90">
        <v>53.76</v>
      </c>
      <c r="G73" s="91">
        <v>2694</v>
      </c>
      <c r="H73" s="92">
        <f t="shared" si="57"/>
        <v>144829.44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1335.8677685950406</v>
      </c>
      <c r="O73" s="95">
        <f t="shared" si="52"/>
        <v>83.491735537190038</v>
      </c>
      <c r="P73" s="97">
        <f t="shared" si="53"/>
        <v>0</v>
      </c>
      <c r="Q73" s="98">
        <f t="shared" si="54"/>
        <v>-6.5082644628099615</v>
      </c>
      <c r="R73" s="745">
        <f t="shared" si="50"/>
        <v>0.92768595041322266</v>
      </c>
      <c r="S73" s="912"/>
      <c r="T73" s="232">
        <v>0.54236111111111107</v>
      </c>
      <c r="U73" s="232">
        <v>0.62638888888888888</v>
      </c>
      <c r="V73" s="741">
        <v>8</v>
      </c>
      <c r="W73" s="738">
        <f t="shared" si="55"/>
        <v>121.00000000000006</v>
      </c>
      <c r="X73" s="254"/>
      <c r="Y73" s="254"/>
      <c r="Z73" s="189"/>
      <c r="AA73" s="189"/>
      <c r="AB73" s="897"/>
      <c r="AC73" s="897"/>
      <c r="AD73" s="754"/>
      <c r="AE73" s="754"/>
      <c r="AF73" s="97">
        <f>N73-K73</f>
        <v>-104.13223140495938</v>
      </c>
      <c r="AG73" s="745">
        <f>N73/K73</f>
        <v>0.92768595041322266</v>
      </c>
      <c r="AH73" s="912"/>
      <c r="AJ73" s="969">
        <f t="shared" si="56"/>
        <v>8</v>
      </c>
      <c r="AK73" s="970">
        <f t="shared" si="58"/>
        <v>8</v>
      </c>
    </row>
    <row r="74" spans="1:37" ht="19.2" customHeight="1">
      <c r="A74" s="927"/>
      <c r="B74" s="741" t="s">
        <v>242</v>
      </c>
      <c r="C74" s="249"/>
      <c r="D74" s="250" t="s">
        <v>165</v>
      </c>
      <c r="E74" s="251"/>
      <c r="F74" s="90">
        <v>47.51</v>
      </c>
      <c r="G74" s="248">
        <v>2214</v>
      </c>
      <c r="H74" s="92">
        <f t="shared" si="57"/>
        <v>105187.14</v>
      </c>
      <c r="I74" s="741"/>
      <c r="J74" s="94">
        <v>17</v>
      </c>
      <c r="K74" s="91">
        <v>1440</v>
      </c>
      <c r="L74" s="95">
        <v>84.705882352941174</v>
      </c>
      <c r="M74" s="739">
        <v>17</v>
      </c>
      <c r="N74" s="91">
        <f t="shared" si="51"/>
        <v>1328.4000000000005</v>
      </c>
      <c r="O74" s="95">
        <f t="shared" si="52"/>
        <v>78.141176470588263</v>
      </c>
      <c r="P74" s="97">
        <f t="shared" si="53"/>
        <v>0</v>
      </c>
      <c r="Q74" s="98">
        <f t="shared" si="54"/>
        <v>-6.5647058823529107</v>
      </c>
      <c r="R74" s="745">
        <f t="shared" si="50"/>
        <v>0.92250000000000032</v>
      </c>
      <c r="S74" s="912"/>
      <c r="T74" s="232">
        <v>0.62916666666666665</v>
      </c>
      <c r="U74" s="232">
        <v>0.69861111111111107</v>
      </c>
      <c r="V74" s="741">
        <v>4</v>
      </c>
      <c r="W74" s="738">
        <f t="shared" si="55"/>
        <v>99.999999999999972</v>
      </c>
      <c r="X74" s="254"/>
      <c r="Y74" s="254"/>
      <c r="Z74" s="189"/>
      <c r="AA74" s="189"/>
      <c r="AB74" s="897"/>
      <c r="AC74" s="897"/>
      <c r="AD74" s="754"/>
      <c r="AE74" s="754"/>
      <c r="AF74" s="97">
        <f t="shared" ref="AF74:AF80" si="59">N74-K74</f>
        <v>-111.59999999999945</v>
      </c>
      <c r="AG74" s="745">
        <f t="shared" ref="AG74:AG80" si="60">N74/K74</f>
        <v>0.92250000000000043</v>
      </c>
      <c r="AH74" s="912"/>
      <c r="AJ74" s="969">
        <f t="shared" si="56"/>
        <v>4</v>
      </c>
      <c r="AK74" s="970" t="str">
        <f t="shared" si="58"/>
        <v/>
      </c>
    </row>
    <row r="75" spans="1:37" ht="19.2" customHeight="1">
      <c r="A75" s="927"/>
      <c r="B75" s="741" t="s">
        <v>242</v>
      </c>
      <c r="C75" s="117"/>
      <c r="D75" s="250" t="s">
        <v>163</v>
      </c>
      <c r="E75" s="251"/>
      <c r="F75" s="90">
        <v>53.36</v>
      </c>
      <c r="G75" s="248">
        <v>1030.8599999999999</v>
      </c>
      <c r="H75" s="92">
        <f t="shared" si="57"/>
        <v>55006.689599999991</v>
      </c>
      <c r="I75" s="741">
        <v>1</v>
      </c>
      <c r="J75" s="252">
        <v>19</v>
      </c>
      <c r="K75" s="253">
        <v>1636</v>
      </c>
      <c r="L75" s="142">
        <v>86.10526315789474</v>
      </c>
      <c r="M75" s="739">
        <v>19</v>
      </c>
      <c r="N75" s="91">
        <f t="shared" si="51"/>
        <v>1405.7181818181816</v>
      </c>
      <c r="O75" s="95">
        <f t="shared" si="52"/>
        <v>73.985167464114824</v>
      </c>
      <c r="P75" s="97">
        <f t="shared" si="53"/>
        <v>0</v>
      </c>
      <c r="Q75" s="98">
        <f t="shared" si="54"/>
        <v>-12.120095693779916</v>
      </c>
      <c r="R75" s="745">
        <f t="shared" si="50"/>
        <v>0.85924094243165139</v>
      </c>
      <c r="S75" s="912"/>
      <c r="T75" s="232">
        <v>0.70416666666666661</v>
      </c>
      <c r="U75" s="232">
        <v>0.73472222222222217</v>
      </c>
      <c r="V75" s="741">
        <v>8</v>
      </c>
      <c r="W75" s="738">
        <f t="shared" si="55"/>
        <v>44</v>
      </c>
      <c r="X75" s="254"/>
      <c r="Y75" s="254"/>
      <c r="Z75" s="189"/>
      <c r="AA75" s="189"/>
      <c r="AB75" s="897"/>
      <c r="AC75" s="897"/>
      <c r="AD75" s="754"/>
      <c r="AE75" s="754">
        <v>1</v>
      </c>
      <c r="AF75" s="97">
        <f t="shared" si="59"/>
        <v>-230.28181818181838</v>
      </c>
      <c r="AG75" s="745">
        <f t="shared" si="60"/>
        <v>0.85924094243165139</v>
      </c>
      <c r="AH75" s="912"/>
      <c r="AJ75" s="969">
        <f t="shared" si="56"/>
        <v>8</v>
      </c>
      <c r="AK75" s="970">
        <f t="shared" si="58"/>
        <v>8</v>
      </c>
    </row>
    <row r="76" spans="1:37" ht="19.2" customHeight="1">
      <c r="A76" s="927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912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897"/>
      <c r="AC76" s="897"/>
      <c r="AD76" s="754"/>
      <c r="AE76" s="754"/>
      <c r="AF76" s="97">
        <f t="shared" si="59"/>
        <v>0</v>
      </c>
      <c r="AG76" s="745" t="e">
        <f t="shared" si="60"/>
        <v>#DIV/0!</v>
      </c>
      <c r="AH76" s="912"/>
      <c r="AJ76" s="969" t="str">
        <f t="shared" si="56"/>
        <v/>
      </c>
      <c r="AK76" s="970" t="str">
        <f t="shared" si="58"/>
        <v/>
      </c>
    </row>
    <row r="77" spans="1:37" ht="19.2" customHeight="1">
      <c r="A77" s="927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912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897"/>
      <c r="AC77" s="897"/>
      <c r="AD77" s="754"/>
      <c r="AE77" s="754"/>
      <c r="AF77" s="97">
        <f t="shared" si="59"/>
        <v>0</v>
      </c>
      <c r="AG77" s="745" t="e">
        <f t="shared" si="60"/>
        <v>#DIV/0!</v>
      </c>
      <c r="AH77" s="912"/>
      <c r="AJ77" s="969" t="str">
        <f t="shared" si="56"/>
        <v/>
      </c>
      <c r="AK77" s="970" t="str">
        <f t="shared" si="58"/>
        <v/>
      </c>
    </row>
    <row r="78" spans="1:37" ht="19.2" customHeight="1">
      <c r="A78" s="927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912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897"/>
      <c r="AC78" s="897"/>
      <c r="AD78" s="754"/>
      <c r="AE78" s="754"/>
      <c r="AF78" s="97">
        <f t="shared" si="59"/>
        <v>0</v>
      </c>
      <c r="AG78" s="745" t="e">
        <f t="shared" si="60"/>
        <v>#DIV/0!</v>
      </c>
      <c r="AH78" s="912"/>
      <c r="AJ78" s="969" t="str">
        <f t="shared" si="56"/>
        <v/>
      </c>
      <c r="AK78" s="970" t="str">
        <f t="shared" si="58"/>
        <v/>
      </c>
    </row>
    <row r="79" spans="1:37" ht="19.2" customHeight="1">
      <c r="A79" s="927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912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897"/>
      <c r="AC79" s="897"/>
      <c r="AD79" s="754"/>
      <c r="AE79" s="754"/>
      <c r="AF79" s="97">
        <f t="shared" si="59"/>
        <v>0</v>
      </c>
      <c r="AG79" s="745" t="e">
        <f t="shared" si="60"/>
        <v>#DIV/0!</v>
      </c>
      <c r="AH79" s="912"/>
      <c r="AJ79" s="969" t="str">
        <f t="shared" si="56"/>
        <v/>
      </c>
      <c r="AK79" s="970" t="str">
        <f t="shared" si="58"/>
        <v/>
      </c>
    </row>
    <row r="80" spans="1:37" ht="19.2" customHeight="1">
      <c r="A80" s="927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912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897"/>
      <c r="AC80" s="897"/>
      <c r="AD80" s="754"/>
      <c r="AE80" s="754"/>
      <c r="AF80" s="97">
        <f t="shared" si="59"/>
        <v>0</v>
      </c>
      <c r="AG80" s="745" t="e">
        <f t="shared" si="60"/>
        <v>#DIV/0!</v>
      </c>
      <c r="AH80" s="912"/>
      <c r="AJ80" s="969" t="str">
        <f t="shared" si="56"/>
        <v/>
      </c>
      <c r="AK80" s="970" t="str">
        <f t="shared" si="58"/>
        <v/>
      </c>
    </row>
    <row r="81" spans="1:37" ht="19.2" customHeight="1">
      <c r="A81" s="927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912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897"/>
      <c r="AC81" s="897"/>
      <c r="AD81" s="754"/>
      <c r="AE81" s="754"/>
      <c r="AF81" s="97"/>
      <c r="AG81" s="190"/>
      <c r="AH81" s="912"/>
      <c r="AJ81" s="969" t="str">
        <f t="shared" si="56"/>
        <v/>
      </c>
      <c r="AK81" s="970" t="str">
        <f t="shared" si="58"/>
        <v/>
      </c>
    </row>
    <row r="82" spans="1:37" ht="19.2" customHeight="1">
      <c r="A82" s="928"/>
      <c r="B82" s="239">
        <v>0</v>
      </c>
      <c r="C82" s="160" t="s">
        <v>167</v>
      </c>
      <c r="D82" s="893" t="s">
        <v>351</v>
      </c>
      <c r="E82" s="893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J82:O82" si="61">AVERAGE(M70:M81)</f>
        <v>17.666666666666668</v>
      </c>
      <c r="N82" s="126">
        <f t="shared" si="61"/>
        <v>1351.3736862128258</v>
      </c>
      <c r="O82" s="260">
        <f t="shared" si="61"/>
        <v>76.676087923113414</v>
      </c>
      <c r="P82" s="178">
        <f>M82-J82</f>
        <v>0.16666666666666785</v>
      </c>
      <c r="Q82" s="179">
        <f>N82-K82</f>
        <v>-163.9596471205075</v>
      </c>
      <c r="R82" s="245">
        <f>O82/L82</f>
        <v>0.88359171991713292</v>
      </c>
      <c r="S82" s="912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897"/>
      <c r="AC82" s="897"/>
      <c r="AD82" s="167">
        <f>SUM(AD70:AD81)</f>
        <v>0</v>
      </c>
      <c r="AE82" s="167">
        <f>SUM(AE70:AE81)</f>
        <v>1</v>
      </c>
      <c r="AF82" s="97">
        <f>N82-K82</f>
        <v>-163.9596471205075</v>
      </c>
      <c r="AG82" s="745">
        <f>N82/K82</f>
        <v>0.89179961694643151</v>
      </c>
      <c r="AH82" s="912"/>
    </row>
    <row r="83" spans="1:37" ht="19.2" customHeight="1">
      <c r="A83" s="920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1255</v>
      </c>
      <c r="H83" s="140">
        <f t="shared" ref="H83:H94" si="62">F83*G83</f>
        <v>35855.35</v>
      </c>
      <c r="I83" s="754"/>
      <c r="J83" s="157">
        <v>12</v>
      </c>
      <c r="K83" s="107">
        <v>1500</v>
      </c>
      <c r="L83" s="142">
        <v>125</v>
      </c>
      <c r="M83" s="744">
        <v>10</v>
      </c>
      <c r="N83" s="107">
        <f t="shared" ref="N83:N90" si="63">G83/W83*60</f>
        <v>1394.4444444444453</v>
      </c>
      <c r="O83" s="257">
        <f t="shared" ref="O83:O90" si="64">N83/M83</f>
        <v>139.44444444444451</v>
      </c>
      <c r="P83" s="105">
        <f t="shared" ref="P83:P85" si="65">M83-J83</f>
        <v>-2</v>
      </c>
      <c r="Q83" s="143">
        <f t="shared" ref="Q83:Q85" si="66">O83-L83</f>
        <v>14.444444444444514</v>
      </c>
      <c r="R83" s="262">
        <f t="shared" ref="R83:R85" si="67">O83/L83</f>
        <v>1.1155555555555561</v>
      </c>
      <c r="S83" s="912">
        <f>R95</f>
        <v>0.92889399219304247</v>
      </c>
      <c r="T83" s="232">
        <v>0.33333333333333331</v>
      </c>
      <c r="U83" s="232">
        <v>0.37083333333333329</v>
      </c>
      <c r="V83" s="741">
        <v>5</v>
      </c>
      <c r="W83" s="738">
        <f t="shared" ref="W83:W93" si="68">(U83-T83)*24*60</f>
        <v>53.999999999999972</v>
      </c>
      <c r="X83" s="104"/>
      <c r="Y83" s="104"/>
      <c r="Z83" s="105"/>
      <c r="AA83" s="105"/>
      <c r="AB83" s="897"/>
      <c r="AC83" s="897"/>
      <c r="AD83" s="754"/>
      <c r="AE83" s="754"/>
      <c r="AF83" s="97">
        <f t="shared" ref="AF83:AF173" si="69">N83-K83</f>
        <v>-105.55555555555475</v>
      </c>
      <c r="AG83" s="745">
        <f t="shared" ref="AG83:AG173" si="70">N83/K83</f>
        <v>0.92962962962963014</v>
      </c>
      <c r="AH83" s="912">
        <f>AG95</f>
        <v>0.88858121543728175</v>
      </c>
      <c r="AJ83" s="76" t="str">
        <f>A83</f>
        <v>四度四組
(ET-55)</v>
      </c>
      <c r="AK83" s="968">
        <f>AVERAGE(AK84:AK94)</f>
        <v>6.285714285714306</v>
      </c>
    </row>
    <row r="84" spans="1:37" ht="19.2" customHeight="1">
      <c r="A84" s="921"/>
      <c r="B84" s="170" t="s">
        <v>242</v>
      </c>
      <c r="C84" s="751"/>
      <c r="D84" s="263" t="s">
        <v>170</v>
      </c>
      <c r="E84" s="89"/>
      <c r="F84" s="205">
        <v>61.02</v>
      </c>
      <c r="G84" s="91">
        <v>2971</v>
      </c>
      <c r="H84" s="140">
        <f t="shared" si="62"/>
        <v>181290.42</v>
      </c>
      <c r="I84" s="741"/>
      <c r="J84" s="157">
        <v>16</v>
      </c>
      <c r="K84" s="107">
        <v>1440</v>
      </c>
      <c r="L84" s="142">
        <v>90</v>
      </c>
      <c r="M84" s="744">
        <v>15</v>
      </c>
      <c r="N84" s="107">
        <f t="shared" si="63"/>
        <v>1301.1678832116788</v>
      </c>
      <c r="O84" s="257">
        <f t="shared" si="64"/>
        <v>86.744525547445249</v>
      </c>
      <c r="P84" s="105">
        <f t="shared" si="65"/>
        <v>-1</v>
      </c>
      <c r="Q84" s="143">
        <f t="shared" si="66"/>
        <v>-3.2554744525547505</v>
      </c>
      <c r="R84" s="262">
        <f t="shared" si="67"/>
        <v>0.9638280616382805</v>
      </c>
      <c r="S84" s="912"/>
      <c r="T84" s="232">
        <v>0.37499999999999994</v>
      </c>
      <c r="U84" s="232">
        <v>0.47013888888888883</v>
      </c>
      <c r="V84" s="741">
        <v>6</v>
      </c>
      <c r="W84" s="738">
        <f t="shared" si="68"/>
        <v>137</v>
      </c>
      <c r="X84" s="104"/>
      <c r="Y84" s="104"/>
      <c r="Z84" s="105"/>
      <c r="AA84" s="105"/>
      <c r="AB84" s="897"/>
      <c r="AC84" s="897"/>
      <c r="AD84" s="754"/>
      <c r="AE84" s="754"/>
      <c r="AF84" s="97">
        <f t="shared" si="69"/>
        <v>-138.83211678832117</v>
      </c>
      <c r="AG84" s="745">
        <f t="shared" si="70"/>
        <v>0.90358880778588813</v>
      </c>
      <c r="AH84" s="912"/>
      <c r="AJ84" s="969">
        <f t="shared" ref="AJ84:AJ94" si="71">IF((IF(V84&lt;10,V84,(X84-U83)*1440))=0,"",IF(V84&lt;10,V84,(X84-U83)*1440))</f>
        <v>6</v>
      </c>
      <c r="AK84" s="970">
        <f>IF(AJ84&gt;4,AJ84,"")</f>
        <v>6</v>
      </c>
    </row>
    <row r="85" spans="1:37" ht="19.2" customHeight="1">
      <c r="A85" s="921"/>
      <c r="B85" s="170" t="s">
        <v>242</v>
      </c>
      <c r="C85" s="187"/>
      <c r="D85" s="263" t="s">
        <v>171</v>
      </c>
      <c r="E85" s="89"/>
      <c r="F85" s="205">
        <v>61.09</v>
      </c>
      <c r="G85" s="91">
        <v>2190</v>
      </c>
      <c r="H85" s="140">
        <f t="shared" si="62"/>
        <v>133787.1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1288.2352941176475</v>
      </c>
      <c r="O85" s="257">
        <f t="shared" si="64"/>
        <v>75.778546712802793</v>
      </c>
      <c r="P85" s="105">
        <f t="shared" si="65"/>
        <v>0</v>
      </c>
      <c r="Q85" s="143">
        <f t="shared" si="66"/>
        <v>-8.9273356401383808</v>
      </c>
      <c r="R85" s="262">
        <f t="shared" si="67"/>
        <v>0.89460784313725528</v>
      </c>
      <c r="S85" s="912"/>
      <c r="T85" s="232">
        <v>0.51041666666666663</v>
      </c>
      <c r="U85" s="232">
        <v>0.58124999999999993</v>
      </c>
      <c r="V85" s="741">
        <v>5</v>
      </c>
      <c r="W85" s="738">
        <f t="shared" si="68"/>
        <v>101.99999999999996</v>
      </c>
      <c r="X85" s="104"/>
      <c r="Y85" s="104"/>
      <c r="Z85" s="105"/>
      <c r="AA85" s="105"/>
      <c r="AB85" s="897"/>
      <c r="AC85" s="897"/>
      <c r="AD85" s="754"/>
      <c r="AE85" s="754"/>
      <c r="AF85" s="97">
        <f t="shared" si="69"/>
        <v>-151.76470588235247</v>
      </c>
      <c r="AG85" s="745">
        <f t="shared" si="70"/>
        <v>0.89460784313725528</v>
      </c>
      <c r="AH85" s="912"/>
      <c r="AJ85" s="969">
        <f t="shared" si="71"/>
        <v>5</v>
      </c>
      <c r="AK85" s="970">
        <f t="shared" ref="AK85:AK94" si="72">IF(AJ85&gt;4,AJ85,"")</f>
        <v>5</v>
      </c>
    </row>
    <row r="86" spans="1:37" ht="19.2" customHeight="1">
      <c r="A86" s="921"/>
      <c r="B86" s="170" t="s">
        <v>241</v>
      </c>
      <c r="C86" s="155"/>
      <c r="D86" s="263" t="s">
        <v>1012</v>
      </c>
      <c r="E86" s="89"/>
      <c r="F86" s="205">
        <v>56.43</v>
      </c>
      <c r="G86" s="91">
        <v>1616</v>
      </c>
      <c r="H86" s="140">
        <f t="shared" si="62"/>
        <v>91190.88</v>
      </c>
      <c r="I86" s="741"/>
      <c r="J86" s="157">
        <v>19</v>
      </c>
      <c r="K86" s="107">
        <v>1385</v>
      </c>
      <c r="L86" s="142">
        <v>72.89473684210526</v>
      </c>
      <c r="M86" s="744">
        <v>19</v>
      </c>
      <c r="N86" s="107">
        <f t="shared" si="63"/>
        <v>1275.7894736842095</v>
      </c>
      <c r="O86" s="257">
        <f t="shared" si="64"/>
        <v>67.146814404432078</v>
      </c>
      <c r="P86" s="105">
        <f>M86-J86</f>
        <v>0</v>
      </c>
      <c r="Q86" s="143">
        <f>O86-L86</f>
        <v>-5.7479224376731821</v>
      </c>
      <c r="R86" s="262">
        <f>O86/L86</f>
        <v>0.92114763442903214</v>
      </c>
      <c r="S86" s="912"/>
      <c r="T86" s="232">
        <v>0.58611111111111103</v>
      </c>
      <c r="U86" s="232">
        <v>0.63888888888888884</v>
      </c>
      <c r="V86" s="741">
        <v>7</v>
      </c>
      <c r="W86" s="738">
        <f t="shared" si="68"/>
        <v>76.000000000000057</v>
      </c>
      <c r="X86" s="104"/>
      <c r="Y86" s="104"/>
      <c r="Z86" s="105"/>
      <c r="AA86" s="105"/>
      <c r="AB86" s="897"/>
      <c r="AC86" s="897"/>
      <c r="AD86" s="754"/>
      <c r="AE86" s="754"/>
      <c r="AF86" s="97">
        <f>N86-K86</f>
        <v>-109.2105263157905</v>
      </c>
      <c r="AG86" s="745">
        <f>N86/K86</f>
        <v>0.92114763442903214</v>
      </c>
      <c r="AH86" s="912"/>
      <c r="AJ86" s="969">
        <f t="shared" si="71"/>
        <v>7</v>
      </c>
      <c r="AK86" s="970">
        <f t="shared" si="72"/>
        <v>7</v>
      </c>
    </row>
    <row r="87" spans="1:37" ht="19.2" customHeight="1">
      <c r="A87" s="921"/>
      <c r="B87" s="170" t="s">
        <v>241</v>
      </c>
      <c r="C87" s="155"/>
      <c r="D87" s="263" t="s">
        <v>202</v>
      </c>
      <c r="E87" s="89"/>
      <c r="F87" s="205">
        <v>57.734999999999999</v>
      </c>
      <c r="G87" s="91">
        <v>971.5200000000001</v>
      </c>
      <c r="H87" s="140">
        <f t="shared" si="62"/>
        <v>56090.707200000004</v>
      </c>
      <c r="I87" s="741">
        <v>1</v>
      </c>
      <c r="J87" s="157">
        <v>16</v>
      </c>
      <c r="K87" s="107">
        <v>1565</v>
      </c>
      <c r="L87" s="142">
        <v>97.8125</v>
      </c>
      <c r="M87" s="744">
        <v>16</v>
      </c>
      <c r="N87" s="107">
        <f t="shared" si="63"/>
        <v>1240.2382978723406</v>
      </c>
      <c r="O87" s="257">
        <f t="shared" si="64"/>
        <v>77.514893617021286</v>
      </c>
      <c r="P87" s="105">
        <f>M87-J87</f>
        <v>0</v>
      </c>
      <c r="Q87" s="143">
        <f>O87-L87</f>
        <v>-20.297606382978714</v>
      </c>
      <c r="R87" s="262">
        <f>O87/L87</f>
        <v>0.79248453538168728</v>
      </c>
      <c r="S87" s="912"/>
      <c r="T87" s="232">
        <v>0.65416666666666656</v>
      </c>
      <c r="U87" s="232">
        <v>0.68680555555555545</v>
      </c>
      <c r="V87" s="741">
        <v>22</v>
      </c>
      <c r="W87" s="738">
        <f t="shared" si="68"/>
        <v>46.999999999999993</v>
      </c>
      <c r="X87" s="104">
        <v>0.6430555555555556</v>
      </c>
      <c r="Y87" s="104">
        <v>0.65277777777777779</v>
      </c>
      <c r="Z87" s="105"/>
      <c r="AA87" s="105"/>
      <c r="AB87" s="897"/>
      <c r="AC87" s="897"/>
      <c r="AD87" s="754">
        <v>1</v>
      </c>
      <c r="AE87" s="754">
        <v>1</v>
      </c>
      <c r="AF87" s="97">
        <f>N87-K87</f>
        <v>-324.76170212765942</v>
      </c>
      <c r="AG87" s="745">
        <f>N87/K87</f>
        <v>0.79248453538168728</v>
      </c>
      <c r="AH87" s="912"/>
      <c r="AJ87" s="969">
        <f t="shared" si="71"/>
        <v>6.0000000000001386</v>
      </c>
      <c r="AK87" s="970">
        <f t="shared" si="72"/>
        <v>6.0000000000001386</v>
      </c>
    </row>
    <row r="88" spans="1:37" ht="19.2" customHeight="1">
      <c r="A88" s="921"/>
      <c r="B88" s="170" t="s">
        <v>242</v>
      </c>
      <c r="C88" s="751"/>
      <c r="D88" s="88" t="s">
        <v>173</v>
      </c>
      <c r="E88" s="89"/>
      <c r="F88" s="205">
        <v>69.260000000000005</v>
      </c>
      <c r="G88" s="107">
        <v>853.3</v>
      </c>
      <c r="H88" s="140">
        <f t="shared" si="62"/>
        <v>59099.558000000005</v>
      </c>
      <c r="I88" s="741">
        <v>1</v>
      </c>
      <c r="J88" s="157">
        <v>20</v>
      </c>
      <c r="K88" s="107">
        <v>1385</v>
      </c>
      <c r="L88" s="142">
        <v>69.25</v>
      </c>
      <c r="M88" s="744">
        <v>20</v>
      </c>
      <c r="N88" s="107">
        <f t="shared" si="63"/>
        <v>1218.9999999999995</v>
      </c>
      <c r="O88" s="257">
        <f t="shared" si="64"/>
        <v>60.949999999999974</v>
      </c>
      <c r="P88" s="105">
        <f>M88-J88</f>
        <v>0</v>
      </c>
      <c r="Q88" s="143">
        <f>O88-L88</f>
        <v>-8.3000000000000256</v>
      </c>
      <c r="R88" s="262">
        <f>O88/L88</f>
        <v>0.88014440433212959</v>
      </c>
      <c r="S88" s="912"/>
      <c r="T88" s="232">
        <v>0.6909722222222221</v>
      </c>
      <c r="U88" s="232">
        <v>0.72013888888888877</v>
      </c>
      <c r="V88" s="741">
        <v>6</v>
      </c>
      <c r="W88" s="738">
        <f t="shared" si="68"/>
        <v>42.000000000000014</v>
      </c>
      <c r="X88" s="104"/>
      <c r="Y88" s="104"/>
      <c r="Z88" s="105"/>
      <c r="AA88" s="105"/>
      <c r="AB88" s="897"/>
      <c r="AC88" s="897"/>
      <c r="AD88" s="754"/>
      <c r="AE88" s="754"/>
      <c r="AF88" s="97">
        <f>N88-K88</f>
        <v>-166.00000000000045</v>
      </c>
      <c r="AG88" s="745">
        <f>N88/K88</f>
        <v>0.88014440433212959</v>
      </c>
      <c r="AH88" s="912"/>
      <c r="AJ88" s="969">
        <f t="shared" si="71"/>
        <v>6</v>
      </c>
      <c r="AK88" s="970">
        <f t="shared" si="72"/>
        <v>6</v>
      </c>
    </row>
    <row r="89" spans="1:37" ht="19.2" customHeight="1">
      <c r="A89" s="921"/>
      <c r="B89" s="170" t="s">
        <v>237</v>
      </c>
      <c r="C89" s="751"/>
      <c r="D89" s="88" t="s">
        <v>121</v>
      </c>
      <c r="E89" s="89"/>
      <c r="F89" s="205">
        <v>37.83</v>
      </c>
      <c r="G89" s="176">
        <v>2172.9</v>
      </c>
      <c r="H89" s="140">
        <f t="shared" si="62"/>
        <v>82200.807000000001</v>
      </c>
      <c r="I89" s="741"/>
      <c r="J89" s="157">
        <v>20</v>
      </c>
      <c r="K89" s="107">
        <v>2400</v>
      </c>
      <c r="L89" s="142">
        <v>120</v>
      </c>
      <c r="M89" s="744">
        <v>20</v>
      </c>
      <c r="N89" s="107">
        <f t="shared" si="63"/>
        <v>2137.2786885245923</v>
      </c>
      <c r="O89" s="257">
        <f t="shared" si="64"/>
        <v>106.86393442622962</v>
      </c>
      <c r="P89" s="105">
        <f>M89-J89</f>
        <v>0</v>
      </c>
      <c r="Q89" s="143">
        <f>O89-L89</f>
        <v>-13.136065573770381</v>
      </c>
      <c r="R89" s="262">
        <f>O89/L89</f>
        <v>0.89053278688524684</v>
      </c>
      <c r="S89" s="912"/>
      <c r="T89" s="232">
        <v>0.72499999999999987</v>
      </c>
      <c r="U89" s="232">
        <v>0.76736111111111094</v>
      </c>
      <c r="V89" s="741">
        <v>7</v>
      </c>
      <c r="W89" s="738">
        <f t="shared" si="68"/>
        <v>60.999999999999943</v>
      </c>
      <c r="X89" s="104"/>
      <c r="Y89" s="104"/>
      <c r="Z89" s="105"/>
      <c r="AA89" s="105"/>
      <c r="AB89" s="897"/>
      <c r="AC89" s="897"/>
      <c r="AD89" s="754"/>
      <c r="AE89" s="754"/>
      <c r="AF89" s="97">
        <f>N89-K89</f>
        <v>-262.72131147540767</v>
      </c>
      <c r="AG89" s="745">
        <f>N89/K89</f>
        <v>0.89053278688524684</v>
      </c>
      <c r="AH89" s="912"/>
      <c r="AJ89" s="969">
        <f t="shared" si="71"/>
        <v>7</v>
      </c>
      <c r="AK89" s="970">
        <f t="shared" si="72"/>
        <v>7</v>
      </c>
    </row>
    <row r="90" spans="1:37" ht="19.2" customHeight="1">
      <c r="A90" s="921"/>
      <c r="B90" s="170" t="s">
        <v>242</v>
      </c>
      <c r="C90" s="751"/>
      <c r="D90" s="88" t="s">
        <v>192</v>
      </c>
      <c r="E90" s="89"/>
      <c r="F90" s="205">
        <v>59.52</v>
      </c>
      <c r="G90" s="91">
        <v>563</v>
      </c>
      <c r="H90" s="140">
        <f t="shared" si="62"/>
        <v>33509.760000000002</v>
      </c>
      <c r="I90" s="264"/>
      <c r="J90" s="157">
        <v>21</v>
      </c>
      <c r="K90" s="107">
        <v>1385</v>
      </c>
      <c r="L90" s="142">
        <v>65.952380952380949</v>
      </c>
      <c r="M90" s="744">
        <v>21</v>
      </c>
      <c r="N90" s="107">
        <f t="shared" si="63"/>
        <v>1251.1111111111081</v>
      </c>
      <c r="O90" s="257">
        <f t="shared" si="64"/>
        <v>59.576719576719434</v>
      </c>
      <c r="P90" s="105">
        <f>M90-J90</f>
        <v>0</v>
      </c>
      <c r="Q90" s="143">
        <f>O90-L90</f>
        <v>-6.3756613756615153</v>
      </c>
      <c r="R90" s="262">
        <f>O90/L90</f>
        <v>0.9033293221018831</v>
      </c>
      <c r="S90" s="912"/>
      <c r="T90" s="232">
        <v>0.77222222222222203</v>
      </c>
      <c r="U90" s="232">
        <v>0.79097222222222208</v>
      </c>
      <c r="V90" s="741">
        <v>7</v>
      </c>
      <c r="W90" s="738">
        <f t="shared" si="68"/>
        <v>27.000000000000064</v>
      </c>
      <c r="X90" s="265"/>
      <c r="Y90" s="265"/>
      <c r="Z90" s="105"/>
      <c r="AA90" s="105"/>
      <c r="AB90" s="897"/>
      <c r="AC90" s="897"/>
      <c r="AD90" s="754"/>
      <c r="AE90" s="754"/>
      <c r="AF90" s="97">
        <f t="shared" si="69"/>
        <v>-133.88888888889187</v>
      </c>
      <c r="AG90" s="745">
        <f t="shared" si="70"/>
        <v>0.9033293221018831</v>
      </c>
      <c r="AH90" s="912"/>
      <c r="AJ90" s="969">
        <f t="shared" si="71"/>
        <v>7</v>
      </c>
      <c r="AK90" s="970">
        <f t="shared" si="72"/>
        <v>7</v>
      </c>
    </row>
    <row r="91" spans="1:37" ht="19.2" customHeight="1">
      <c r="A91" s="921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913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897"/>
      <c r="AC91" s="897"/>
      <c r="AD91" s="754"/>
      <c r="AE91" s="754"/>
      <c r="AF91" s="97">
        <f t="shared" si="69"/>
        <v>0</v>
      </c>
      <c r="AG91" s="745" t="e">
        <f t="shared" si="70"/>
        <v>#DIV/0!</v>
      </c>
      <c r="AH91" s="913"/>
      <c r="AJ91" s="969" t="str">
        <f t="shared" si="71"/>
        <v/>
      </c>
      <c r="AK91" s="970" t="str">
        <f t="shared" si="72"/>
        <v/>
      </c>
    </row>
    <row r="92" spans="1:37" ht="19.2" customHeight="1">
      <c r="A92" s="921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13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897"/>
      <c r="AC92" s="897"/>
      <c r="AD92" s="754"/>
      <c r="AE92" s="754"/>
      <c r="AF92" s="97">
        <f t="shared" si="69"/>
        <v>0</v>
      </c>
      <c r="AG92" s="745" t="e">
        <f t="shared" si="70"/>
        <v>#DIV/0!</v>
      </c>
      <c r="AH92" s="913"/>
      <c r="AJ92" s="969" t="str">
        <f t="shared" si="71"/>
        <v/>
      </c>
      <c r="AK92" s="970" t="str">
        <f t="shared" si="72"/>
        <v/>
      </c>
    </row>
    <row r="93" spans="1:37" ht="19.2" customHeight="1">
      <c r="A93" s="921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922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897"/>
      <c r="AC93" s="897"/>
      <c r="AD93" s="754"/>
      <c r="AE93" s="754"/>
      <c r="AF93" s="97">
        <f t="shared" si="69"/>
        <v>0</v>
      </c>
      <c r="AG93" s="745" t="e">
        <f t="shared" si="70"/>
        <v>#DIV/0!</v>
      </c>
      <c r="AH93" s="913"/>
      <c r="AJ93" s="969" t="str">
        <f t="shared" si="71"/>
        <v/>
      </c>
      <c r="AK93" s="970" t="str">
        <f t="shared" si="72"/>
        <v/>
      </c>
    </row>
    <row r="94" spans="1:37" ht="19.2" customHeight="1">
      <c r="A94" s="921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922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897"/>
      <c r="AC94" s="897"/>
      <c r="AD94" s="754"/>
      <c r="AE94" s="754"/>
      <c r="AF94" s="97">
        <f t="shared" si="69"/>
        <v>0</v>
      </c>
      <c r="AG94" s="745" t="e">
        <f t="shared" si="70"/>
        <v>#DIV/0!</v>
      </c>
      <c r="AH94" s="913"/>
      <c r="AJ94" s="969" t="str">
        <f t="shared" si="71"/>
        <v/>
      </c>
      <c r="AK94" s="970" t="str">
        <f t="shared" si="72"/>
        <v/>
      </c>
    </row>
    <row r="95" spans="1:37" ht="19.2" customHeight="1">
      <c r="A95" s="921"/>
      <c r="B95" s="274">
        <v>0</v>
      </c>
      <c r="C95" s="160" t="s">
        <v>176</v>
      </c>
      <c r="D95" s="893" t="s">
        <v>351</v>
      </c>
      <c r="E95" s="893"/>
      <c r="F95" s="121"/>
      <c r="G95" s="122"/>
      <c r="H95" s="275"/>
      <c r="I95" s="163"/>
      <c r="J95" s="276">
        <v>17.625</v>
      </c>
      <c r="K95" s="276">
        <v>1562.5</v>
      </c>
      <c r="L95" s="277">
        <v>90.701937518428423</v>
      </c>
      <c r="M95" s="276">
        <f t="shared" ref="J95:O95" si="73">AVERAGE(M83:M94)</f>
        <v>17.25</v>
      </c>
      <c r="N95" s="276">
        <f t="shared" si="73"/>
        <v>1388.4081491207528</v>
      </c>
      <c r="O95" s="277">
        <f t="shared" si="73"/>
        <v>84.252484841136877</v>
      </c>
      <c r="P95" s="278">
        <f>M95-J95</f>
        <v>-0.375</v>
      </c>
      <c r="Q95" s="279">
        <f t="shared" ref="Q95:Q103" si="74">O95-L95</f>
        <v>-6.4494526772915464</v>
      </c>
      <c r="R95" s="280">
        <f>O95/L95</f>
        <v>0.92889399219304247</v>
      </c>
      <c r="S95" s="913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897"/>
      <c r="AC95" s="897"/>
      <c r="AD95" s="167">
        <f>SUM(AD83:AD94)</f>
        <v>1</v>
      </c>
      <c r="AE95" s="167">
        <f>SUM(AE83:AE94)</f>
        <v>1</v>
      </c>
      <c r="AF95" s="127">
        <f t="shared" si="69"/>
        <v>-174.0918508792472</v>
      </c>
      <c r="AG95" s="746">
        <f t="shared" si="70"/>
        <v>0.88858121543728175</v>
      </c>
      <c r="AH95" s="913"/>
    </row>
    <row r="96" spans="1:37" ht="19.2" customHeight="1">
      <c r="A96" s="923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1584.7</v>
      </c>
      <c r="H96" s="92">
        <f t="shared" ref="H96:H105" si="75">F96*G96</f>
        <v>109756.32200000001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1219.0000000000007</v>
      </c>
      <c r="O96" s="95">
        <f t="shared" ref="O96:O103" si="77">N96/M96</f>
        <v>60.950000000000031</v>
      </c>
      <c r="P96" s="97">
        <f t="shared" ref="P96:P103" si="78">M96-J96</f>
        <v>0</v>
      </c>
      <c r="Q96" s="98">
        <f t="shared" si="74"/>
        <v>-8.2999999999999687</v>
      </c>
      <c r="R96" s="745">
        <f t="shared" ref="R96:R103" si="79">O96/L96</f>
        <v>0.88014440433213037</v>
      </c>
      <c r="S96" s="912">
        <f>R108</f>
        <v>0.85751603997919557</v>
      </c>
      <c r="T96" s="101">
        <v>0.33333333333333331</v>
      </c>
      <c r="U96" s="101">
        <v>0.38749999999999996</v>
      </c>
      <c r="V96" s="754">
        <v>5</v>
      </c>
      <c r="W96" s="146">
        <f t="shared" ref="W96:W133" si="80">(U96-T96)*24*60</f>
        <v>77.999999999999957</v>
      </c>
      <c r="X96" s="154"/>
      <c r="Y96" s="154"/>
      <c r="Z96" s="105"/>
      <c r="AA96" s="105"/>
      <c r="AB96" s="897"/>
      <c r="AC96" s="897"/>
      <c r="AD96" s="754"/>
      <c r="AE96" s="754"/>
      <c r="AF96" s="105">
        <f t="shared" si="69"/>
        <v>-165.99999999999932</v>
      </c>
      <c r="AG96" s="748">
        <f t="shared" si="70"/>
        <v>0.88014440433213048</v>
      </c>
      <c r="AH96" s="896">
        <f>AG108</f>
        <v>0.85644019054303377</v>
      </c>
    </row>
    <row r="97" spans="1:37" s="290" customFormat="1" ht="19.2" customHeight="1">
      <c r="A97" s="923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2704.26</v>
      </c>
      <c r="H97" s="285">
        <f t="shared" si="75"/>
        <v>78729.526605504579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1134.6545454545453</v>
      </c>
      <c r="O97" s="95">
        <f t="shared" si="77"/>
        <v>56.732727272727267</v>
      </c>
      <c r="P97" s="97">
        <f t="shared" si="78"/>
        <v>0</v>
      </c>
      <c r="Q97" s="98">
        <f t="shared" si="74"/>
        <v>-12.517272727272733</v>
      </c>
      <c r="R97" s="745">
        <f t="shared" si="79"/>
        <v>0.81924515917295693</v>
      </c>
      <c r="S97" s="912"/>
      <c r="T97" s="286">
        <v>0.40347222222222218</v>
      </c>
      <c r="U97" s="286">
        <v>0.50277777777777777</v>
      </c>
      <c r="V97" s="287">
        <v>23</v>
      </c>
      <c r="W97" s="146">
        <f t="shared" si="80"/>
        <v>143.00000000000006</v>
      </c>
      <c r="X97" s="104">
        <v>0.39166666666666666</v>
      </c>
      <c r="Y97" s="104">
        <v>0.40277777777777773</v>
      </c>
      <c r="Z97" s="105"/>
      <c r="AA97" s="105"/>
      <c r="AB97" s="897"/>
      <c r="AC97" s="897"/>
      <c r="AD97" s="287"/>
      <c r="AE97" s="287"/>
      <c r="AF97" s="288">
        <f t="shared" si="69"/>
        <v>-250.34545454545469</v>
      </c>
      <c r="AG97" s="289">
        <f t="shared" si="70"/>
        <v>0.81924515917295693</v>
      </c>
      <c r="AH97" s="896"/>
      <c r="AJ97" s="76"/>
      <c r="AK97" s="76"/>
    </row>
    <row r="98" spans="1:37" s="293" customFormat="1" ht="19.2" customHeight="1">
      <c r="A98" s="923"/>
      <c r="B98" s="741" t="s">
        <v>238</v>
      </c>
      <c r="C98" s="108"/>
      <c r="D98" s="88" t="s">
        <v>178</v>
      </c>
      <c r="E98" s="138"/>
      <c r="F98" s="283">
        <v>28.26</v>
      </c>
      <c r="G98" s="107">
        <v>851</v>
      </c>
      <c r="H98" s="285">
        <f t="shared" si="75"/>
        <v>24049.260000000002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1110</v>
      </c>
      <c r="O98" s="95">
        <f t="shared" si="77"/>
        <v>58.421052631578945</v>
      </c>
      <c r="P98" s="97">
        <f t="shared" si="78"/>
        <v>0</v>
      </c>
      <c r="Q98" s="98">
        <f t="shared" si="74"/>
        <v>-4.7368421052631575</v>
      </c>
      <c r="R98" s="745">
        <f t="shared" si="79"/>
        <v>0.92500000000000004</v>
      </c>
      <c r="S98" s="912"/>
      <c r="T98" s="101">
        <v>0.54166666666666663</v>
      </c>
      <c r="U98" s="101">
        <v>0.57361111111111107</v>
      </c>
      <c r="V98" s="754">
        <v>3</v>
      </c>
      <c r="W98" s="146">
        <f t="shared" si="80"/>
        <v>46</v>
      </c>
      <c r="X98" s="291"/>
      <c r="Y98" s="291"/>
      <c r="Z98" s="292"/>
      <c r="AA98" s="292"/>
      <c r="AB98" s="897"/>
      <c r="AC98" s="897"/>
      <c r="AD98" s="754"/>
      <c r="AE98" s="754"/>
      <c r="AF98" s="288">
        <f t="shared" si="69"/>
        <v>-90</v>
      </c>
      <c r="AG98" s="748">
        <f t="shared" si="70"/>
        <v>0.92500000000000004</v>
      </c>
      <c r="AH98" s="896"/>
      <c r="AJ98" s="76"/>
      <c r="AK98" s="76"/>
    </row>
    <row r="99" spans="1:37" ht="19.2" customHeight="1">
      <c r="A99" s="923"/>
      <c r="B99" s="741" t="s">
        <v>239</v>
      </c>
      <c r="C99" s="136"/>
      <c r="D99" s="137" t="s">
        <v>174</v>
      </c>
      <c r="E99" s="138"/>
      <c r="F99" s="283">
        <v>68.88</v>
      </c>
      <c r="G99" s="107">
        <v>781</v>
      </c>
      <c r="H99" s="285">
        <f t="shared" si="75"/>
        <v>53795.28</v>
      </c>
      <c r="I99" s="754"/>
      <c r="J99" s="94">
        <v>17</v>
      </c>
      <c r="K99" s="91">
        <v>1440</v>
      </c>
      <c r="L99" s="95">
        <v>84.705882352941174</v>
      </c>
      <c r="M99" s="739">
        <v>17</v>
      </c>
      <c r="N99" s="91">
        <f t="shared" si="76"/>
        <v>1266.4864864864855</v>
      </c>
      <c r="O99" s="95">
        <f t="shared" si="77"/>
        <v>74.49920508744033</v>
      </c>
      <c r="P99" s="97">
        <f t="shared" si="78"/>
        <v>0</v>
      </c>
      <c r="Q99" s="98">
        <f t="shared" si="74"/>
        <v>-10.206677265500844</v>
      </c>
      <c r="R99" s="745">
        <f t="shared" si="79"/>
        <v>0.8795045045045039</v>
      </c>
      <c r="S99" s="912"/>
      <c r="T99" s="101">
        <v>0.57777777777777772</v>
      </c>
      <c r="U99" s="101">
        <v>0.60347222222222219</v>
      </c>
      <c r="V99" s="754">
        <v>6</v>
      </c>
      <c r="W99" s="146">
        <f t="shared" si="80"/>
        <v>37.000000000000028</v>
      </c>
      <c r="X99" s="254"/>
      <c r="Y99" s="254"/>
      <c r="Z99" s="189"/>
      <c r="AA99" s="189"/>
      <c r="AB99" s="897"/>
      <c r="AC99" s="897"/>
      <c r="AD99" s="754"/>
      <c r="AE99" s="754"/>
      <c r="AF99" s="288">
        <f t="shared" si="69"/>
        <v>-173.51351351351445</v>
      </c>
      <c r="AG99" s="289">
        <f t="shared" si="70"/>
        <v>0.8795045045045039</v>
      </c>
      <c r="AH99" s="896"/>
    </row>
    <row r="100" spans="1:37" s="293" customFormat="1" ht="19.2" customHeight="1">
      <c r="A100" s="923"/>
      <c r="B100" s="741" t="s">
        <v>241</v>
      </c>
      <c r="C100" s="108"/>
      <c r="D100" s="88" t="s">
        <v>164</v>
      </c>
      <c r="E100" s="138"/>
      <c r="F100" s="283">
        <v>51.44</v>
      </c>
      <c r="G100" s="107">
        <v>1299</v>
      </c>
      <c r="H100" s="285">
        <f t="shared" si="75"/>
        <v>66820.56</v>
      </c>
      <c r="I100" s="754"/>
      <c r="J100" s="94">
        <v>20</v>
      </c>
      <c r="K100" s="91">
        <v>1440</v>
      </c>
      <c r="L100" s="95">
        <v>72</v>
      </c>
      <c r="M100" s="157">
        <v>20</v>
      </c>
      <c r="N100" s="91">
        <f t="shared" si="76"/>
        <v>1163.2835820895536</v>
      </c>
      <c r="O100" s="95">
        <f t="shared" si="77"/>
        <v>58.164179104477682</v>
      </c>
      <c r="P100" s="97">
        <f t="shared" si="78"/>
        <v>0</v>
      </c>
      <c r="Q100" s="98">
        <f t="shared" si="74"/>
        <v>-13.835820895522318</v>
      </c>
      <c r="R100" s="745">
        <f t="shared" si="79"/>
        <v>0.80783582089552342</v>
      </c>
      <c r="S100" s="912"/>
      <c r="T100" s="286">
        <v>0.60763888888888884</v>
      </c>
      <c r="U100" s="286">
        <v>0.65416666666666656</v>
      </c>
      <c r="V100" s="287">
        <v>6</v>
      </c>
      <c r="W100" s="146">
        <f t="shared" si="80"/>
        <v>66.999999999999915</v>
      </c>
      <c r="X100" s="294"/>
      <c r="Y100" s="294"/>
      <c r="Z100" s="292"/>
      <c r="AA100" s="292"/>
      <c r="AB100" s="897"/>
      <c r="AC100" s="897"/>
      <c r="AD100" s="754"/>
      <c r="AE100" s="754"/>
      <c r="AF100" s="288">
        <f t="shared" si="69"/>
        <v>-276.71641791044635</v>
      </c>
      <c r="AG100" s="748">
        <f t="shared" si="70"/>
        <v>0.80783582089552342</v>
      </c>
      <c r="AH100" s="896"/>
      <c r="AJ100" s="76"/>
      <c r="AK100" s="76"/>
    </row>
    <row r="101" spans="1:37" s="293" customFormat="1" ht="19.2" customHeight="1">
      <c r="A101" s="923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762.74</v>
      </c>
      <c r="H101" s="285">
        <f t="shared" si="75"/>
        <v>22205.763914373085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1116.2048780487801</v>
      </c>
      <c r="O101" s="95">
        <f t="shared" si="77"/>
        <v>55.810243902439005</v>
      </c>
      <c r="P101" s="97">
        <f t="shared" si="78"/>
        <v>0</v>
      </c>
      <c r="Q101" s="98">
        <f t="shared" si="74"/>
        <v>-13.439756097560995</v>
      </c>
      <c r="R101" s="745">
        <f t="shared" si="79"/>
        <v>0.80592409967420942</v>
      </c>
      <c r="S101" s="912"/>
      <c r="T101" s="286">
        <v>0.66944444444444429</v>
      </c>
      <c r="U101" s="101">
        <v>0.69791666666666652</v>
      </c>
      <c r="V101" s="287">
        <v>22</v>
      </c>
      <c r="W101" s="146">
        <f t="shared" si="80"/>
        <v>41.000000000000014</v>
      </c>
      <c r="X101" s="295">
        <v>0.65833333333333333</v>
      </c>
      <c r="Y101" s="295">
        <v>0.66805555555555562</v>
      </c>
      <c r="Z101" s="292"/>
      <c r="AA101" s="292"/>
      <c r="AB101" s="897"/>
      <c r="AC101" s="897"/>
      <c r="AD101" s="754"/>
      <c r="AE101" s="754"/>
      <c r="AF101" s="288">
        <f t="shared" si="69"/>
        <v>-268.79512195121993</v>
      </c>
      <c r="AG101" s="289">
        <f t="shared" si="70"/>
        <v>0.80592409967420942</v>
      </c>
      <c r="AH101" s="896"/>
      <c r="AJ101" s="76"/>
      <c r="AK101" s="76"/>
    </row>
    <row r="102" spans="1:37" s="293" customFormat="1" ht="19.2" customHeight="1">
      <c r="A102" s="923"/>
      <c r="B102" s="741" t="s">
        <v>241</v>
      </c>
      <c r="C102" s="249"/>
      <c r="D102" s="137" t="s">
        <v>213</v>
      </c>
      <c r="E102" s="251"/>
      <c r="F102" s="283">
        <v>54.09</v>
      </c>
      <c r="G102" s="107">
        <v>1305</v>
      </c>
      <c r="H102" s="285">
        <f t="shared" si="75"/>
        <v>70587.450000000012</v>
      </c>
      <c r="I102" s="741">
        <v>1</v>
      </c>
      <c r="J102" s="94">
        <v>19</v>
      </c>
      <c r="K102" s="91">
        <v>1440</v>
      </c>
      <c r="L102" s="95">
        <v>75.78947368421052</v>
      </c>
      <c r="M102" s="157">
        <v>19</v>
      </c>
      <c r="N102" s="91">
        <f t="shared" si="76"/>
        <v>1262.9032258064528</v>
      </c>
      <c r="O102" s="95">
        <f t="shared" si="77"/>
        <v>66.468590831918576</v>
      </c>
      <c r="P102" s="97">
        <f t="shared" si="78"/>
        <v>0</v>
      </c>
      <c r="Q102" s="98">
        <f t="shared" si="74"/>
        <v>-9.3208828522919447</v>
      </c>
      <c r="R102" s="745">
        <f t="shared" si="79"/>
        <v>0.87701612903225901</v>
      </c>
      <c r="S102" s="912"/>
      <c r="T102" s="286">
        <v>0.70277777777777761</v>
      </c>
      <c r="U102" s="286">
        <v>0.74583333333333313</v>
      </c>
      <c r="V102" s="287">
        <v>7</v>
      </c>
      <c r="W102" s="146">
        <f t="shared" si="80"/>
        <v>61.999999999999943</v>
      </c>
      <c r="X102" s="295"/>
      <c r="Y102" s="295"/>
      <c r="Z102" s="292"/>
      <c r="AA102" s="292"/>
      <c r="AB102" s="897"/>
      <c r="AC102" s="897"/>
      <c r="AD102" s="754"/>
      <c r="AE102" s="754">
        <v>1</v>
      </c>
      <c r="AF102" s="288">
        <f t="shared" si="69"/>
        <v>-177.09677419354716</v>
      </c>
      <c r="AG102" s="748">
        <f t="shared" si="70"/>
        <v>0.8770161290322589</v>
      </c>
      <c r="AH102" s="896"/>
      <c r="AJ102" s="76"/>
      <c r="AK102" s="76"/>
    </row>
    <row r="103" spans="1:37" s="293" customFormat="1" ht="19.2" customHeight="1">
      <c r="A103" s="923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1039</v>
      </c>
      <c r="H103" s="285">
        <f t="shared" si="75"/>
        <v>59534.7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1246.8000000000002</v>
      </c>
      <c r="O103" s="95">
        <f t="shared" si="77"/>
        <v>65.621052631578962</v>
      </c>
      <c r="P103" s="97">
        <f t="shared" si="78"/>
        <v>0</v>
      </c>
      <c r="Q103" s="98">
        <f t="shared" si="74"/>
        <v>-10.168421052631558</v>
      </c>
      <c r="R103" s="745">
        <f t="shared" si="79"/>
        <v>0.86583333333333357</v>
      </c>
      <c r="S103" s="912"/>
      <c r="T103" s="286">
        <v>0.74999999999999978</v>
      </c>
      <c r="U103" s="286">
        <v>0.78472222222222199</v>
      </c>
      <c r="V103" s="287">
        <v>6</v>
      </c>
      <c r="W103" s="146">
        <f t="shared" si="80"/>
        <v>49.999999999999986</v>
      </c>
      <c r="X103" s="295"/>
      <c r="Y103" s="295"/>
      <c r="Z103" s="292"/>
      <c r="AA103" s="292"/>
      <c r="AB103" s="897"/>
      <c r="AC103" s="897"/>
      <c r="AD103" s="754"/>
      <c r="AE103" s="754"/>
      <c r="AF103" s="105">
        <f t="shared" si="69"/>
        <v>-193.19999999999982</v>
      </c>
      <c r="AG103" s="748">
        <f t="shared" si="70"/>
        <v>0.86583333333333345</v>
      </c>
      <c r="AH103" s="896"/>
      <c r="AJ103" s="76"/>
      <c r="AK103" s="76"/>
    </row>
    <row r="104" spans="1:37" s="293" customFormat="1" ht="19.2" customHeight="1">
      <c r="A104" s="923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913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897"/>
      <c r="AC104" s="897"/>
      <c r="AD104" s="754"/>
      <c r="AE104" s="754"/>
      <c r="AF104" s="288">
        <f t="shared" si="69"/>
        <v>0</v>
      </c>
      <c r="AG104" s="289" t="e">
        <f t="shared" si="70"/>
        <v>#DIV/0!</v>
      </c>
      <c r="AH104" s="896"/>
      <c r="AJ104" s="76"/>
      <c r="AK104" s="76"/>
    </row>
    <row r="105" spans="1:37" s="293" customFormat="1" ht="19.2" customHeight="1">
      <c r="A105" s="923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913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897"/>
      <c r="AC105" s="897"/>
      <c r="AD105" s="754"/>
      <c r="AE105" s="754"/>
      <c r="AF105" s="105">
        <f t="shared" si="69"/>
        <v>0</v>
      </c>
      <c r="AG105" s="748" t="e">
        <f t="shared" si="70"/>
        <v>#DIV/0!</v>
      </c>
      <c r="AH105" s="896"/>
      <c r="AJ105" s="76"/>
      <c r="AK105" s="76"/>
    </row>
    <row r="106" spans="1:37" s="293" customFormat="1" ht="19.2" customHeight="1">
      <c r="A106" s="923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922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897"/>
      <c r="AC106" s="897"/>
      <c r="AD106" s="754"/>
      <c r="AE106" s="754"/>
      <c r="AF106" s="105">
        <f t="shared" si="69"/>
        <v>0</v>
      </c>
      <c r="AG106" s="748" t="e">
        <f t="shared" si="70"/>
        <v>#DIV/0!</v>
      </c>
      <c r="AH106" s="896"/>
      <c r="AJ106" s="76"/>
      <c r="AK106" s="76"/>
    </row>
    <row r="107" spans="1:37" s="293" customFormat="1" ht="19.2" customHeight="1">
      <c r="A107" s="923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922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897"/>
      <c r="AC107" s="897"/>
      <c r="AD107" s="754"/>
      <c r="AE107" s="754"/>
      <c r="AF107" s="292"/>
      <c r="AG107" s="748"/>
      <c r="AH107" s="896"/>
      <c r="AJ107" s="76"/>
      <c r="AK107" s="76"/>
    </row>
    <row r="108" spans="1:37" ht="19.2" customHeight="1">
      <c r="A108" s="923"/>
      <c r="B108" s="170">
        <v>0</v>
      </c>
      <c r="C108" s="160" t="s">
        <v>180</v>
      </c>
      <c r="D108" s="893" t="s">
        <v>351</v>
      </c>
      <c r="E108" s="893"/>
      <c r="F108" s="301"/>
      <c r="G108" s="126"/>
      <c r="H108" s="162"/>
      <c r="I108" s="163"/>
      <c r="J108" s="126">
        <v>19.25</v>
      </c>
      <c r="K108" s="126">
        <v>1389.375</v>
      </c>
      <c r="L108" s="164">
        <v>72.399090557275542</v>
      </c>
      <c r="M108" s="126">
        <f t="shared" ref="J108:O108" si="81">AVERAGE(M96:M107)</f>
        <v>19.25</v>
      </c>
      <c r="N108" s="126">
        <f t="shared" si="81"/>
        <v>1189.9165897357275</v>
      </c>
      <c r="O108" s="164">
        <f t="shared" si="81"/>
        <v>62.083381432770096</v>
      </c>
      <c r="P108" s="105">
        <f t="shared" ref="P108:P117" si="82">M108-J108</f>
        <v>0</v>
      </c>
      <c r="Q108" s="143">
        <f t="shared" ref="Q108:Q117" si="83">O108-L108</f>
        <v>-10.315709124505446</v>
      </c>
      <c r="R108" s="165">
        <f t="shared" ref="R108:R117" si="84">O108/L108</f>
        <v>0.85751603997919557</v>
      </c>
      <c r="S108" s="913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897"/>
      <c r="AC108" s="897"/>
      <c r="AD108" s="167">
        <f>SUM(AD96:AD107)</f>
        <v>0</v>
      </c>
      <c r="AE108" s="167">
        <f>SUM(AE96:AE107)</f>
        <v>1</v>
      </c>
      <c r="AF108" s="105">
        <f t="shared" si="69"/>
        <v>-199.45841026427252</v>
      </c>
      <c r="AG108" s="748">
        <f t="shared" si="70"/>
        <v>0.85644019054303377</v>
      </c>
      <c r="AH108" s="896"/>
    </row>
    <row r="109" spans="1:37" ht="19.2" customHeight="1">
      <c r="A109" s="914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1352.05</v>
      </c>
      <c r="H109" s="92">
        <f t="shared" ref="H109:H119" si="85">F109*G109</f>
        <v>46280.671499999997</v>
      </c>
      <c r="I109" s="741"/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7" si="86">G109/W109*60</f>
        <v>2080.076923076922</v>
      </c>
      <c r="O109" s="95">
        <f t="shared" ref="O109:O117" si="87">N109/M109</f>
        <v>160.00591715976321</v>
      </c>
      <c r="P109" s="97">
        <f t="shared" si="82"/>
        <v>0</v>
      </c>
      <c r="Q109" s="98">
        <f t="shared" si="83"/>
        <v>-13.071005917159852</v>
      </c>
      <c r="R109" s="745">
        <f t="shared" si="84"/>
        <v>0.92447863247863193</v>
      </c>
      <c r="S109" s="917">
        <f>R121</f>
        <v>0.9421009614091842</v>
      </c>
      <c r="T109" s="303">
        <v>0.5</v>
      </c>
      <c r="U109" s="303">
        <v>0.52708333333333335</v>
      </c>
      <c r="V109" s="304">
        <v>5</v>
      </c>
      <c r="W109" s="738">
        <f t="shared" si="80"/>
        <v>39.000000000000021</v>
      </c>
      <c r="X109" s="104"/>
      <c r="Y109" s="104"/>
      <c r="Z109" s="105"/>
      <c r="AA109" s="105"/>
      <c r="AB109" s="897"/>
      <c r="AC109" s="897"/>
      <c r="AD109" s="754"/>
      <c r="AE109" s="754"/>
      <c r="AF109" s="97">
        <f t="shared" si="69"/>
        <v>-169.92307692307804</v>
      </c>
      <c r="AG109" s="190">
        <f t="shared" si="70"/>
        <v>0.92447863247863193</v>
      </c>
      <c r="AH109" s="896">
        <f>AG121</f>
        <v>0.91227942437962573</v>
      </c>
      <c r="AJ109" s="76" t="str">
        <f>A109</f>
        <v>綜合一組
(ET-55)</v>
      </c>
      <c r="AK109" s="968">
        <f>AVERAGE(AK110:AK120)</f>
        <v>6.00000000000004</v>
      </c>
    </row>
    <row r="110" spans="1:37" ht="19.2" customHeight="1">
      <c r="A110" s="915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2337.2000000000003</v>
      </c>
      <c r="H110" s="92">
        <f t="shared" si="85"/>
        <v>83741.876000000004</v>
      </c>
      <c r="I110" s="741"/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2157.4153846153872</v>
      </c>
      <c r="O110" s="95">
        <f t="shared" si="87"/>
        <v>196.12867132867157</v>
      </c>
      <c r="P110" s="97">
        <f t="shared" si="82"/>
        <v>0</v>
      </c>
      <c r="Q110" s="98">
        <f t="shared" si="83"/>
        <v>-8.4167832167829602</v>
      </c>
      <c r="R110" s="745">
        <f t="shared" si="84"/>
        <v>0.95885128205128334</v>
      </c>
      <c r="S110" s="903"/>
      <c r="T110" s="303">
        <v>0.54236111111111107</v>
      </c>
      <c r="U110" s="303">
        <v>0.58749999999999991</v>
      </c>
      <c r="V110" s="304">
        <v>22</v>
      </c>
      <c r="W110" s="738">
        <f t="shared" si="80"/>
        <v>64.999999999999929</v>
      </c>
      <c r="X110" s="265">
        <v>0.53125</v>
      </c>
      <c r="Y110" s="265">
        <v>0.54166666666666663</v>
      </c>
      <c r="Z110" s="105"/>
      <c r="AA110" s="105"/>
      <c r="AB110" s="897"/>
      <c r="AC110" s="897"/>
      <c r="AD110" s="754"/>
      <c r="AE110" s="754">
        <v>1</v>
      </c>
      <c r="AF110" s="97">
        <f t="shared" si="69"/>
        <v>-92.584615384612789</v>
      </c>
      <c r="AG110" s="190">
        <f t="shared" si="70"/>
        <v>0.95885128205128323</v>
      </c>
      <c r="AH110" s="896"/>
      <c r="AJ110" s="969">
        <f t="shared" ref="AJ110:AJ120" si="88">IF((IF(V110&lt;10,V110,(X110-U109)*1440))=0,"",IF(V110&lt;10,V110,(X110-U109)*1440))</f>
        <v>5.9999999999999787</v>
      </c>
      <c r="AK110" s="970">
        <f>IF(AJ110&gt;4,AJ110,"")</f>
        <v>5.9999999999999787</v>
      </c>
    </row>
    <row r="111" spans="1:37" ht="19.2" customHeight="1">
      <c r="A111" s="915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1769</v>
      </c>
      <c r="H111" s="92">
        <f t="shared" si="85"/>
        <v>53008.95790200137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1072.1212121212122</v>
      </c>
      <c r="O111" s="95">
        <f t="shared" si="87"/>
        <v>59.562289562289571</v>
      </c>
      <c r="P111" s="97">
        <f t="shared" si="82"/>
        <v>0</v>
      </c>
      <c r="Q111" s="98">
        <f t="shared" si="83"/>
        <v>-7.1043771043771002</v>
      </c>
      <c r="R111" s="745">
        <f t="shared" si="84"/>
        <v>0.89343434343434347</v>
      </c>
      <c r="S111" s="903"/>
      <c r="T111" s="303">
        <v>0.59236111111111101</v>
      </c>
      <c r="U111" s="303">
        <v>0.66111111111111098</v>
      </c>
      <c r="V111" s="304">
        <v>7</v>
      </c>
      <c r="W111" s="738">
        <f t="shared" si="80"/>
        <v>98.999999999999972</v>
      </c>
      <c r="X111" s="104"/>
      <c r="Y111" s="104"/>
      <c r="Z111" s="105"/>
      <c r="AA111" s="105"/>
      <c r="AB111" s="897"/>
      <c r="AC111" s="897"/>
      <c r="AD111" s="754">
        <v>1</v>
      </c>
      <c r="AE111" s="754"/>
      <c r="AF111" s="97">
        <f t="shared" si="69"/>
        <v>-127.87878787878776</v>
      </c>
      <c r="AG111" s="190">
        <f t="shared" si="70"/>
        <v>0.89343434343434358</v>
      </c>
      <c r="AH111" s="896"/>
      <c r="AJ111" s="969">
        <f t="shared" si="88"/>
        <v>7</v>
      </c>
      <c r="AK111" s="970">
        <f t="shared" ref="AK111:AK120" si="89">IF(AJ111&gt;4,AJ111,"")</f>
        <v>7</v>
      </c>
    </row>
    <row r="112" spans="1:37" ht="19.2" customHeight="1">
      <c r="A112" s="915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686.2</v>
      </c>
      <c r="H112" s="92">
        <f t="shared" si="85"/>
        <v>20675.206000000002</v>
      </c>
      <c r="I112" s="754"/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1083.4736842105256</v>
      </c>
      <c r="O112" s="95">
        <f t="shared" si="87"/>
        <v>60.192982456140307</v>
      </c>
      <c r="P112" s="97">
        <f t="shared" si="82"/>
        <v>0</v>
      </c>
      <c r="Q112" s="98">
        <f t="shared" si="83"/>
        <v>-6.4736842105263648</v>
      </c>
      <c r="R112" s="745">
        <f t="shared" si="84"/>
        <v>0.90289473684210453</v>
      </c>
      <c r="S112" s="903"/>
      <c r="T112" s="303">
        <v>0.66527777777777763</v>
      </c>
      <c r="U112" s="303">
        <v>0.69166666666666654</v>
      </c>
      <c r="V112" s="304">
        <v>6</v>
      </c>
      <c r="W112" s="738">
        <f t="shared" si="80"/>
        <v>38.000000000000028</v>
      </c>
      <c r="X112" s="291"/>
      <c r="Y112" s="291"/>
      <c r="Z112" s="105"/>
      <c r="AA112" s="105"/>
      <c r="AB112" s="897"/>
      <c r="AC112" s="897"/>
      <c r="AD112" s="754"/>
      <c r="AE112" s="754"/>
      <c r="AF112" s="97">
        <f t="shared" si="69"/>
        <v>-116.52631578947444</v>
      </c>
      <c r="AG112" s="190">
        <f t="shared" si="70"/>
        <v>0.90289473684210464</v>
      </c>
      <c r="AH112" s="896"/>
      <c r="AJ112" s="969">
        <f t="shared" si="88"/>
        <v>6</v>
      </c>
      <c r="AK112" s="970">
        <f t="shared" si="89"/>
        <v>6</v>
      </c>
    </row>
    <row r="113" spans="1:37" s="293" customFormat="1" ht="19.2" customHeight="1">
      <c r="A113" s="915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1164</v>
      </c>
      <c r="H113" s="92">
        <f t="shared" si="85"/>
        <v>64671.840000000004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1317.7358490566046</v>
      </c>
      <c r="O113" s="95">
        <f t="shared" si="87"/>
        <v>82.358490566037787</v>
      </c>
      <c r="P113" s="97">
        <f t="shared" si="82"/>
        <v>0</v>
      </c>
      <c r="Q113" s="98">
        <f t="shared" si="83"/>
        <v>-7.6415094339622129</v>
      </c>
      <c r="R113" s="745">
        <f t="shared" si="84"/>
        <v>0.91509433962264208</v>
      </c>
      <c r="S113" s="903"/>
      <c r="T113" s="303">
        <v>0.73124999999999984</v>
      </c>
      <c r="U113" s="303">
        <v>0.76805555555555538</v>
      </c>
      <c r="V113" s="304">
        <v>4</v>
      </c>
      <c r="W113" s="738">
        <f t="shared" si="80"/>
        <v>52.999999999999972</v>
      </c>
      <c r="X113" s="291"/>
      <c r="Y113" s="291"/>
      <c r="Z113" s="292"/>
      <c r="AA113" s="292"/>
      <c r="AB113" s="897"/>
      <c r="AC113" s="897"/>
      <c r="AD113" s="296"/>
      <c r="AE113" s="296"/>
      <c r="AF113" s="97">
        <f t="shared" si="69"/>
        <v>-122.26415094339541</v>
      </c>
      <c r="AG113" s="190">
        <f t="shared" si="70"/>
        <v>0.91509433962264208</v>
      </c>
      <c r="AH113" s="896"/>
      <c r="AJ113" s="969">
        <f t="shared" si="88"/>
        <v>4</v>
      </c>
      <c r="AK113" s="970" t="str">
        <f t="shared" si="89"/>
        <v/>
      </c>
    </row>
    <row r="114" spans="1:37" s="293" customFormat="1" ht="19.2" customHeight="1">
      <c r="A114" s="915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1212</v>
      </c>
      <c r="H114" s="92">
        <f t="shared" si="85"/>
        <v>70502.040000000008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1298.5714285714296</v>
      </c>
      <c r="O114" s="95">
        <f t="shared" si="87"/>
        <v>99.890109890109969</v>
      </c>
      <c r="P114" s="97">
        <f t="shared" si="82"/>
        <v>-1</v>
      </c>
      <c r="Q114" s="98">
        <f t="shared" si="83"/>
        <v>-2.9670329670328925</v>
      </c>
      <c r="R114" s="745">
        <f t="shared" si="84"/>
        <v>0.97115384615384692</v>
      </c>
      <c r="S114" s="903"/>
      <c r="T114" s="303">
        <v>0.77152777777777759</v>
      </c>
      <c r="U114" s="303">
        <v>0.81041666666666645</v>
      </c>
      <c r="V114" s="304">
        <v>5</v>
      </c>
      <c r="W114" s="738">
        <f t="shared" si="80"/>
        <v>55.999999999999957</v>
      </c>
      <c r="X114" s="291"/>
      <c r="Y114" s="291"/>
      <c r="Z114" s="292"/>
      <c r="AA114" s="292"/>
      <c r="AB114" s="897"/>
      <c r="AC114" s="897"/>
      <c r="AD114" s="296"/>
      <c r="AE114" s="296"/>
      <c r="AF114" s="97">
        <f t="shared" si="69"/>
        <v>-141.42857142857042</v>
      </c>
      <c r="AG114" s="190">
        <f t="shared" si="70"/>
        <v>0.90178571428571497</v>
      </c>
      <c r="AH114" s="896"/>
      <c r="AJ114" s="969">
        <f t="shared" si="88"/>
        <v>5</v>
      </c>
      <c r="AK114" s="970">
        <f t="shared" si="89"/>
        <v>5</v>
      </c>
    </row>
    <row r="115" spans="1:37" s="293" customFormat="1" ht="19.2" customHeight="1">
      <c r="A115" s="915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934</v>
      </c>
      <c r="H115" s="92">
        <f t="shared" si="85"/>
        <v>50520.060000000005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1303.2558139534881</v>
      </c>
      <c r="O115" s="95">
        <f t="shared" si="87"/>
        <v>100.25044722719139</v>
      </c>
      <c r="P115" s="97">
        <f t="shared" si="82"/>
        <v>-1</v>
      </c>
      <c r="Q115" s="98">
        <f t="shared" si="83"/>
        <v>-2.6066956299514743</v>
      </c>
      <c r="R115" s="745">
        <f t="shared" si="84"/>
        <v>0.97465712581991626</v>
      </c>
      <c r="S115" s="903"/>
      <c r="T115" s="303">
        <v>0.8145833333333331</v>
      </c>
      <c r="U115" s="303">
        <v>0.84444444444444422</v>
      </c>
      <c r="V115" s="304">
        <v>6</v>
      </c>
      <c r="W115" s="738">
        <f t="shared" si="80"/>
        <v>43.000000000000007</v>
      </c>
      <c r="X115" s="291"/>
      <c r="Y115" s="291"/>
      <c r="Z115" s="292"/>
      <c r="AA115" s="292"/>
      <c r="AB115" s="897"/>
      <c r="AC115" s="897"/>
      <c r="AD115" s="296"/>
      <c r="AE115" s="296"/>
      <c r="AF115" s="97">
        <f t="shared" si="69"/>
        <v>-136.74418604651191</v>
      </c>
      <c r="AG115" s="190">
        <f t="shared" si="70"/>
        <v>0.90503875968992231</v>
      </c>
      <c r="AH115" s="896"/>
      <c r="AJ115" s="969">
        <f t="shared" si="88"/>
        <v>6</v>
      </c>
      <c r="AK115" s="970">
        <f t="shared" si="89"/>
        <v>6</v>
      </c>
    </row>
    <row r="116" spans="1:37" s="293" customFormat="1" ht="19.2" customHeight="1">
      <c r="A116" s="915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1598</v>
      </c>
      <c r="H116" s="92">
        <f t="shared" si="85"/>
        <v>81593.88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1313.4246575342454</v>
      </c>
      <c r="O116" s="95">
        <f t="shared" si="87"/>
        <v>93.816046966731818</v>
      </c>
      <c r="P116" s="97">
        <f t="shared" si="82"/>
        <v>-2</v>
      </c>
      <c r="Q116" s="98">
        <f t="shared" si="83"/>
        <v>6.6046966731818202E-2</v>
      </c>
      <c r="R116" s="745">
        <f t="shared" si="84"/>
        <v>1.0007045009784727</v>
      </c>
      <c r="S116" s="903"/>
      <c r="T116" s="303">
        <v>0.85972222222222194</v>
      </c>
      <c r="U116" s="303">
        <v>0.91041666666666643</v>
      </c>
      <c r="V116" s="304">
        <v>22</v>
      </c>
      <c r="W116" s="738">
        <f t="shared" si="80"/>
        <v>73.000000000000057</v>
      </c>
      <c r="X116" s="291">
        <v>0.84861111111111109</v>
      </c>
      <c r="Y116" s="291">
        <v>0.85833333333333339</v>
      </c>
      <c r="Z116" s="292"/>
      <c r="AA116" s="292"/>
      <c r="AB116" s="897"/>
      <c r="AC116" s="897"/>
      <c r="AD116" s="296"/>
      <c r="AE116" s="296"/>
      <c r="AF116" s="97">
        <f t="shared" si="69"/>
        <v>-186.5753424657546</v>
      </c>
      <c r="AG116" s="190">
        <f t="shared" si="70"/>
        <v>0.87561643835616365</v>
      </c>
      <c r="AH116" s="896"/>
      <c r="AJ116" s="969">
        <f t="shared" si="88"/>
        <v>6.0000000000002984</v>
      </c>
      <c r="AK116" s="970">
        <f t="shared" si="89"/>
        <v>6.0000000000002984</v>
      </c>
    </row>
    <row r="117" spans="1:37" s="293" customFormat="1" ht="19.2" customHeight="1">
      <c r="A117" s="915"/>
      <c r="B117" s="741">
        <v>0</v>
      </c>
      <c r="C117" s="108"/>
      <c r="D117" s="137" t="s">
        <v>1395</v>
      </c>
      <c r="E117" s="138"/>
      <c r="F117" s="90" t="s">
        <v>236</v>
      </c>
      <c r="G117" s="306">
        <v>1167</v>
      </c>
      <c r="H117" s="92">
        <f t="shared" si="85"/>
        <v>0</v>
      </c>
      <c r="I117" s="754"/>
      <c r="J117" s="94">
        <v>17</v>
      </c>
      <c r="K117" s="91">
        <v>1500</v>
      </c>
      <c r="L117" s="95">
        <v>88.235294117647058</v>
      </c>
      <c r="M117" s="744">
        <v>17</v>
      </c>
      <c r="N117" s="91">
        <f t="shared" si="86"/>
        <v>1346.5384615384623</v>
      </c>
      <c r="O117" s="95">
        <f t="shared" si="87"/>
        <v>79.208144796380139</v>
      </c>
      <c r="P117" s="97">
        <f t="shared" si="82"/>
        <v>0</v>
      </c>
      <c r="Q117" s="98">
        <f t="shared" si="83"/>
        <v>-9.0271493212669185</v>
      </c>
      <c r="R117" s="745">
        <f t="shared" si="84"/>
        <v>0.89769230769230823</v>
      </c>
      <c r="S117" s="903"/>
      <c r="T117" s="303">
        <v>0.91458333333333308</v>
      </c>
      <c r="U117" s="303">
        <v>0.95069444444444418</v>
      </c>
      <c r="V117" s="304">
        <v>6</v>
      </c>
      <c r="W117" s="738">
        <f t="shared" si="80"/>
        <v>51.999999999999972</v>
      </c>
      <c r="X117" s="291"/>
      <c r="Y117" s="291"/>
      <c r="Z117" s="292"/>
      <c r="AA117" s="292"/>
      <c r="AB117" s="897"/>
      <c r="AC117" s="897"/>
      <c r="AD117" s="296"/>
      <c r="AE117" s="296"/>
      <c r="AF117" s="97">
        <f t="shared" si="69"/>
        <v>-153.46153846153766</v>
      </c>
      <c r="AG117" s="190">
        <f t="shared" si="70"/>
        <v>0.89769230769230823</v>
      </c>
      <c r="AH117" s="896"/>
      <c r="AJ117" s="969">
        <f t="shared" si="88"/>
        <v>6</v>
      </c>
      <c r="AK117" s="970">
        <f t="shared" si="89"/>
        <v>6</v>
      </c>
    </row>
    <row r="118" spans="1:37" s="293" customFormat="1" ht="19.2" customHeight="1">
      <c r="A118" s="915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903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897"/>
      <c r="AC118" s="897"/>
      <c r="AD118" s="296"/>
      <c r="AE118" s="296"/>
      <c r="AF118" s="97">
        <f t="shared" si="69"/>
        <v>0</v>
      </c>
      <c r="AG118" s="190" t="e">
        <f t="shared" si="70"/>
        <v>#DIV/0!</v>
      </c>
      <c r="AH118" s="896"/>
      <c r="AJ118" s="969" t="str">
        <f t="shared" si="88"/>
        <v/>
      </c>
      <c r="AK118" s="970" t="str">
        <f t="shared" si="89"/>
        <v/>
      </c>
    </row>
    <row r="119" spans="1:37" s="293" customFormat="1" ht="19.2" customHeight="1">
      <c r="A119" s="915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903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897"/>
      <c r="AC119" s="897"/>
      <c r="AD119" s="296"/>
      <c r="AE119" s="296"/>
      <c r="AF119" s="97">
        <f t="shared" si="69"/>
        <v>0</v>
      </c>
      <c r="AG119" s="190" t="e">
        <f t="shared" si="70"/>
        <v>#DIV/0!</v>
      </c>
      <c r="AH119" s="896"/>
      <c r="AJ119" s="969" t="str">
        <f t="shared" si="88"/>
        <v/>
      </c>
      <c r="AK119" s="970" t="str">
        <f t="shared" si="89"/>
        <v/>
      </c>
    </row>
    <row r="120" spans="1:37" s="293" customFormat="1" ht="19.2" customHeight="1">
      <c r="A120" s="915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903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897"/>
      <c r="AC120" s="897"/>
      <c r="AD120" s="296"/>
      <c r="AE120" s="296"/>
      <c r="AF120" s="97">
        <f t="shared" si="69"/>
        <v>0</v>
      </c>
      <c r="AG120" s="190" t="e">
        <f t="shared" si="70"/>
        <v>#DIV/0!</v>
      </c>
      <c r="AH120" s="896"/>
      <c r="AJ120" s="969" t="str">
        <f t="shared" si="88"/>
        <v/>
      </c>
      <c r="AK120" s="970" t="str">
        <f t="shared" si="89"/>
        <v/>
      </c>
    </row>
    <row r="121" spans="1:37" ht="19.2" customHeight="1">
      <c r="A121" s="916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15.222222222222221</v>
      </c>
      <c r="K121" s="276">
        <v>1580</v>
      </c>
      <c r="L121" s="277">
        <v>109.85058786529376</v>
      </c>
      <c r="M121" s="276">
        <f t="shared" ref="J121:O121" si="90">AVERAGE(M109:M120)</f>
        <v>14.777777777777779</v>
      </c>
      <c r="N121" s="276">
        <f t="shared" si="90"/>
        <v>1441.4014905198087</v>
      </c>
      <c r="O121" s="277">
        <f t="shared" si="90"/>
        <v>103.49034443925731</v>
      </c>
      <c r="P121" s="97">
        <f t="shared" ref="P121:P129" si="91">M121-J121</f>
        <v>-0.44444444444444287</v>
      </c>
      <c r="Q121" s="98">
        <f t="shared" ref="Q121:Q129" si="92">O121-L121</f>
        <v>-6.3602434260364475</v>
      </c>
      <c r="R121" s="245">
        <f t="shared" ref="R121:R129" si="93">O121/L121</f>
        <v>0.9421009614091842</v>
      </c>
      <c r="S121" s="911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897"/>
      <c r="AC121" s="897"/>
      <c r="AD121" s="167">
        <f>SUM(AD109:AD120)</f>
        <v>1</v>
      </c>
      <c r="AE121" s="167">
        <f>SUM(AE109:AE120)</f>
        <v>1</v>
      </c>
      <c r="AF121" s="97">
        <f>N121-K121</f>
        <v>-138.5985094801913</v>
      </c>
      <c r="AG121" s="190">
        <f>N121/K121</f>
        <v>0.91227942437962573</v>
      </c>
      <c r="AH121" s="896"/>
    </row>
    <row r="122" spans="1:37" ht="19.2" customHeight="1">
      <c r="A122" s="918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1431</v>
      </c>
      <c r="H122" s="92">
        <f t="shared" ref="H122:H132" si="94">F122*G122</f>
        <v>85201.74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9" si="95">G122/W122*60</f>
        <v>1300.9090909090924</v>
      </c>
      <c r="O122" s="314">
        <f t="shared" ref="O122:O129" si="96">N122/M122</f>
        <v>72.272727272727352</v>
      </c>
      <c r="P122" s="168">
        <f t="shared" si="91"/>
        <v>0</v>
      </c>
      <c r="Q122" s="256">
        <f t="shared" si="92"/>
        <v>-4.6717171717170913</v>
      </c>
      <c r="R122" s="169">
        <f t="shared" si="93"/>
        <v>0.93928454217262991</v>
      </c>
      <c r="S122" s="912">
        <f>R134</f>
        <v>0.90150471529947818</v>
      </c>
      <c r="T122" s="232">
        <v>0.5</v>
      </c>
      <c r="U122" s="232">
        <v>0.54583333333333328</v>
      </c>
      <c r="V122" s="304">
        <v>5</v>
      </c>
      <c r="W122" s="738">
        <f t="shared" si="80"/>
        <v>65.999999999999929</v>
      </c>
      <c r="X122" s="104"/>
      <c r="Y122" s="104"/>
      <c r="Z122" s="105"/>
      <c r="AA122" s="105"/>
      <c r="AB122" s="897"/>
      <c r="AC122" s="897"/>
      <c r="AD122" s="754"/>
      <c r="AE122" s="754"/>
      <c r="AF122" s="97">
        <f t="shared" si="69"/>
        <v>-84.090909090907644</v>
      </c>
      <c r="AG122" s="745">
        <f t="shared" si="70"/>
        <v>0.93928454217262991</v>
      </c>
      <c r="AH122" s="911">
        <f>AG134</f>
        <v>0.9027479091398517</v>
      </c>
      <c r="AJ122" s="76" t="str">
        <f>A122</f>
        <v>綜合二組
(ET-55)</v>
      </c>
      <c r="AK122" s="968">
        <f>AVERAGE(AK123:AK133)</f>
        <v>6.857142857142918</v>
      </c>
    </row>
    <row r="123" spans="1:37" ht="19.2" customHeight="1">
      <c r="A123" s="918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1826</v>
      </c>
      <c r="H123" s="92">
        <f t="shared" si="94"/>
        <v>107131.42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1336.0975609756094</v>
      </c>
      <c r="O123" s="142">
        <f t="shared" si="96"/>
        <v>70.320924261874183</v>
      </c>
      <c r="P123" s="105">
        <f t="shared" si="91"/>
        <v>0</v>
      </c>
      <c r="Q123" s="143">
        <f t="shared" si="92"/>
        <v>-5.4685494223363378</v>
      </c>
      <c r="R123" s="748">
        <f t="shared" si="93"/>
        <v>0.92784552845528445</v>
      </c>
      <c r="S123" s="912"/>
      <c r="T123" s="232">
        <v>0.55069444444444438</v>
      </c>
      <c r="U123" s="232">
        <v>0.60763888888888884</v>
      </c>
      <c r="V123" s="304">
        <v>7</v>
      </c>
      <c r="W123" s="738">
        <f t="shared" si="80"/>
        <v>82.000000000000028</v>
      </c>
      <c r="X123" s="104"/>
      <c r="Y123" s="104"/>
      <c r="Z123" s="105"/>
      <c r="AA123" s="105"/>
      <c r="AB123" s="897"/>
      <c r="AC123" s="897"/>
      <c r="AD123" s="754">
        <v>1</v>
      </c>
      <c r="AE123" s="754"/>
      <c r="AF123" s="97">
        <f t="shared" si="69"/>
        <v>-103.90243902439056</v>
      </c>
      <c r="AG123" s="745">
        <f t="shared" si="70"/>
        <v>0.92784552845528434</v>
      </c>
      <c r="AH123" s="912"/>
      <c r="AJ123" s="969">
        <f t="shared" ref="AJ123:AJ133" si="97">IF((IF(V123&lt;10,V123,(X123-U122)*1440))=0,"",IF(V123&lt;10,V123,(X123-U122)*1440))</f>
        <v>7</v>
      </c>
      <c r="AK123" s="970">
        <f>IF(AJ123&gt;4,AJ123,"")</f>
        <v>7</v>
      </c>
    </row>
    <row r="124" spans="1:37" ht="19.2" customHeight="1">
      <c r="A124" s="918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1689</v>
      </c>
      <c r="H124" s="92">
        <f t="shared" si="94"/>
        <v>100529.28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1299.2307692307686</v>
      </c>
      <c r="O124" s="314">
        <f t="shared" si="96"/>
        <v>61.86813186813184</v>
      </c>
      <c r="P124" s="168">
        <f t="shared" si="91"/>
        <v>0</v>
      </c>
      <c r="Q124" s="256">
        <f t="shared" si="92"/>
        <v>-4.0842490842491088</v>
      </c>
      <c r="R124" s="169">
        <f t="shared" si="93"/>
        <v>0.93807275756734199</v>
      </c>
      <c r="S124" s="919"/>
      <c r="T124" s="232">
        <v>0.62291666666666656</v>
      </c>
      <c r="U124" s="232">
        <v>0.67708333333333326</v>
      </c>
      <c r="V124" s="304">
        <v>22</v>
      </c>
      <c r="W124" s="738">
        <f t="shared" si="80"/>
        <v>78.000000000000043</v>
      </c>
      <c r="X124" s="265">
        <v>0.61249999999999993</v>
      </c>
      <c r="Y124" s="265">
        <v>0.58750000000000002</v>
      </c>
      <c r="Z124" s="105"/>
      <c r="AA124" s="105"/>
      <c r="AB124" s="897"/>
      <c r="AC124" s="897"/>
      <c r="AD124" s="754"/>
      <c r="AE124" s="754"/>
      <c r="AF124" s="168">
        <f t="shared" si="69"/>
        <v>-85.769230769231399</v>
      </c>
      <c r="AG124" s="169">
        <f t="shared" si="70"/>
        <v>0.93807275756734199</v>
      </c>
      <c r="AH124" s="912"/>
      <c r="AJ124" s="969">
        <f t="shared" si="97"/>
        <v>6.9999999999999751</v>
      </c>
      <c r="AK124" s="970">
        <f t="shared" ref="AK124:AK133" si="98">IF(AJ124&gt;4,AJ124,"")</f>
        <v>6.9999999999999751</v>
      </c>
    </row>
    <row r="125" spans="1:37" ht="19.2" customHeight="1">
      <c r="A125" s="918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1602</v>
      </c>
      <c r="H125" s="92">
        <f t="shared" si="94"/>
        <v>90977.58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1413.5294117647077</v>
      </c>
      <c r="O125" s="314">
        <f t="shared" si="96"/>
        <v>78.529411764705984</v>
      </c>
      <c r="P125" s="168">
        <f t="shared" si="91"/>
        <v>0</v>
      </c>
      <c r="Q125" s="256">
        <f t="shared" si="92"/>
        <v>-12.359477124182902</v>
      </c>
      <c r="R125" s="169">
        <f t="shared" si="93"/>
        <v>0.86401553286351329</v>
      </c>
      <c r="S125" s="919"/>
      <c r="T125" s="232">
        <v>0.71736111111111101</v>
      </c>
      <c r="U125" s="232">
        <v>0.76458333333333317</v>
      </c>
      <c r="V125" s="304">
        <v>5</v>
      </c>
      <c r="W125" s="738">
        <f t="shared" si="80"/>
        <v>67.999999999999915</v>
      </c>
      <c r="X125" s="116"/>
      <c r="Y125" s="116"/>
      <c r="Z125" s="105"/>
      <c r="AA125" s="105"/>
      <c r="AB125" s="897"/>
      <c r="AC125" s="897"/>
      <c r="AD125" s="754"/>
      <c r="AE125" s="754"/>
      <c r="AF125" s="97">
        <f t="shared" si="69"/>
        <v>-222.47058823529233</v>
      </c>
      <c r="AG125" s="745">
        <f t="shared" si="70"/>
        <v>0.86401553286351329</v>
      </c>
      <c r="AH125" s="913"/>
      <c r="AJ125" s="969">
        <f t="shared" si="97"/>
        <v>5</v>
      </c>
      <c r="AK125" s="970">
        <f t="shared" si="98"/>
        <v>5</v>
      </c>
    </row>
    <row r="126" spans="1:37" ht="19.2" customHeight="1">
      <c r="A126" s="918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1315</v>
      </c>
      <c r="H126" s="92">
        <f t="shared" si="94"/>
        <v>74784.05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1384.2105263157905</v>
      </c>
      <c r="O126" s="142">
        <f t="shared" si="96"/>
        <v>76.900584795321691</v>
      </c>
      <c r="P126" s="105">
        <f t="shared" si="91"/>
        <v>0</v>
      </c>
      <c r="Q126" s="143">
        <f t="shared" si="92"/>
        <v>-13.988304093567194</v>
      </c>
      <c r="R126" s="748">
        <f t="shared" si="93"/>
        <v>0.8460944537382582</v>
      </c>
      <c r="S126" s="919"/>
      <c r="T126" s="232">
        <v>0.76944444444444426</v>
      </c>
      <c r="U126" s="232">
        <v>0.80902777777777757</v>
      </c>
      <c r="V126" s="304">
        <v>7</v>
      </c>
      <c r="W126" s="738">
        <f t="shared" si="80"/>
        <v>56.999999999999957</v>
      </c>
      <c r="X126" s="116"/>
      <c r="Y126" s="116"/>
      <c r="Z126" s="105"/>
      <c r="AA126" s="105"/>
      <c r="AB126" s="897"/>
      <c r="AC126" s="897"/>
      <c r="AD126" s="754"/>
      <c r="AE126" s="754"/>
      <c r="AF126" s="168">
        <f t="shared" si="69"/>
        <v>-251.7894736842095</v>
      </c>
      <c r="AG126" s="169">
        <f t="shared" si="70"/>
        <v>0.8460944537382582</v>
      </c>
      <c r="AH126" s="913"/>
      <c r="AJ126" s="969">
        <f t="shared" si="97"/>
        <v>7</v>
      </c>
      <c r="AK126" s="970">
        <f t="shared" si="98"/>
        <v>7</v>
      </c>
    </row>
    <row r="127" spans="1:37" ht="19.2" customHeight="1">
      <c r="A127" s="918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1565</v>
      </c>
      <c r="H127" s="92">
        <f t="shared" si="94"/>
        <v>79298.55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1380.8823529411782</v>
      </c>
      <c r="O127" s="142">
        <f t="shared" si="96"/>
        <v>76.715686274509892</v>
      </c>
      <c r="P127" s="105">
        <f t="shared" si="91"/>
        <v>0</v>
      </c>
      <c r="Q127" s="143">
        <f t="shared" si="92"/>
        <v>-6.6176470588234366</v>
      </c>
      <c r="R127" s="748">
        <f t="shared" si="93"/>
        <v>0.92058823529411871</v>
      </c>
      <c r="S127" s="919"/>
      <c r="T127" s="232">
        <v>0.82430555555555529</v>
      </c>
      <c r="U127" s="232">
        <v>0.87152777777777746</v>
      </c>
      <c r="V127" s="741">
        <v>22</v>
      </c>
      <c r="W127" s="738">
        <f t="shared" si="80"/>
        <v>67.999999999999915</v>
      </c>
      <c r="X127" s="116">
        <v>0.81388888888888899</v>
      </c>
      <c r="Y127" s="116">
        <v>0.82361111111111107</v>
      </c>
      <c r="Z127" s="105"/>
      <c r="AA127" s="105"/>
      <c r="AB127" s="897"/>
      <c r="AC127" s="897"/>
      <c r="AD127" s="754"/>
      <c r="AE127" s="754"/>
      <c r="AF127" s="168">
        <f t="shared" si="69"/>
        <v>-119.11764705882183</v>
      </c>
      <c r="AG127" s="169">
        <f t="shared" si="70"/>
        <v>0.92058823529411882</v>
      </c>
      <c r="AH127" s="913"/>
      <c r="AJ127" s="969">
        <f t="shared" si="97"/>
        <v>7.0000000000004547</v>
      </c>
      <c r="AK127" s="970">
        <f t="shared" si="98"/>
        <v>7.0000000000004547</v>
      </c>
    </row>
    <row r="128" spans="1:37" ht="19.2" customHeight="1">
      <c r="A128" s="918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1089</v>
      </c>
      <c r="H128" s="92">
        <f t="shared" si="94"/>
        <v>63347.130000000005</v>
      </c>
      <c r="I128" s="754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1452</v>
      </c>
      <c r="O128" s="314">
        <f t="shared" si="96"/>
        <v>90.75</v>
      </c>
      <c r="P128" s="168">
        <f t="shared" si="91"/>
        <v>0</v>
      </c>
      <c r="Q128" s="256">
        <f t="shared" si="92"/>
        <v>-11.5</v>
      </c>
      <c r="R128" s="169">
        <f t="shared" si="93"/>
        <v>0.8875305623471883</v>
      </c>
      <c r="S128" s="919"/>
      <c r="T128" s="232">
        <v>0.87638888888888855</v>
      </c>
      <c r="U128" s="232">
        <v>0.90763888888888855</v>
      </c>
      <c r="V128" s="741">
        <v>7</v>
      </c>
      <c r="W128" s="738">
        <f t="shared" si="80"/>
        <v>45</v>
      </c>
      <c r="X128" s="116"/>
      <c r="Y128" s="116"/>
      <c r="Z128" s="105"/>
      <c r="AA128" s="105"/>
      <c r="AB128" s="897"/>
      <c r="AC128" s="897"/>
      <c r="AD128" s="754"/>
      <c r="AE128" s="754"/>
      <c r="AF128" s="97">
        <f t="shared" si="69"/>
        <v>-184</v>
      </c>
      <c r="AG128" s="745">
        <f t="shared" si="70"/>
        <v>0.8875305623471883</v>
      </c>
      <c r="AH128" s="913"/>
      <c r="AJ128" s="969">
        <f t="shared" si="97"/>
        <v>7</v>
      </c>
      <c r="AK128" s="970">
        <f t="shared" si="98"/>
        <v>7</v>
      </c>
    </row>
    <row r="129" spans="1:37" ht="19.2" customHeight="1">
      <c r="A129" s="918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2593</v>
      </c>
      <c r="H129" s="92">
        <f t="shared" si="94"/>
        <v>123426.8</v>
      </c>
      <c r="I129" s="754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1318.4745762711857</v>
      </c>
      <c r="O129" s="142">
        <f t="shared" si="96"/>
        <v>62.784503631961222</v>
      </c>
      <c r="P129" s="105">
        <f t="shared" si="91"/>
        <v>0</v>
      </c>
      <c r="Q129" s="143">
        <f t="shared" si="92"/>
        <v>-5.7869249394673474</v>
      </c>
      <c r="R129" s="748">
        <f t="shared" si="93"/>
        <v>0.91560734463276783</v>
      </c>
      <c r="S129" s="919"/>
      <c r="T129" s="232">
        <v>0.91319444444444409</v>
      </c>
      <c r="U129" s="232">
        <v>0.99513888888888857</v>
      </c>
      <c r="V129" s="741">
        <v>8</v>
      </c>
      <c r="W129" s="738">
        <f t="shared" si="80"/>
        <v>118.00000000000006</v>
      </c>
      <c r="X129" s="116"/>
      <c r="Y129" s="116"/>
      <c r="Z129" s="105"/>
      <c r="AA129" s="105"/>
      <c r="AB129" s="897"/>
      <c r="AC129" s="897"/>
      <c r="AD129" s="754"/>
      <c r="AE129" s="754"/>
      <c r="AF129" s="168">
        <f t="shared" si="69"/>
        <v>-121.5254237288143</v>
      </c>
      <c r="AG129" s="169">
        <f t="shared" si="70"/>
        <v>0.91560734463276783</v>
      </c>
      <c r="AH129" s="913"/>
      <c r="AJ129" s="969">
        <f t="shared" si="97"/>
        <v>8</v>
      </c>
      <c r="AK129" s="970">
        <f t="shared" si="98"/>
        <v>8</v>
      </c>
    </row>
    <row r="130" spans="1:37" ht="19.2" customHeight="1">
      <c r="A130" s="918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919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897"/>
      <c r="AC130" s="897"/>
      <c r="AD130" s="754"/>
      <c r="AE130" s="754"/>
      <c r="AF130" s="168">
        <f t="shared" si="69"/>
        <v>0</v>
      </c>
      <c r="AG130" s="169" t="e">
        <f t="shared" si="70"/>
        <v>#DIV/0!</v>
      </c>
      <c r="AH130" s="913"/>
      <c r="AJ130" s="969" t="str">
        <f t="shared" si="97"/>
        <v/>
      </c>
      <c r="AK130" s="970" t="str">
        <f t="shared" si="98"/>
        <v/>
      </c>
    </row>
    <row r="131" spans="1:37" ht="19.2" customHeight="1">
      <c r="A131" s="918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919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897"/>
      <c r="AC131" s="897"/>
      <c r="AD131" s="754"/>
      <c r="AE131" s="754"/>
      <c r="AF131" s="97">
        <f t="shared" si="69"/>
        <v>0</v>
      </c>
      <c r="AG131" s="745" t="e">
        <f t="shared" si="70"/>
        <v>#DIV/0!</v>
      </c>
      <c r="AH131" s="913"/>
      <c r="AJ131" s="969" t="str">
        <f t="shared" si="97"/>
        <v/>
      </c>
      <c r="AK131" s="970" t="str">
        <f t="shared" si="98"/>
        <v/>
      </c>
    </row>
    <row r="132" spans="1:37" ht="19.2" customHeight="1">
      <c r="A132" s="918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919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897"/>
      <c r="AC132" s="897"/>
      <c r="AD132" s="754"/>
      <c r="AE132" s="754"/>
      <c r="AF132" s="127"/>
      <c r="AG132" s="746"/>
      <c r="AH132" s="913"/>
      <c r="AJ132" s="969" t="str">
        <f t="shared" si="97"/>
        <v/>
      </c>
      <c r="AK132" s="970" t="str">
        <f t="shared" si="98"/>
        <v/>
      </c>
    </row>
    <row r="133" spans="1:37" ht="19.2" customHeight="1">
      <c r="A133" s="918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919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897"/>
      <c r="AC133" s="897"/>
      <c r="AD133" s="754"/>
      <c r="AE133" s="754"/>
      <c r="AF133" s="127"/>
      <c r="AG133" s="746"/>
      <c r="AH133" s="913"/>
      <c r="AJ133" s="969" t="str">
        <f t="shared" si="97"/>
        <v/>
      </c>
      <c r="AK133" s="970" t="str">
        <f t="shared" si="98"/>
        <v/>
      </c>
    </row>
    <row r="134" spans="1:37" ht="19.2" customHeight="1">
      <c r="A134" s="918"/>
      <c r="B134" s="239">
        <v>0</v>
      </c>
      <c r="C134" s="160" t="s">
        <v>198</v>
      </c>
      <c r="D134" s="893" t="s">
        <v>351</v>
      </c>
      <c r="E134" s="893"/>
      <c r="F134" s="259"/>
      <c r="G134" s="126"/>
      <c r="H134" s="162"/>
      <c r="I134" s="322"/>
      <c r="J134" s="323">
        <v>18.625</v>
      </c>
      <c r="K134" s="323">
        <v>1507.25</v>
      </c>
      <c r="L134" s="324">
        <v>81.827354845446948</v>
      </c>
      <c r="M134" s="323">
        <f t="shared" ref="J134:O134" si="99">AVERAGE(M122:M133)</f>
        <v>18.625</v>
      </c>
      <c r="N134" s="323">
        <f t="shared" si="99"/>
        <v>1360.6667860510415</v>
      </c>
      <c r="O134" s="324">
        <f t="shared" si="99"/>
        <v>73.767746233654023</v>
      </c>
      <c r="P134" s="102">
        <f t="shared" ref="P134:P142" si="100">M134-J134</f>
        <v>0</v>
      </c>
      <c r="Q134" s="209">
        <f t="shared" ref="Q134:Q142" si="101">O134-L134</f>
        <v>-8.0596086117929246</v>
      </c>
      <c r="R134" s="325">
        <f t="shared" ref="R134:R142" si="102">O134/L134</f>
        <v>0.90150471529947818</v>
      </c>
      <c r="S134" s="912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897"/>
      <c r="AC134" s="897"/>
      <c r="AD134" s="167">
        <f>SUM(AD122:AD133)</f>
        <v>1</v>
      </c>
      <c r="AE134" s="167">
        <f>SUM(AE122:AE133)</f>
        <v>0</v>
      </c>
      <c r="AF134" s="97">
        <f t="shared" si="69"/>
        <v>-146.58321394895847</v>
      </c>
      <c r="AG134" s="745">
        <f t="shared" si="70"/>
        <v>0.9027479091398517</v>
      </c>
      <c r="AH134" s="913"/>
    </row>
    <row r="135" spans="1:37" ht="19.2" customHeight="1">
      <c r="A135" s="899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2071.5</v>
      </c>
      <c r="H135" s="326">
        <f t="shared" ref="H135:H146" si="103">F135*G135</f>
        <v>112047.43500000001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4">G135/W135*60</f>
        <v>1294.6874999999991</v>
      </c>
      <c r="O135" s="177">
        <f t="shared" ref="O135:O142" si="105">N135/M135</f>
        <v>76.158088235294059</v>
      </c>
      <c r="P135" s="105">
        <f t="shared" si="100"/>
        <v>1</v>
      </c>
      <c r="Q135" s="143">
        <f t="shared" si="101"/>
        <v>-17.591911764705941</v>
      </c>
      <c r="R135" s="748">
        <f t="shared" si="102"/>
        <v>0.81235294117646994</v>
      </c>
      <c r="S135" s="903">
        <f>R147</f>
        <v>0.85806830017014213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897"/>
      <c r="AC135" s="897"/>
      <c r="AD135" s="754"/>
      <c r="AE135" s="754"/>
      <c r="AF135" s="178">
        <f t="shared" si="69"/>
        <v>-205.31250000000091</v>
      </c>
      <c r="AG135" s="184">
        <f t="shared" si="70"/>
        <v>0.86312499999999936</v>
      </c>
      <c r="AH135" s="896">
        <f>AG147</f>
        <v>0.87340223617035961</v>
      </c>
      <c r="AJ135" s="76" t="str">
        <f>A135</f>
        <v>綜合三組
(ET-55)</v>
      </c>
      <c r="AK135" s="968">
        <f>AVERAGE(AK136:AK146)</f>
        <v>6.6666666666666581</v>
      </c>
    </row>
    <row r="136" spans="1:37" ht="19.2" customHeight="1">
      <c r="A136" s="900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1507</v>
      </c>
      <c r="H136" s="140">
        <f t="shared" si="103"/>
        <v>76359.69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1291.7142857142844</v>
      </c>
      <c r="O136" s="142">
        <f t="shared" si="105"/>
        <v>71.761904761904688</v>
      </c>
      <c r="P136" s="105">
        <f t="shared" si="100"/>
        <v>0</v>
      </c>
      <c r="Q136" s="143">
        <f t="shared" si="101"/>
        <v>-11.57142857142864</v>
      </c>
      <c r="R136" s="748">
        <f t="shared" si="102"/>
        <v>0.86114285714285632</v>
      </c>
      <c r="S136" s="903"/>
      <c r="T136" s="327">
        <v>0.52986111111111112</v>
      </c>
      <c r="U136" s="232">
        <v>0.57847222222222228</v>
      </c>
      <c r="V136" s="182">
        <v>7</v>
      </c>
      <c r="W136" s="328">
        <f t="shared" si="106"/>
        <v>70.000000000000071</v>
      </c>
      <c r="X136" s="104"/>
      <c r="Y136" s="104"/>
      <c r="Z136" s="105"/>
      <c r="AA136" s="105"/>
      <c r="AB136" s="897"/>
      <c r="AC136" s="897"/>
      <c r="AD136" s="754"/>
      <c r="AE136" s="754"/>
      <c r="AF136" s="97">
        <f t="shared" si="69"/>
        <v>-208.28571428571558</v>
      </c>
      <c r="AG136" s="190">
        <f t="shared" si="70"/>
        <v>0.86114285714285632</v>
      </c>
      <c r="AH136" s="896"/>
      <c r="AJ136" s="969">
        <f t="shared" ref="AJ136:AJ146" si="107">IF((IF(V136&lt;10,V136,(X136-U135)*1440))=0,"",IF(V136&lt;10,V136,(X136-U135)*1440))</f>
        <v>7</v>
      </c>
      <c r="AK136" s="970">
        <f>IF(AJ136&gt;4,AJ136,"")</f>
        <v>7</v>
      </c>
    </row>
    <row r="137" spans="1:37" ht="19.2" customHeight="1">
      <c r="A137" s="900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1530</v>
      </c>
      <c r="H137" s="140">
        <f t="shared" si="103"/>
        <v>81503.100000000006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1292.957746478872</v>
      </c>
      <c r="O137" s="177">
        <f t="shared" si="105"/>
        <v>80.809859154929498</v>
      </c>
      <c r="P137" s="105">
        <f t="shared" si="100"/>
        <v>0</v>
      </c>
      <c r="Q137" s="143">
        <f t="shared" si="101"/>
        <v>-12.940140845070502</v>
      </c>
      <c r="R137" s="748">
        <f t="shared" si="102"/>
        <v>0.86197183098591468</v>
      </c>
      <c r="S137" s="903"/>
      <c r="T137" s="232">
        <v>0.59375</v>
      </c>
      <c r="U137" s="232">
        <v>0.6430555555555556</v>
      </c>
      <c r="V137" s="329">
        <v>22</v>
      </c>
      <c r="W137" s="328">
        <f t="shared" si="106"/>
        <v>71.000000000000071</v>
      </c>
      <c r="X137" s="104">
        <v>0.58333333333333337</v>
      </c>
      <c r="Y137" s="104">
        <v>0.59305555555555556</v>
      </c>
      <c r="Z137" s="105"/>
      <c r="AA137" s="105"/>
      <c r="AB137" s="897"/>
      <c r="AC137" s="897"/>
      <c r="AD137" s="754"/>
      <c r="AE137" s="754"/>
      <c r="AF137" s="97">
        <f t="shared" si="69"/>
        <v>-207.04225352112803</v>
      </c>
      <c r="AG137" s="190">
        <f t="shared" si="70"/>
        <v>0.86197183098591468</v>
      </c>
      <c r="AH137" s="896"/>
      <c r="AJ137" s="969">
        <f t="shared" si="107"/>
        <v>6.9999999999999751</v>
      </c>
      <c r="AK137" s="970">
        <f t="shared" ref="AK137:AK146" si="108">IF(AJ137&gt;4,AJ137,"")</f>
        <v>6.9999999999999751</v>
      </c>
    </row>
    <row r="138" spans="1:37" ht="19.2" customHeight="1">
      <c r="A138" s="900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1077.1200000000001</v>
      </c>
      <c r="H138" s="140">
        <f t="shared" si="103"/>
        <v>62187.523200000003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1292.5440000000006</v>
      </c>
      <c r="O138" s="142">
        <f t="shared" si="105"/>
        <v>80.784000000000034</v>
      </c>
      <c r="P138" s="105">
        <f t="shared" si="100"/>
        <v>0</v>
      </c>
      <c r="Q138" s="143">
        <f t="shared" si="101"/>
        <v>-17.028499999999966</v>
      </c>
      <c r="R138" s="748">
        <f t="shared" si="102"/>
        <v>0.82590670926517606</v>
      </c>
      <c r="S138" s="903"/>
      <c r="T138" s="232">
        <v>0.68263888888888891</v>
      </c>
      <c r="U138" s="232">
        <v>0.71736111111111112</v>
      </c>
      <c r="V138" s="329">
        <v>4</v>
      </c>
      <c r="W138" s="328">
        <f t="shared" si="106"/>
        <v>49.999999999999986</v>
      </c>
      <c r="X138" s="104"/>
      <c r="Y138" s="104"/>
      <c r="Z138" s="105"/>
      <c r="AA138" s="105"/>
      <c r="AB138" s="897"/>
      <c r="AC138" s="897"/>
      <c r="AD138" s="754"/>
      <c r="AE138" s="754"/>
      <c r="AF138" s="97">
        <f t="shared" si="69"/>
        <v>-272.45599999999945</v>
      </c>
      <c r="AG138" s="190">
        <f t="shared" si="70"/>
        <v>0.82590670926517606</v>
      </c>
      <c r="AH138" s="896"/>
      <c r="AJ138" s="969">
        <f t="shared" si="107"/>
        <v>4</v>
      </c>
      <c r="AK138" s="970" t="str">
        <f t="shared" si="108"/>
        <v/>
      </c>
    </row>
    <row r="139" spans="1:37" ht="19.2" customHeight="1">
      <c r="A139" s="900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1792</v>
      </c>
      <c r="H139" s="140">
        <f t="shared" si="103"/>
        <v>91356.159999999989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1311.2195121951213</v>
      </c>
      <c r="O139" s="177">
        <f t="shared" si="105"/>
        <v>65.560975609756071</v>
      </c>
      <c r="P139" s="105">
        <f t="shared" si="100"/>
        <v>0</v>
      </c>
      <c r="Q139" s="143">
        <f t="shared" si="101"/>
        <v>-6.4390243902439295</v>
      </c>
      <c r="R139" s="748">
        <f t="shared" si="102"/>
        <v>0.91056910569105654</v>
      </c>
      <c r="S139" s="903"/>
      <c r="T139" s="232">
        <v>0.72152777777777777</v>
      </c>
      <c r="U139" s="232">
        <v>0.77847222222222223</v>
      </c>
      <c r="V139" s="330">
        <v>6</v>
      </c>
      <c r="W139" s="328">
        <f t="shared" si="106"/>
        <v>82.000000000000028</v>
      </c>
      <c r="X139" s="104"/>
      <c r="Y139" s="104"/>
      <c r="Z139" s="105"/>
      <c r="AA139" s="105"/>
      <c r="AB139" s="897"/>
      <c r="AC139" s="897"/>
      <c r="AD139" s="754"/>
      <c r="AE139" s="754"/>
      <c r="AF139" s="97">
        <f t="shared" si="69"/>
        <v>-128.7804878048787</v>
      </c>
      <c r="AG139" s="190">
        <f t="shared" si="70"/>
        <v>0.91056910569105642</v>
      </c>
      <c r="AH139" s="896"/>
      <c r="AJ139" s="969">
        <f t="shared" si="107"/>
        <v>6</v>
      </c>
      <c r="AK139" s="970">
        <f t="shared" si="108"/>
        <v>6</v>
      </c>
    </row>
    <row r="140" spans="1:37" ht="19.2" customHeight="1">
      <c r="A140" s="901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1966</v>
      </c>
      <c r="H140" s="140">
        <f t="shared" si="103"/>
        <v>100108.72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1310.6666666666667</v>
      </c>
      <c r="O140" s="142">
        <f t="shared" si="105"/>
        <v>68.982456140350877</v>
      </c>
      <c r="P140" s="105">
        <f t="shared" si="100"/>
        <v>0</v>
      </c>
      <c r="Q140" s="143">
        <f t="shared" si="101"/>
        <v>-6.8070175438596436</v>
      </c>
      <c r="R140" s="748">
        <f t="shared" si="102"/>
        <v>0.91018518518518521</v>
      </c>
      <c r="S140" s="904"/>
      <c r="T140" s="270">
        <v>0.79374999999999996</v>
      </c>
      <c r="U140" s="332">
        <v>0.85624999999999996</v>
      </c>
      <c r="V140" s="333">
        <v>22</v>
      </c>
      <c r="W140" s="328">
        <f t="shared" si="106"/>
        <v>90</v>
      </c>
      <c r="X140" s="104">
        <v>0.78333333333333333</v>
      </c>
      <c r="Y140" s="104">
        <v>0.79305555555555562</v>
      </c>
      <c r="Z140" s="105"/>
      <c r="AA140" s="105"/>
      <c r="AB140" s="897"/>
      <c r="AC140" s="897"/>
      <c r="AD140" s="754"/>
      <c r="AE140" s="754"/>
      <c r="AF140" s="97">
        <f t="shared" si="69"/>
        <v>-129.33333333333326</v>
      </c>
      <c r="AG140" s="190">
        <f t="shared" si="70"/>
        <v>0.91018518518518521</v>
      </c>
      <c r="AH140" s="896"/>
      <c r="AJ140" s="969">
        <f t="shared" si="107"/>
        <v>6.9999999999999751</v>
      </c>
      <c r="AK140" s="970">
        <f t="shared" si="108"/>
        <v>6.9999999999999751</v>
      </c>
    </row>
    <row r="141" spans="1:37" ht="19.2" customHeight="1">
      <c r="A141" s="901"/>
      <c r="B141" s="741" t="s">
        <v>241</v>
      </c>
      <c r="C141" s="751"/>
      <c r="D141" s="88" t="s">
        <v>187</v>
      </c>
      <c r="E141" s="334"/>
      <c r="F141" s="90">
        <v>56.43</v>
      </c>
      <c r="G141" s="107">
        <v>1022</v>
      </c>
      <c r="H141" s="140">
        <f t="shared" si="103"/>
        <v>57671.46</v>
      </c>
      <c r="I141" s="754"/>
      <c r="J141" s="94">
        <v>16</v>
      </c>
      <c r="K141" s="91">
        <v>1500</v>
      </c>
      <c r="L141" s="95">
        <v>93.75</v>
      </c>
      <c r="M141" s="305">
        <v>17</v>
      </c>
      <c r="N141" s="107">
        <f t="shared" si="104"/>
        <v>1277.5000000000002</v>
      </c>
      <c r="O141" s="177">
        <f t="shared" si="105"/>
        <v>75.14705882352942</v>
      </c>
      <c r="P141" s="105">
        <f t="shared" si="100"/>
        <v>1</v>
      </c>
      <c r="Q141" s="143">
        <f t="shared" si="101"/>
        <v>-18.60294117647058</v>
      </c>
      <c r="R141" s="748">
        <f t="shared" si="102"/>
        <v>0.80156862745098045</v>
      </c>
      <c r="S141" s="904"/>
      <c r="T141" s="270">
        <v>0.86111111111111105</v>
      </c>
      <c r="U141" s="332">
        <v>0.89444444444444438</v>
      </c>
      <c r="V141" s="108">
        <v>7</v>
      </c>
      <c r="W141" s="328">
        <f t="shared" si="106"/>
        <v>47.999999999999986</v>
      </c>
      <c r="X141" s="104"/>
      <c r="Y141" s="104"/>
      <c r="Z141" s="105"/>
      <c r="AA141" s="105"/>
      <c r="AB141" s="897"/>
      <c r="AC141" s="897"/>
      <c r="AD141" s="754"/>
      <c r="AE141" s="754"/>
      <c r="AF141" s="97">
        <f t="shared" si="69"/>
        <v>-222.49999999999977</v>
      </c>
      <c r="AG141" s="190">
        <f t="shared" si="70"/>
        <v>0.85166666666666679</v>
      </c>
      <c r="AH141" s="896"/>
      <c r="AJ141" s="969">
        <f t="shared" si="107"/>
        <v>7</v>
      </c>
      <c r="AK141" s="970">
        <f t="shared" si="108"/>
        <v>7</v>
      </c>
    </row>
    <row r="142" spans="1:37" ht="19.2" customHeight="1">
      <c r="A142" s="901"/>
      <c r="B142" s="741">
        <v>0</v>
      </c>
      <c r="C142" s="751"/>
      <c r="D142" s="88" t="s">
        <v>1395</v>
      </c>
      <c r="E142" s="334"/>
      <c r="F142" s="90" t="s">
        <v>236</v>
      </c>
      <c r="G142" s="107">
        <v>2723</v>
      </c>
      <c r="H142" s="140">
        <f t="shared" si="103"/>
        <v>0</v>
      </c>
      <c r="I142" s="754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4"/>
        <v>1361.4999999999993</v>
      </c>
      <c r="O142" s="142">
        <f t="shared" si="105"/>
        <v>80.088235294117609</v>
      </c>
      <c r="P142" s="105">
        <f t="shared" si="100"/>
        <v>0</v>
      </c>
      <c r="Q142" s="143">
        <f t="shared" si="101"/>
        <v>-8.1470588235294485</v>
      </c>
      <c r="R142" s="748">
        <f t="shared" si="102"/>
        <v>0.90766666666666629</v>
      </c>
      <c r="S142" s="904"/>
      <c r="T142" s="270">
        <v>0.89861111111111103</v>
      </c>
      <c r="U142" s="332">
        <v>0.9819444444444444</v>
      </c>
      <c r="V142" s="108">
        <v>6</v>
      </c>
      <c r="W142" s="328">
        <f t="shared" si="106"/>
        <v>120.00000000000006</v>
      </c>
      <c r="X142" s="104"/>
      <c r="Y142" s="104"/>
      <c r="Z142" s="105"/>
      <c r="AA142" s="105"/>
      <c r="AB142" s="897"/>
      <c r="AC142" s="897"/>
      <c r="AD142" s="754"/>
      <c r="AE142" s="754"/>
      <c r="AF142" s="97">
        <f t="shared" si="69"/>
        <v>-138.50000000000068</v>
      </c>
      <c r="AG142" s="190">
        <f t="shared" si="70"/>
        <v>0.90766666666666618</v>
      </c>
      <c r="AH142" s="896"/>
      <c r="AJ142" s="969">
        <f t="shared" si="107"/>
        <v>6</v>
      </c>
      <c r="AK142" s="970">
        <f t="shared" si="108"/>
        <v>6</v>
      </c>
    </row>
    <row r="143" spans="1:37" ht="19.2" customHeight="1">
      <c r="A143" s="901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904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897"/>
      <c r="AC143" s="897"/>
      <c r="AD143" s="754"/>
      <c r="AE143" s="754"/>
      <c r="AF143" s="97">
        <f t="shared" si="69"/>
        <v>0</v>
      </c>
      <c r="AG143" s="190" t="e">
        <f t="shared" si="70"/>
        <v>#DIV/0!</v>
      </c>
      <c r="AH143" s="896"/>
      <c r="AJ143" s="969" t="str">
        <f t="shared" si="107"/>
        <v/>
      </c>
      <c r="AK143" s="970" t="str">
        <f t="shared" si="108"/>
        <v/>
      </c>
    </row>
    <row r="144" spans="1:37" ht="19.2" customHeight="1">
      <c r="A144" s="901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904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897"/>
      <c r="AC144" s="897"/>
      <c r="AD144" s="754"/>
      <c r="AE144" s="754"/>
      <c r="AF144" s="97">
        <f t="shared" si="69"/>
        <v>0</v>
      </c>
      <c r="AG144" s="190" t="e">
        <f t="shared" si="70"/>
        <v>#DIV/0!</v>
      </c>
      <c r="AH144" s="896"/>
      <c r="AJ144" s="969" t="str">
        <f t="shared" si="107"/>
        <v/>
      </c>
      <c r="AK144" s="970" t="str">
        <f t="shared" si="108"/>
        <v/>
      </c>
    </row>
    <row r="145" spans="1:37" ht="19.2" customHeight="1">
      <c r="A145" s="901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904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897"/>
      <c r="AC145" s="897"/>
      <c r="AD145" s="754"/>
      <c r="AE145" s="754"/>
      <c r="AF145" s="97">
        <f t="shared" si="69"/>
        <v>0</v>
      </c>
      <c r="AG145" s="190" t="e">
        <f t="shared" si="70"/>
        <v>#DIV/0!</v>
      </c>
      <c r="AH145" s="896"/>
      <c r="AJ145" s="969" t="str">
        <f t="shared" si="107"/>
        <v/>
      </c>
      <c r="AK145" s="970" t="str">
        <f t="shared" si="108"/>
        <v/>
      </c>
    </row>
    <row r="146" spans="1:37" ht="19.2" customHeight="1">
      <c r="A146" s="901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904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897"/>
      <c r="AC146" s="897"/>
      <c r="AD146" s="754"/>
      <c r="AE146" s="754"/>
      <c r="AF146" s="105"/>
      <c r="AG146" s="748"/>
      <c r="AH146" s="896"/>
      <c r="AJ146" s="969" t="str">
        <f t="shared" si="107"/>
        <v/>
      </c>
      <c r="AK146" s="970" t="str">
        <f t="shared" si="108"/>
        <v/>
      </c>
    </row>
    <row r="147" spans="1:37" ht="19.2" customHeight="1">
      <c r="A147" s="902"/>
      <c r="B147" s="337">
        <v>0</v>
      </c>
      <c r="C147" s="160" t="s">
        <v>208</v>
      </c>
      <c r="D147" s="893" t="s">
        <v>351</v>
      </c>
      <c r="E147" s="893"/>
      <c r="F147" s="338"/>
      <c r="G147" s="126"/>
      <c r="H147" s="162"/>
      <c r="I147" s="163"/>
      <c r="J147" s="126">
        <v>17.25</v>
      </c>
      <c r="K147" s="126">
        <v>1493.125</v>
      </c>
      <c r="L147" s="164">
        <v>87.30257514189887</v>
      </c>
      <c r="M147" s="323">
        <f t="shared" ref="J147:O147" si="109">AVERAGE(M135:M146)</f>
        <v>17.5</v>
      </c>
      <c r="N147" s="323">
        <f t="shared" si="109"/>
        <v>1304.0987138818682</v>
      </c>
      <c r="O147" s="324">
        <f t="shared" si="109"/>
        <v>74.911572252485271</v>
      </c>
      <c r="P147" s="102">
        <f t="shared" ref="P147:P154" si="110">M147-J147</f>
        <v>0.25</v>
      </c>
      <c r="Q147" s="209">
        <f t="shared" ref="Q147:Q154" si="111">O147-L147</f>
        <v>-12.391002889413599</v>
      </c>
      <c r="R147" s="339">
        <f t="shared" ref="R147:R154" si="112">O147/L147</f>
        <v>0.85806830017014213</v>
      </c>
      <c r="S147" s="905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897"/>
      <c r="AC147" s="897"/>
      <c r="AD147" s="167">
        <f>SUM(AD135:AD146)</f>
        <v>0</v>
      </c>
      <c r="AE147" s="167">
        <f>SUM(AE135:AE146)</f>
        <v>0</v>
      </c>
      <c r="AF147" s="278">
        <f t="shared" si="69"/>
        <v>-189.02628611813179</v>
      </c>
      <c r="AG147" s="340">
        <f t="shared" si="70"/>
        <v>0.87340223617035961</v>
      </c>
      <c r="AH147" s="896"/>
    </row>
    <row r="148" spans="1:37" ht="19.2" customHeight="1">
      <c r="A148" s="908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2049.4500000000003</v>
      </c>
      <c r="H148" s="140">
        <f t="shared" ref="H148:H172" si="113">F148*G148</f>
        <v>75665.694000000018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14">G148/W148*60</f>
        <v>1537.087500000001</v>
      </c>
      <c r="O148" s="95">
        <f t="shared" ref="O148:O154" si="115">N148/M148</f>
        <v>128.09062500000007</v>
      </c>
      <c r="P148" s="97">
        <f t="shared" si="110"/>
        <v>0</v>
      </c>
      <c r="Q148" s="98">
        <f t="shared" si="111"/>
        <v>-38.576041666666583</v>
      </c>
      <c r="R148" s="745">
        <f t="shared" si="112"/>
        <v>0.76854375000000053</v>
      </c>
      <c r="S148" s="909">
        <f>R160</f>
        <v>0.87704625694475236</v>
      </c>
      <c r="T148" s="327">
        <v>0.45833333333333331</v>
      </c>
      <c r="U148" s="232">
        <v>0.51388888888888884</v>
      </c>
      <c r="V148" s="741">
        <v>5</v>
      </c>
      <c r="W148" s="738">
        <f>(U148-T148)*24*60</f>
        <v>79.999999999999957</v>
      </c>
      <c r="X148" s="104"/>
      <c r="Y148" s="104"/>
      <c r="Z148" s="105"/>
      <c r="AA148" s="105"/>
      <c r="AB148" s="897"/>
      <c r="AC148" s="897"/>
      <c r="AD148" s="754"/>
      <c r="AE148" s="754"/>
      <c r="AF148" s="97">
        <f t="shared" si="69"/>
        <v>-462.912499999999</v>
      </c>
      <c r="AG148" s="190">
        <f t="shared" si="70"/>
        <v>0.76854375000000053</v>
      </c>
      <c r="AH148" s="896">
        <f>AG160</f>
        <v>0.85368081796072137</v>
      </c>
    </row>
    <row r="149" spans="1:37" ht="19.2" customHeight="1">
      <c r="A149" s="908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340.46</v>
      </c>
      <c r="H149" s="140">
        <f t="shared" si="113"/>
        <v>9621.3996000000006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1459.1142857142909</v>
      </c>
      <c r="O149" s="95">
        <f t="shared" si="115"/>
        <v>121.59285714285757</v>
      </c>
      <c r="P149" s="97">
        <f t="shared" si="110"/>
        <v>0</v>
      </c>
      <c r="Q149" s="98">
        <f t="shared" si="111"/>
        <v>-45.073809523809089</v>
      </c>
      <c r="R149" s="745">
        <f t="shared" si="112"/>
        <v>0.72955714285714546</v>
      </c>
      <c r="S149" s="910"/>
      <c r="T149" s="327">
        <v>0.51736111111111105</v>
      </c>
      <c r="U149" s="232">
        <v>0.52708333333333324</v>
      </c>
      <c r="V149" s="741">
        <v>5</v>
      </c>
      <c r="W149" s="738">
        <f t="shared" ref="W149:W159" si="116">(U149-T149)*24*60</f>
        <v>13.99999999999995</v>
      </c>
      <c r="X149" s="104"/>
      <c r="Y149" s="104"/>
      <c r="Z149" s="105"/>
      <c r="AA149" s="105"/>
      <c r="AB149" s="897"/>
      <c r="AC149" s="897"/>
      <c r="AD149" s="754"/>
      <c r="AE149" s="754"/>
      <c r="AF149" s="97">
        <f t="shared" si="69"/>
        <v>-540.88571428570913</v>
      </c>
      <c r="AG149" s="190">
        <f t="shared" si="70"/>
        <v>0.72955714285714546</v>
      </c>
      <c r="AH149" s="898"/>
    </row>
    <row r="150" spans="1:37" ht="19.2" customHeight="1">
      <c r="A150" s="908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105</v>
      </c>
      <c r="H150" s="140">
        <f t="shared" si="113"/>
        <v>5828.55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1575.0000000000055</v>
      </c>
      <c r="O150" s="95">
        <f t="shared" si="115"/>
        <v>196.87500000000068</v>
      </c>
      <c r="P150" s="97">
        <f t="shared" si="110"/>
        <v>0</v>
      </c>
      <c r="Q150" s="98">
        <f t="shared" si="111"/>
        <v>9.3750000000006821</v>
      </c>
      <c r="R150" s="745">
        <f t="shared" si="112"/>
        <v>1.0500000000000036</v>
      </c>
      <c r="S150" s="910"/>
      <c r="T150" s="327">
        <v>0.70833333333333337</v>
      </c>
      <c r="U150" s="232">
        <v>0.71111111111111114</v>
      </c>
      <c r="V150" s="741">
        <v>5</v>
      </c>
      <c r="W150" s="738">
        <f t="shared" si="116"/>
        <v>3.9999999999999858</v>
      </c>
      <c r="X150" s="291"/>
      <c r="Y150" s="291"/>
      <c r="Z150" s="292"/>
      <c r="AA150" s="292"/>
      <c r="AB150" s="897"/>
      <c r="AC150" s="897"/>
      <c r="AD150" s="754"/>
      <c r="AE150" s="754"/>
      <c r="AF150" s="97">
        <f t="shared" si="69"/>
        <v>75.000000000005457</v>
      </c>
      <c r="AG150" s="190">
        <f t="shared" si="70"/>
        <v>1.0500000000000036</v>
      </c>
      <c r="AH150" s="898"/>
    </row>
    <row r="151" spans="1:37" s="293" customFormat="1" ht="19.2" customHeight="1">
      <c r="A151" s="908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1763</v>
      </c>
      <c r="H151" s="140">
        <f t="shared" si="113"/>
        <v>50368.91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1489.8591549295759</v>
      </c>
      <c r="O151" s="95">
        <f t="shared" si="115"/>
        <v>186.23239436619698</v>
      </c>
      <c r="P151" s="97">
        <f t="shared" si="110"/>
        <v>0</v>
      </c>
      <c r="Q151" s="98">
        <f t="shared" si="111"/>
        <v>-1.2676056338030151</v>
      </c>
      <c r="R151" s="745">
        <f t="shared" si="112"/>
        <v>0.99323943661971725</v>
      </c>
      <c r="S151" s="910"/>
      <c r="T151" s="327">
        <v>0.71388888888888891</v>
      </c>
      <c r="U151" s="232">
        <v>0.76319444444444451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897"/>
      <c r="AC151" s="897"/>
      <c r="AD151" s="296"/>
      <c r="AE151" s="296"/>
      <c r="AF151" s="97">
        <f t="shared" si="69"/>
        <v>-10.14084507042412</v>
      </c>
      <c r="AG151" s="190">
        <f t="shared" si="70"/>
        <v>0.99323943661971725</v>
      </c>
      <c r="AH151" s="898"/>
    </row>
    <row r="152" spans="1:37" s="293" customFormat="1" ht="19.2" customHeight="1">
      <c r="A152" s="908"/>
      <c r="B152" s="754" t="s">
        <v>241</v>
      </c>
      <c r="C152" s="296"/>
      <c r="D152" s="110" t="s">
        <v>212</v>
      </c>
      <c r="E152" s="112"/>
      <c r="F152" s="205">
        <v>54.5</v>
      </c>
      <c r="G152" s="107">
        <v>472</v>
      </c>
      <c r="H152" s="140">
        <f t="shared" si="113"/>
        <v>25724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114"/>
        <v>1011.4285714285693</v>
      </c>
      <c r="O152" s="95">
        <f t="shared" si="115"/>
        <v>50.571428571428463</v>
      </c>
      <c r="P152" s="97">
        <f t="shared" si="110"/>
        <v>-1</v>
      </c>
      <c r="Q152" s="98">
        <f t="shared" si="111"/>
        <v>-18.000000000000107</v>
      </c>
      <c r="R152" s="745">
        <f t="shared" si="112"/>
        <v>0.73749999999999849</v>
      </c>
      <c r="S152" s="910"/>
      <c r="T152" s="342">
        <v>0.7680555555555556</v>
      </c>
      <c r="U152" s="270">
        <v>0.78750000000000009</v>
      </c>
      <c r="V152" s="742">
        <v>7</v>
      </c>
      <c r="W152" s="738">
        <f t="shared" si="116"/>
        <v>28.00000000000006</v>
      </c>
      <c r="X152" s="294"/>
      <c r="Y152" s="294"/>
      <c r="Z152" s="292"/>
      <c r="AA152" s="292"/>
      <c r="AB152" s="897"/>
      <c r="AC152" s="897"/>
      <c r="AD152" s="296"/>
      <c r="AE152" s="296">
        <v>1</v>
      </c>
      <c r="AF152" s="97">
        <f t="shared" si="69"/>
        <v>-428.57142857143072</v>
      </c>
      <c r="AG152" s="190">
        <f t="shared" si="70"/>
        <v>0.70238095238095088</v>
      </c>
      <c r="AH152" s="898"/>
    </row>
    <row r="153" spans="1:37" s="293" customFormat="1" ht="19.2" customHeight="1">
      <c r="A153" s="908"/>
      <c r="B153" s="754" t="s">
        <v>241</v>
      </c>
      <c r="C153" s="296"/>
      <c r="D153" s="331" t="s">
        <v>206</v>
      </c>
      <c r="E153" s="112"/>
      <c r="F153" s="205">
        <v>50.67</v>
      </c>
      <c r="G153" s="107">
        <v>956</v>
      </c>
      <c r="H153" s="140">
        <f t="shared" si="113"/>
        <v>48440.520000000004</v>
      </c>
      <c r="I153" s="341"/>
      <c r="J153" s="157">
        <v>17</v>
      </c>
      <c r="K153" s="107">
        <v>1440</v>
      </c>
      <c r="L153" s="142">
        <v>84.705882352941174</v>
      </c>
      <c r="M153" s="157">
        <v>17</v>
      </c>
      <c r="N153" s="91">
        <f t="shared" si="114"/>
        <v>1303.6363636363635</v>
      </c>
      <c r="O153" s="95">
        <f t="shared" si="115"/>
        <v>76.684491978609614</v>
      </c>
      <c r="P153" s="97">
        <f t="shared" si="110"/>
        <v>0</v>
      </c>
      <c r="Q153" s="98">
        <f t="shared" si="111"/>
        <v>-8.0213903743315598</v>
      </c>
      <c r="R153" s="745">
        <f t="shared" si="112"/>
        <v>0.90530303030303017</v>
      </c>
      <c r="S153" s="910"/>
      <c r="T153" s="342">
        <v>0.80277777777777781</v>
      </c>
      <c r="U153" s="270">
        <v>0.83333333333333337</v>
      </c>
      <c r="V153" s="742">
        <v>22</v>
      </c>
      <c r="W153" s="738">
        <f t="shared" si="116"/>
        <v>44</v>
      </c>
      <c r="X153" s="294">
        <v>0.79166666666666663</v>
      </c>
      <c r="Y153" s="294">
        <v>0.80208333333333337</v>
      </c>
      <c r="Z153" s="292"/>
      <c r="AA153" s="292"/>
      <c r="AB153" s="897"/>
      <c r="AC153" s="897"/>
      <c r="AD153" s="296"/>
      <c r="AE153" s="296">
        <v>1</v>
      </c>
      <c r="AF153" s="97">
        <f t="shared" si="69"/>
        <v>-136.36363636363649</v>
      </c>
      <c r="AG153" s="190">
        <f t="shared" si="70"/>
        <v>0.90530303030303017</v>
      </c>
      <c r="AH153" s="898"/>
    </row>
    <row r="154" spans="1:37" s="293" customFormat="1" ht="19.2" customHeight="1">
      <c r="A154" s="908"/>
      <c r="B154" s="754" t="s">
        <v>241</v>
      </c>
      <c r="C154" s="296"/>
      <c r="D154" s="331" t="s">
        <v>207</v>
      </c>
      <c r="E154" s="112"/>
      <c r="F154" s="205">
        <v>50.49</v>
      </c>
      <c r="G154" s="107">
        <v>1309</v>
      </c>
      <c r="H154" s="140">
        <f t="shared" si="113"/>
        <v>66091.41</v>
      </c>
      <c r="I154" s="341"/>
      <c r="J154" s="157">
        <v>14</v>
      </c>
      <c r="K154" s="107">
        <v>1440</v>
      </c>
      <c r="L154" s="142">
        <v>102.85714285714286</v>
      </c>
      <c r="M154" s="157">
        <v>15</v>
      </c>
      <c r="N154" s="91">
        <f t="shared" si="114"/>
        <v>1287.5409836065585</v>
      </c>
      <c r="O154" s="95">
        <f t="shared" si="115"/>
        <v>85.836065573770568</v>
      </c>
      <c r="P154" s="97">
        <f t="shared" si="110"/>
        <v>1</v>
      </c>
      <c r="Q154" s="98">
        <f t="shared" si="111"/>
        <v>-17.021077283372293</v>
      </c>
      <c r="R154" s="745">
        <f t="shared" si="112"/>
        <v>0.83451730418943604</v>
      </c>
      <c r="S154" s="910"/>
      <c r="T154" s="342">
        <v>0.83819444444444446</v>
      </c>
      <c r="U154" s="270">
        <v>0.88055555555555554</v>
      </c>
      <c r="V154" s="742">
        <v>7</v>
      </c>
      <c r="W154" s="738">
        <f t="shared" si="116"/>
        <v>60.999999999999943</v>
      </c>
      <c r="X154" s="294"/>
      <c r="Y154" s="294"/>
      <c r="Z154" s="292"/>
      <c r="AA154" s="292"/>
      <c r="AB154" s="897"/>
      <c r="AC154" s="897"/>
      <c r="AD154" s="296">
        <v>1</v>
      </c>
      <c r="AE154" s="296"/>
      <c r="AF154" s="97">
        <f t="shared" si="69"/>
        <v>-152.45901639344152</v>
      </c>
      <c r="AG154" s="190">
        <f t="shared" si="70"/>
        <v>0.89412568306011009</v>
      </c>
      <c r="AH154" s="898"/>
    </row>
    <row r="155" spans="1:37" s="293" customFormat="1" ht="19.2" customHeight="1">
      <c r="A155" s="908"/>
      <c r="B155" s="754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45"/>
      <c r="S155" s="910"/>
      <c r="T155" s="342"/>
      <c r="U155" s="270"/>
      <c r="V155" s="742"/>
      <c r="W155" s="738">
        <f t="shared" si="116"/>
        <v>0</v>
      </c>
      <c r="X155" s="294"/>
      <c r="Y155" s="294"/>
      <c r="Z155" s="292"/>
      <c r="AA155" s="292"/>
      <c r="AB155" s="897"/>
      <c r="AC155" s="897"/>
      <c r="AD155" s="296"/>
      <c r="AE155" s="296"/>
      <c r="AF155" s="97">
        <f t="shared" si="69"/>
        <v>0</v>
      </c>
      <c r="AG155" s="190" t="e">
        <f t="shared" si="70"/>
        <v>#DIV/0!</v>
      </c>
      <c r="AH155" s="898"/>
    </row>
    <row r="156" spans="1:37" s="293" customFormat="1" ht="19.2" customHeight="1">
      <c r="A156" s="908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910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897"/>
      <c r="AC156" s="897"/>
      <c r="AD156" s="296"/>
      <c r="AE156" s="296"/>
      <c r="AF156" s="344"/>
      <c r="AG156" s="200"/>
      <c r="AH156" s="898"/>
    </row>
    <row r="157" spans="1:37" s="293" customFormat="1" ht="19.2" customHeight="1">
      <c r="A157" s="908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10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897"/>
      <c r="AC157" s="897"/>
      <c r="AD157" s="296"/>
      <c r="AE157" s="296"/>
      <c r="AF157" s="344"/>
      <c r="AG157" s="200"/>
      <c r="AH157" s="898"/>
    </row>
    <row r="158" spans="1:37" s="293" customFormat="1" ht="19.2" customHeight="1">
      <c r="A158" s="908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10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897"/>
      <c r="AC158" s="897"/>
      <c r="AD158" s="296"/>
      <c r="AE158" s="296"/>
      <c r="AF158" s="344"/>
      <c r="AG158" s="200"/>
      <c r="AH158" s="898"/>
    </row>
    <row r="159" spans="1:37" s="293" customFormat="1" ht="19.2" customHeight="1">
      <c r="A159" s="908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910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897"/>
      <c r="AC159" s="897"/>
      <c r="AD159" s="296"/>
      <c r="AE159" s="296"/>
      <c r="AF159" s="344"/>
      <c r="AG159" s="200"/>
      <c r="AH159" s="898"/>
    </row>
    <row r="160" spans="1:37" ht="19.2" customHeight="1">
      <c r="A160" s="908"/>
      <c r="B160" s="349">
        <v>0</v>
      </c>
      <c r="C160" s="224" t="s">
        <v>215</v>
      </c>
      <c r="D160" s="906" t="s">
        <v>351</v>
      </c>
      <c r="E160" s="907"/>
      <c r="F160" s="121"/>
      <c r="G160" s="276"/>
      <c r="H160" s="275"/>
      <c r="I160" s="124"/>
      <c r="J160" s="350">
        <v>13.142857142857142</v>
      </c>
      <c r="K160" s="350">
        <v>1617.1428571428571</v>
      </c>
      <c r="L160" s="351">
        <v>137.78111244497799</v>
      </c>
      <c r="M160" s="350">
        <f t="shared" ref="J160:O160" si="117">AVERAGE(M148:M159)</f>
        <v>13.142857142857142</v>
      </c>
      <c r="N160" s="350">
        <f t="shared" si="117"/>
        <v>1380.5238370450522</v>
      </c>
      <c r="O160" s="351">
        <f t="shared" si="117"/>
        <v>120.84040894755199</v>
      </c>
      <c r="P160" s="127">
        <f t="shared" ref="P160:P167" si="118">M160-J160</f>
        <v>0</v>
      </c>
      <c r="Q160" s="128">
        <f t="shared" ref="Q160:Q167" si="119">O160-L160</f>
        <v>-16.940703497426</v>
      </c>
      <c r="R160" s="352">
        <f>O160/L160</f>
        <v>0.87704625694475236</v>
      </c>
      <c r="S160" s="910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897"/>
      <c r="AC160" s="897"/>
      <c r="AD160" s="133">
        <f>SUM(AD148:AD159)</f>
        <v>1</v>
      </c>
      <c r="AE160" s="133">
        <f>SUM(AE148:AE159)</f>
        <v>2</v>
      </c>
      <c r="AF160" s="127">
        <f t="shared" si="69"/>
        <v>-236.61902009780488</v>
      </c>
      <c r="AG160" s="200">
        <f t="shared" si="70"/>
        <v>0.85368081796072137</v>
      </c>
      <c r="AH160" s="898"/>
    </row>
    <row r="161" spans="1:34" ht="19.2" customHeight="1">
      <c r="A161" s="895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2744.8</v>
      </c>
      <c r="H161" s="140">
        <f t="shared" ref="H161:H170" si="120">F161*G161</f>
        <v>82700.824000000008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1105.2885906040269</v>
      </c>
      <c r="O161" s="142">
        <f t="shared" ref="O161:O167" si="122">N161/M161</f>
        <v>61.404921700223717</v>
      </c>
      <c r="P161" s="105">
        <f t="shared" si="118"/>
        <v>0</v>
      </c>
      <c r="Q161" s="143">
        <f t="shared" si="119"/>
        <v>-5.2617449664429543</v>
      </c>
      <c r="R161" s="748">
        <f t="shared" ref="R161:R167" si="123">O161/L161</f>
        <v>0.9210738255033557</v>
      </c>
      <c r="S161" s="896">
        <f>R173</f>
        <v>0.92987685769026374</v>
      </c>
      <c r="T161" s="101">
        <v>0.16666666666666666</v>
      </c>
      <c r="U161" s="101">
        <v>0.27013888888888887</v>
      </c>
      <c r="V161" s="754">
        <v>5</v>
      </c>
      <c r="W161" s="146">
        <f t="shared" ref="W161:W172" si="124">(U161-T161)*24*60</f>
        <v>149</v>
      </c>
      <c r="X161" s="154"/>
      <c r="Y161" s="154"/>
      <c r="Z161" s="105"/>
      <c r="AA161" s="105"/>
      <c r="AB161" s="897"/>
      <c r="AC161" s="897"/>
      <c r="AD161" s="754"/>
      <c r="AE161" s="754"/>
      <c r="AF161" s="105">
        <f t="shared" si="69"/>
        <v>-94.711409395973078</v>
      </c>
      <c r="AG161" s="748">
        <f t="shared" si="70"/>
        <v>0.92107382550335581</v>
      </c>
      <c r="AH161" s="896">
        <f>AG173</f>
        <v>0.93287957222507401</v>
      </c>
    </row>
    <row r="162" spans="1:34" ht="19.2" customHeight="1">
      <c r="A162" s="895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2704.1</v>
      </c>
      <c r="H162" s="140">
        <f t="shared" si="120"/>
        <v>92561.342999999993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2192.5135135135142</v>
      </c>
      <c r="O162" s="142">
        <f t="shared" si="122"/>
        <v>168.6548856548857</v>
      </c>
      <c r="P162" s="105">
        <f t="shared" si="118"/>
        <v>0</v>
      </c>
      <c r="Q162" s="143">
        <f t="shared" si="119"/>
        <v>-4.4220374220373628</v>
      </c>
      <c r="R162" s="748">
        <f t="shared" si="123"/>
        <v>0.97445045045045076</v>
      </c>
      <c r="S162" s="896"/>
      <c r="T162" s="101">
        <v>0.28541666666666665</v>
      </c>
      <c r="U162" s="101">
        <v>0.33680555555555552</v>
      </c>
      <c r="V162" s="754">
        <v>22</v>
      </c>
      <c r="W162" s="146">
        <f t="shared" si="124"/>
        <v>73.999999999999972</v>
      </c>
      <c r="X162" s="154">
        <v>0.27430555555555552</v>
      </c>
      <c r="Y162" s="154">
        <v>0.28472222222222221</v>
      </c>
      <c r="Z162" s="105"/>
      <c r="AA162" s="105"/>
      <c r="AB162" s="897"/>
      <c r="AC162" s="897"/>
      <c r="AD162" s="754"/>
      <c r="AE162" s="754"/>
      <c r="AF162" s="105">
        <f t="shared" si="69"/>
        <v>-57.486486486485774</v>
      </c>
      <c r="AG162" s="748">
        <f t="shared" si="70"/>
        <v>0.97445045045045076</v>
      </c>
      <c r="AH162" s="896"/>
    </row>
    <row r="163" spans="1:34" ht="19.2" customHeight="1">
      <c r="A163" s="895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2730</v>
      </c>
      <c r="H163" s="140">
        <f t="shared" si="120"/>
        <v>93447.9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2155.2631578947376</v>
      </c>
      <c r="O163" s="142">
        <f t="shared" si="122"/>
        <v>195.93301435406704</v>
      </c>
      <c r="P163" s="105">
        <f t="shared" si="118"/>
        <v>0</v>
      </c>
      <c r="Q163" s="143">
        <f t="shared" si="119"/>
        <v>-8.612440191387492</v>
      </c>
      <c r="R163" s="748">
        <f t="shared" si="123"/>
        <v>0.95789473684210558</v>
      </c>
      <c r="S163" s="896"/>
      <c r="T163" s="101">
        <v>0.34097222222222218</v>
      </c>
      <c r="U163" s="101">
        <v>0.39374999999999993</v>
      </c>
      <c r="V163" s="754">
        <v>6</v>
      </c>
      <c r="W163" s="146">
        <f t="shared" si="124"/>
        <v>75.999999999999972</v>
      </c>
      <c r="X163" s="154"/>
      <c r="Y163" s="154"/>
      <c r="Z163" s="105"/>
      <c r="AA163" s="105"/>
      <c r="AB163" s="897"/>
      <c r="AC163" s="897"/>
      <c r="AD163" s="754"/>
      <c r="AE163" s="754"/>
      <c r="AF163" s="105">
        <f t="shared" si="69"/>
        <v>-94.73684210526244</v>
      </c>
      <c r="AG163" s="748">
        <f t="shared" si="70"/>
        <v>0.95789473684210558</v>
      </c>
      <c r="AH163" s="896"/>
    </row>
    <row r="164" spans="1:34" ht="19.2" customHeight="1">
      <c r="A164" s="895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4875.68</v>
      </c>
      <c r="H164" s="140">
        <f t="shared" si="120"/>
        <v>177523.50879999998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2458.3260504201689</v>
      </c>
      <c r="O164" s="142">
        <f t="shared" si="122"/>
        <v>245.83260504201689</v>
      </c>
      <c r="P164" s="105">
        <f t="shared" si="118"/>
        <v>0</v>
      </c>
      <c r="Q164" s="143">
        <f t="shared" si="119"/>
        <v>-31.067394957983083</v>
      </c>
      <c r="R164" s="748">
        <f t="shared" si="123"/>
        <v>0.88780283511020919</v>
      </c>
      <c r="S164" s="896"/>
      <c r="T164" s="101">
        <v>0.39861111111111103</v>
      </c>
      <c r="U164" s="101">
        <v>0.4812499999999999</v>
      </c>
      <c r="V164" s="754">
        <v>7</v>
      </c>
      <c r="W164" s="146">
        <f t="shared" si="124"/>
        <v>118.99999999999997</v>
      </c>
      <c r="X164" s="154"/>
      <c r="Y164" s="154"/>
      <c r="Z164" s="105"/>
      <c r="AA164" s="105"/>
      <c r="AB164" s="897"/>
      <c r="AC164" s="897"/>
      <c r="AD164" s="754"/>
      <c r="AE164" s="754"/>
      <c r="AF164" s="105">
        <f>N164-K164</f>
        <v>-310.67394957983106</v>
      </c>
      <c r="AG164" s="748">
        <f>N164/K164</f>
        <v>0.88780283511020908</v>
      </c>
      <c r="AH164" s="896"/>
    </row>
    <row r="165" spans="1:34" ht="19.2" customHeight="1">
      <c r="A165" s="895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1820</v>
      </c>
      <c r="H165" s="140">
        <f t="shared" si="120"/>
        <v>62298.599999999991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2141.176470588236</v>
      </c>
      <c r="O165" s="142">
        <f t="shared" si="122"/>
        <v>194.65240641711236</v>
      </c>
      <c r="P165" s="105">
        <f t="shared" si="118"/>
        <v>0</v>
      </c>
      <c r="Q165" s="143">
        <f t="shared" si="119"/>
        <v>-9.8930481283421727</v>
      </c>
      <c r="R165" s="748">
        <f t="shared" si="123"/>
        <v>0.95163398692810497</v>
      </c>
      <c r="S165" s="896"/>
      <c r="T165" s="101">
        <v>0.5215277777777777</v>
      </c>
      <c r="U165" s="101">
        <v>0.55694444444444435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897"/>
      <c r="AC165" s="897"/>
      <c r="AD165" s="754"/>
      <c r="AE165" s="754"/>
      <c r="AF165" s="105">
        <f>N165-K165</f>
        <v>-108.82352941176396</v>
      </c>
      <c r="AG165" s="748">
        <f>N165/K165</f>
        <v>0.95163398692810486</v>
      </c>
      <c r="AH165" s="896"/>
    </row>
    <row r="166" spans="1:34" ht="19.2" customHeight="1">
      <c r="A166" s="895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2988.32</v>
      </c>
      <c r="H166" s="140">
        <f t="shared" si="120"/>
        <v>108804.73119999999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2456.1534246575325</v>
      </c>
      <c r="O166" s="142">
        <f t="shared" si="122"/>
        <v>245.61534246575326</v>
      </c>
      <c r="P166" s="105">
        <f t="shared" si="118"/>
        <v>0</v>
      </c>
      <c r="Q166" s="143">
        <f t="shared" si="119"/>
        <v>-31.284657534246719</v>
      </c>
      <c r="R166" s="748">
        <f t="shared" si="123"/>
        <v>0.88701821042164419</v>
      </c>
      <c r="S166" s="896"/>
      <c r="T166" s="101">
        <v>0.56111111111111101</v>
      </c>
      <c r="U166" s="101">
        <v>0.61180555555555549</v>
      </c>
      <c r="V166" s="754">
        <v>6</v>
      </c>
      <c r="W166" s="146">
        <f t="shared" si="124"/>
        <v>73.000000000000057</v>
      </c>
      <c r="X166" s="154"/>
      <c r="Y166" s="154"/>
      <c r="Z166" s="105"/>
      <c r="AA166" s="105"/>
      <c r="AB166" s="897"/>
      <c r="AC166" s="897"/>
      <c r="AD166" s="754"/>
      <c r="AE166" s="754"/>
      <c r="AF166" s="105">
        <f>N166-K166</f>
        <v>-312.84657534246753</v>
      </c>
      <c r="AG166" s="748">
        <f>N166/K166</f>
        <v>0.88701821042164408</v>
      </c>
      <c r="AH166" s="896"/>
    </row>
    <row r="167" spans="1:34" ht="19.2" customHeight="1">
      <c r="A167" s="895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1158.8999999999999</v>
      </c>
      <c r="H167" s="140">
        <f t="shared" si="120"/>
        <v>39669.14699999999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2172.9374999999968</v>
      </c>
      <c r="O167" s="142">
        <f t="shared" si="122"/>
        <v>167.14903846153823</v>
      </c>
      <c r="P167" s="105">
        <f t="shared" si="118"/>
        <v>0</v>
      </c>
      <c r="Q167" s="143">
        <f t="shared" si="119"/>
        <v>-5.9278846153848406</v>
      </c>
      <c r="R167" s="748">
        <f t="shared" si="123"/>
        <v>0.96574999999999867</v>
      </c>
      <c r="S167" s="896"/>
      <c r="T167" s="101">
        <v>0.61666666666666659</v>
      </c>
      <c r="U167" s="101">
        <v>0.63888888888888884</v>
      </c>
      <c r="V167" s="754">
        <v>7</v>
      </c>
      <c r="W167" s="146">
        <f t="shared" si="124"/>
        <v>32.000000000000043</v>
      </c>
      <c r="X167" s="154"/>
      <c r="Y167" s="154"/>
      <c r="Z167" s="105"/>
      <c r="AA167" s="105"/>
      <c r="AB167" s="897"/>
      <c r="AC167" s="897"/>
      <c r="AD167" s="754"/>
      <c r="AE167" s="754"/>
      <c r="AF167" s="105">
        <f t="shared" si="69"/>
        <v>-77.062500000003183</v>
      </c>
      <c r="AG167" s="748">
        <f t="shared" si="70"/>
        <v>0.96574999999999855</v>
      </c>
      <c r="AH167" s="896"/>
    </row>
    <row r="168" spans="1:34" ht="19.2" customHeight="1">
      <c r="A168" s="895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896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897"/>
      <c r="AC168" s="897"/>
      <c r="AD168" s="754"/>
      <c r="AE168" s="754"/>
      <c r="AF168" s="105">
        <f t="shared" si="69"/>
        <v>0</v>
      </c>
      <c r="AG168" s="748" t="e">
        <f t="shared" si="70"/>
        <v>#DIV/0!</v>
      </c>
      <c r="AH168" s="896"/>
    </row>
    <row r="169" spans="1:34" ht="19.2" customHeight="1">
      <c r="A169" s="895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896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897"/>
      <c r="AC169" s="897"/>
      <c r="AD169" s="754"/>
      <c r="AE169" s="754"/>
      <c r="AF169" s="105">
        <f t="shared" si="69"/>
        <v>0</v>
      </c>
      <c r="AG169" s="748" t="e">
        <f t="shared" si="70"/>
        <v>#DIV/0!</v>
      </c>
      <c r="AH169" s="896"/>
    </row>
    <row r="170" spans="1:34" ht="19.2" customHeight="1">
      <c r="A170" s="895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896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897"/>
      <c r="AC170" s="897"/>
      <c r="AD170" s="754"/>
      <c r="AE170" s="754"/>
      <c r="AF170" s="105">
        <f t="shared" si="69"/>
        <v>0</v>
      </c>
      <c r="AG170" s="748" t="e">
        <f t="shared" si="70"/>
        <v>#DIV/0!</v>
      </c>
      <c r="AH170" s="896"/>
    </row>
    <row r="171" spans="1:34" ht="19.2" customHeight="1">
      <c r="A171" s="895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896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897"/>
      <c r="AC171" s="897"/>
      <c r="AD171" s="754"/>
      <c r="AE171" s="754"/>
      <c r="AF171" s="105"/>
      <c r="AG171" s="748"/>
      <c r="AH171" s="896"/>
    </row>
    <row r="172" spans="1:34" ht="19.2" customHeight="1">
      <c r="A172" s="895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896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897"/>
      <c r="AC172" s="897"/>
      <c r="AD172" s="754"/>
      <c r="AE172" s="754"/>
      <c r="AF172" s="105"/>
      <c r="AG172" s="748"/>
      <c r="AH172" s="896"/>
    </row>
    <row r="173" spans="1:34" ht="19.2" customHeight="1">
      <c r="A173" s="895"/>
      <c r="B173" s="186">
        <v>0</v>
      </c>
      <c r="C173" s="160" t="s">
        <v>381</v>
      </c>
      <c r="D173" s="893" t="s">
        <v>351</v>
      </c>
      <c r="E173" s="893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J173:O173" si="125">AVERAGE(M161:M172)</f>
        <v>12.285714285714286</v>
      </c>
      <c r="N173" s="126">
        <f t="shared" si="125"/>
        <v>2097.3798153826019</v>
      </c>
      <c r="O173" s="164">
        <f t="shared" si="125"/>
        <v>182.74888772794247</v>
      </c>
      <c r="P173" s="105">
        <f>M173-J173</f>
        <v>0</v>
      </c>
      <c r="Q173" s="143">
        <f>O173-L173</f>
        <v>-13.781315402260617</v>
      </c>
      <c r="R173" s="165">
        <f>O173/L173</f>
        <v>0.92987685769026374</v>
      </c>
      <c r="S173" s="896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94"/>
      <c r="AC173" s="894"/>
      <c r="AD173" s="167">
        <f>SUM(AD161:AD172)</f>
        <v>0</v>
      </c>
      <c r="AE173" s="167">
        <f>SUM(AE161:AE172)</f>
        <v>0</v>
      </c>
      <c r="AF173" s="105">
        <f t="shared" si="69"/>
        <v>-150.9058989031123</v>
      </c>
      <c r="AG173" s="748">
        <f t="shared" si="70"/>
        <v>0.93287957222507401</v>
      </c>
      <c r="AH173" s="896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F019F-2B9E-4C16-B656-B0665F8452E0}"/>
</file>

<file path=customXml/itemProps2.xml><?xml version="1.0" encoding="utf-8"?>
<ds:datastoreItem xmlns:ds="http://schemas.openxmlformats.org/officeDocument/2006/customXml" ds:itemID="{698BBC43-4FCA-4AEA-9689-C2CA418B24B5}"/>
</file>

<file path=customXml/itemProps3.xml><?xml version="1.0" encoding="utf-8"?>
<ds:datastoreItem xmlns:ds="http://schemas.openxmlformats.org/officeDocument/2006/customXml" ds:itemID="{EB13E27E-B0F9-4D56-935E-BC2D0B1F8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0901</vt:lpstr>
      <vt:lpstr>晉欣18度C0901</vt:lpstr>
      <vt:lpstr>晉欣4度C0901</vt:lpstr>
      <vt:lpstr>0902</vt:lpstr>
      <vt:lpstr>晉欣18度C0902</vt:lpstr>
      <vt:lpstr>晉欣4度C0902</vt:lpstr>
      <vt:lpstr>0903</vt:lpstr>
      <vt:lpstr>晉欣18度C0903</vt:lpstr>
      <vt:lpstr>晉欣4度C0903</vt:lpstr>
      <vt:lpstr>0904</vt:lpstr>
      <vt:lpstr>晉欣18度C0904</vt:lpstr>
      <vt:lpstr>晉欣4度C0904</vt:lpstr>
      <vt:lpstr>0905</vt:lpstr>
      <vt:lpstr>晉欣18度C0905</vt:lpstr>
      <vt:lpstr>晉欣4度C0905</vt:lpstr>
      <vt:lpstr>0906</vt:lpstr>
      <vt:lpstr>晉欣18度C0906</vt:lpstr>
      <vt:lpstr>晉欣4度C0906</vt:lpstr>
      <vt:lpstr>0907</vt:lpstr>
      <vt:lpstr>晉欣18度C0907</vt:lpstr>
      <vt:lpstr>晉欣4度C0907</vt:lpstr>
      <vt:lpstr>0908</vt:lpstr>
      <vt:lpstr>晉欣18度C0908</vt:lpstr>
      <vt:lpstr>晉欣4度C0908</vt:lpstr>
      <vt:lpstr>0909</vt:lpstr>
      <vt:lpstr>晉欣18度C0909</vt:lpstr>
      <vt:lpstr>晉欣4度C0909</vt:lpstr>
      <vt:lpstr>0910</vt:lpstr>
      <vt:lpstr>晉欣18度C0910</vt:lpstr>
      <vt:lpstr>晉欣4度C0910</vt:lpstr>
      <vt:lpstr>0911</vt:lpstr>
      <vt:lpstr>晉欣18度C0911</vt:lpstr>
      <vt:lpstr>晉欣4度C0911</vt:lpstr>
      <vt:lpstr>0912</vt:lpstr>
      <vt:lpstr>晉欣18度C0912</vt:lpstr>
      <vt:lpstr>晉欣4度C0912</vt:lpstr>
      <vt:lpstr>0913</vt:lpstr>
      <vt:lpstr>晉欣18度C0913</vt:lpstr>
      <vt:lpstr>晉欣4度C0913</vt:lpstr>
      <vt:lpstr>0914</vt:lpstr>
      <vt:lpstr>晉欣18度C0914</vt:lpstr>
      <vt:lpstr>晉欣4度C0914</vt:lpstr>
      <vt:lpstr>0915</vt:lpstr>
      <vt:lpstr>晉欣18度C0915</vt:lpstr>
      <vt:lpstr>晉欣4度C0915</vt:lpstr>
      <vt:lpstr>0916</vt:lpstr>
      <vt:lpstr>晉欣18度C0916</vt:lpstr>
      <vt:lpstr>晉欣4度C0916</vt:lpstr>
      <vt:lpstr>0917</vt:lpstr>
      <vt:lpstr>晉欣18度C0917</vt:lpstr>
      <vt:lpstr>晉欣4度C0917</vt:lpstr>
      <vt:lpstr>0918</vt:lpstr>
      <vt:lpstr>晉欣18度C0918</vt:lpstr>
      <vt:lpstr>晉欣4度C0918</vt:lpstr>
      <vt:lpstr>0919</vt:lpstr>
      <vt:lpstr>晉欣18度C0919</vt:lpstr>
      <vt:lpstr>晉欣4度C0919</vt:lpstr>
      <vt:lpstr>0920</vt:lpstr>
      <vt:lpstr>晉欣18度C0920</vt:lpstr>
      <vt:lpstr>晉欣4度C0920</vt:lpstr>
      <vt:lpstr>0921</vt:lpstr>
      <vt:lpstr>晉欣18度C0921</vt:lpstr>
      <vt:lpstr>晉欣4度C0921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2026-09-22T01:37:14Z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